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217795\Work Folders\Verkkosivut\Tietopaketit\"/>
    </mc:Choice>
  </mc:AlternateContent>
  <bookViews>
    <workbookView xWindow="0" yWindow="0" windowWidth="28800" windowHeight="12450"/>
  </bookViews>
  <sheets>
    <sheet name="Ohjeistus" sheetId="19" r:id="rId1"/>
    <sheet name="Työvoima ja etuudet" sheetId="1" r:id="rId2"/>
    <sheet name="Rahoitusmalli" sheetId="12" r:id="rId3"/>
    <sheet name="ELYjen tulosohjausmittarit" sheetId="6" r:id="rId4"/>
    <sheet name="Työnhakijarakenne" sheetId="7" r:id="rId5"/>
    <sheet name="Työnhaun päättymiset" sheetId="21" r:id="rId6"/>
    <sheet name="Maahanmuutto ja kotoutuminen" sheetId="18" r:id="rId7"/>
    <sheet name="Avoimet työpaikat" sheetId="3" r:id="rId8"/>
    <sheet name="Työnantajat" sheetId="9" r:id="rId9"/>
    <sheet name="Työnantajakontaktit" sheetId="13" r:id="rId10"/>
    <sheet name="Uusi asiakaspalvelumalli" sheetId="17" r:id="rId11"/>
    <sheet name="Aktivointiaste ja palvelut" sheetId="2" r:id="rId12"/>
    <sheet name="Palkkatuki ja starttiraha" sheetId="15" r:id="rId13"/>
    <sheet name="Hankintasopimukset" sheetId="16" r:id="rId14"/>
    <sheet name="Työajanseuranta" sheetId="10" r:id="rId15"/>
    <sheet name="SOTEkuva kunnittain" sheetId="14" r:id="rId16"/>
  </sheets>
  <definedNames>
    <definedName name="_xlnm._FilterDatabase" localSheetId="6">'Maahanmuutto ja kotoutuminen'!$A$10:$AS$10</definedName>
    <definedName name="_xlnm._FilterDatabase" localSheetId="9" hidden="1">Työnantajakontaktit!$A$10:$AH$10</definedName>
    <definedName name="_xlnm._FilterDatabase" localSheetId="8" hidden="1">Työnantajat!$A$9:$CO$9</definedName>
    <definedName name="_xlnm._FilterDatabase" localSheetId="4" hidden="1">Työnhakijarakenne!$A$10:$AZ$10</definedName>
    <definedName name="_xlnm._FilterDatabase" localSheetId="1" hidden="1">'Työvoima ja etuudet'!$A$9:$N$302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7" l="1"/>
  <c r="I6" i="17"/>
  <c r="J6" i="17"/>
  <c r="H7" i="17"/>
  <c r="H6" i="17"/>
  <c r="E6" i="17"/>
  <c r="F6" i="17"/>
  <c r="D6" i="17"/>
  <c r="I7" i="17"/>
  <c r="F7" i="17"/>
  <c r="E7" i="17"/>
  <c r="D7" i="17"/>
  <c r="E6" i="15"/>
  <c r="F6" i="15"/>
  <c r="G6" i="15"/>
  <c r="H6" i="15"/>
  <c r="I6" i="15"/>
  <c r="J6" i="15"/>
  <c r="K6" i="15"/>
  <c r="D5" i="15"/>
  <c r="D6" i="15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7" i="13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BL7" i="9"/>
  <c r="BM7" i="9"/>
  <c r="BN7" i="9"/>
  <c r="BO7" i="9"/>
  <c r="BP7" i="9"/>
  <c r="BQ7" i="9"/>
  <c r="BR7" i="9"/>
  <c r="BS7" i="9"/>
  <c r="BT7" i="9"/>
  <c r="BU7" i="9"/>
  <c r="BV7" i="9"/>
  <c r="BW7" i="9"/>
  <c r="BX7" i="9"/>
  <c r="BY7" i="9"/>
  <c r="BZ7" i="9"/>
  <c r="CA7" i="9"/>
  <c r="CB7" i="9"/>
  <c r="CC7" i="9"/>
  <c r="CD7" i="9"/>
  <c r="CE7" i="9"/>
  <c r="CF7" i="9"/>
  <c r="CG7" i="9"/>
  <c r="CH7" i="9"/>
  <c r="CI7" i="9"/>
  <c r="CJ7" i="9"/>
  <c r="CK7" i="9"/>
  <c r="CL7" i="9"/>
  <c r="CM7" i="9"/>
  <c r="CN7" i="9"/>
  <c r="CO7" i="9"/>
  <c r="D7" i="9"/>
  <c r="AM7" i="3"/>
  <c r="AB7" i="3"/>
  <c r="E7" i="21"/>
  <c r="L6" i="1"/>
  <c r="M6" i="1"/>
  <c r="N6" i="1"/>
  <c r="K6" i="1"/>
  <c r="E6" i="1"/>
  <c r="D6" i="1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F5" i="12"/>
  <c r="G5" i="12"/>
  <c r="E5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D6" i="12"/>
  <c r="AB6" i="3" l="1"/>
  <c r="AC6" i="3"/>
  <c r="AD6" i="3"/>
  <c r="AE6" i="3"/>
  <c r="AF6" i="3"/>
  <c r="AG6" i="3"/>
  <c r="AH6" i="3"/>
  <c r="AI6" i="3"/>
  <c r="AJ6" i="3"/>
  <c r="AK6" i="3"/>
  <c r="AL6" i="3"/>
  <c r="AM6" i="3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E6" i="18"/>
  <c r="D6" i="18"/>
  <c r="E6" i="21" l="1"/>
  <c r="G6" i="21"/>
  <c r="H6" i="21"/>
  <c r="I6" i="21"/>
  <c r="J6" i="21"/>
  <c r="K6" i="21"/>
  <c r="L6" i="21"/>
  <c r="M6" i="21"/>
  <c r="N6" i="21"/>
  <c r="O6" i="21"/>
  <c r="D6" i="21"/>
  <c r="F6" i="21" l="1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K5" i="15"/>
  <c r="J5" i="15"/>
  <c r="I5" i="15"/>
  <c r="H5" i="15"/>
  <c r="G5" i="15"/>
  <c r="F5" i="15"/>
  <c r="E5" i="15"/>
  <c r="E6" i="13" l="1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6" i="13"/>
  <c r="CO6" i="9"/>
  <c r="CN6" i="9"/>
  <c r="CM6" i="9"/>
  <c r="CL6" i="9"/>
  <c r="CK6" i="9"/>
  <c r="CJ6" i="9"/>
  <c r="CI6" i="9"/>
  <c r="CH6" i="9"/>
  <c r="CG6" i="9"/>
  <c r="CF6" i="9"/>
  <c r="CE6" i="9"/>
  <c r="CD6" i="9"/>
  <c r="CC6" i="9"/>
  <c r="CB6" i="9"/>
  <c r="CA6" i="9"/>
  <c r="BZ6" i="9"/>
  <c r="BY6" i="9"/>
  <c r="BX6" i="9"/>
  <c r="BW6" i="9"/>
  <c r="BV6" i="9"/>
  <c r="BU6" i="9"/>
  <c r="BT6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E6" i="9"/>
  <c r="F6" i="9"/>
  <c r="G6" i="9"/>
  <c r="H6" i="9"/>
  <c r="I6" i="9"/>
  <c r="J6" i="9"/>
  <c r="K6" i="9"/>
  <c r="L6" i="9"/>
  <c r="M6" i="9"/>
  <c r="N6" i="9"/>
  <c r="D6" i="9"/>
  <c r="E5" i="1"/>
  <c r="D5" i="1"/>
  <c r="N6" i="2"/>
  <c r="M6" i="2"/>
  <c r="L6" i="2"/>
  <c r="K6" i="2"/>
  <c r="J6" i="2"/>
  <c r="I6" i="2"/>
  <c r="H6" i="2"/>
  <c r="G6" i="2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H6" i="6"/>
  <c r="D6" i="6"/>
  <c r="H5" i="12"/>
  <c r="D5" i="12"/>
  <c r="N5" i="1"/>
  <c r="M5" i="1"/>
  <c r="K5" i="1"/>
  <c r="L5" i="1"/>
  <c r="T35" i="12"/>
  <c r="T244" i="12"/>
  <c r="T163" i="12" l="1"/>
  <c r="T26" i="12"/>
  <c r="T239" i="12"/>
  <c r="U239" i="12" s="1"/>
  <c r="T274" i="12"/>
  <c r="U274" i="12" s="1"/>
  <c r="T88" i="12"/>
  <c r="U88" i="12" s="1"/>
  <c r="T201" i="12"/>
  <c r="U201" i="12" s="1"/>
  <c r="T33" i="12"/>
  <c r="U33" i="12" s="1"/>
  <c r="T270" i="12"/>
  <c r="U270" i="12" s="1"/>
  <c r="T199" i="12"/>
  <c r="T58" i="12"/>
  <c r="U58" i="12" s="1"/>
  <c r="T279" i="12"/>
  <c r="T160" i="12"/>
  <c r="U160" i="12" s="1"/>
  <c r="T135" i="12"/>
  <c r="U135" i="12" s="1"/>
  <c r="T104" i="12"/>
  <c r="U104" i="12" s="1"/>
  <c r="T158" i="12"/>
  <c r="U158" i="12" s="1"/>
  <c r="T103" i="12"/>
  <c r="U103" i="12" s="1"/>
  <c r="T102" i="12"/>
  <c r="T178" i="12"/>
  <c r="T240" i="12"/>
  <c r="U240" i="12" s="1"/>
  <c r="T49" i="12"/>
  <c r="U49" i="12" s="1"/>
  <c r="T229" i="12"/>
  <c r="U229" i="12" s="1"/>
  <c r="T142" i="12"/>
  <c r="U142" i="12" s="1"/>
  <c r="T194" i="12"/>
  <c r="U194" i="12" s="1"/>
  <c r="T227" i="12"/>
  <c r="U227" i="12" s="1"/>
  <c r="T21" i="12"/>
  <c r="T130" i="12"/>
  <c r="U130" i="12" s="1"/>
  <c r="T225" i="12"/>
  <c r="U225" i="12" s="1"/>
  <c r="U199" i="12"/>
  <c r="U279" i="12"/>
  <c r="U102" i="12"/>
  <c r="U178" i="12"/>
  <c r="U21" i="12"/>
  <c r="T212" i="12"/>
  <c r="U212" i="12" s="1"/>
  <c r="T38" i="12"/>
  <c r="U38" i="12" s="1"/>
  <c r="T153" i="12"/>
  <c r="U153" i="12" s="1"/>
  <c r="T249" i="12"/>
  <c r="U249" i="12" s="1"/>
  <c r="T211" i="12"/>
  <c r="U211" i="12" s="1"/>
  <c r="T185" i="12"/>
  <c r="U185" i="12" s="1"/>
  <c r="T15" i="12"/>
  <c r="U15" i="12" s="1"/>
  <c r="T150" i="12"/>
  <c r="U150" i="12" s="1"/>
  <c r="T128" i="12"/>
  <c r="U128" i="12" s="1"/>
  <c r="T90" i="12"/>
  <c r="U90" i="12" s="1"/>
  <c r="T168" i="12"/>
  <c r="U168" i="12" s="1"/>
  <c r="T122" i="12"/>
  <c r="U122" i="12" s="1"/>
  <c r="T62" i="12"/>
  <c r="U62" i="12" s="1"/>
  <c r="T243" i="12"/>
  <c r="U243" i="12" s="1"/>
  <c r="T110" i="12"/>
  <c r="U110" i="12" s="1"/>
  <c r="T166" i="12"/>
  <c r="U166" i="12" s="1"/>
  <c r="T232" i="12"/>
  <c r="U232" i="12" s="1"/>
  <c r="T164" i="12"/>
  <c r="U164" i="12" s="1"/>
  <c r="T162" i="12"/>
  <c r="U162" i="12" s="1"/>
  <c r="T31" i="12"/>
  <c r="U31" i="12" s="1"/>
  <c r="T216" i="12"/>
  <c r="U216" i="12" s="1"/>
  <c r="T198" i="12"/>
  <c r="U198" i="12" s="1"/>
  <c r="T264" i="12"/>
  <c r="U264" i="12" s="1"/>
  <c r="T29" i="12"/>
  <c r="U29" i="12" s="1"/>
  <c r="T126" i="12"/>
  <c r="U126" i="12" s="1"/>
  <c r="T144" i="12"/>
  <c r="U144" i="12" s="1"/>
  <c r="T132" i="12"/>
  <c r="U132" i="12" s="1"/>
  <c r="T99" i="12"/>
  <c r="U99" i="12" s="1"/>
  <c r="T256" i="12"/>
  <c r="U256" i="12" s="1"/>
  <c r="T195" i="12"/>
  <c r="U195" i="12" s="1"/>
  <c r="T254" i="12"/>
  <c r="U254" i="12" s="1"/>
  <c r="T22" i="12"/>
  <c r="U22" i="12" s="1"/>
  <c r="T155" i="12"/>
  <c r="U155" i="12" s="1"/>
  <c r="T250" i="12"/>
  <c r="U250" i="12" s="1"/>
  <c r="T223" i="12"/>
  <c r="U223" i="12" s="1"/>
  <c r="T238" i="12"/>
  <c r="U238" i="12" s="1"/>
  <c r="T94" i="12"/>
  <c r="U94" i="12" s="1"/>
  <c r="T152" i="12"/>
  <c r="U152" i="12" s="1"/>
  <c r="T16" i="12"/>
  <c r="U16" i="12" s="1"/>
  <c r="T92" i="12"/>
  <c r="U92" i="12" s="1"/>
  <c r="T207" i="12"/>
  <c r="U207" i="12" s="1"/>
  <c r="T149" i="12"/>
  <c r="U149" i="12" s="1"/>
  <c r="T115" i="12"/>
  <c r="U115" i="12" s="1"/>
  <c r="T64" i="12"/>
  <c r="U64" i="12" s="1"/>
  <c r="T78" i="12"/>
  <c r="U78" i="12" s="1"/>
  <c r="T9" i="12"/>
  <c r="U163" i="12"/>
  <c r="U26" i="12"/>
  <c r="T111" i="12"/>
  <c r="U111" i="12" s="1"/>
  <c r="T34" i="12"/>
  <c r="U34" i="12" s="1"/>
  <c r="T108" i="12"/>
  <c r="U108" i="12" s="1"/>
  <c r="T107" i="12"/>
  <c r="U107" i="12" s="1"/>
  <c r="T241" i="12"/>
  <c r="U241" i="12" s="1"/>
  <c r="T268" i="12"/>
  <c r="U268" i="12" s="1"/>
  <c r="T161" i="12"/>
  <c r="U161" i="12" s="1"/>
  <c r="T267" i="12"/>
  <c r="U267" i="12" s="1"/>
  <c r="T56" i="12"/>
  <c r="U56" i="12" s="1"/>
  <c r="T134" i="12"/>
  <c r="U134" i="12" s="1"/>
  <c r="T74" i="12"/>
  <c r="U74" i="12" s="1"/>
  <c r="T51" i="12"/>
  <c r="U51" i="12" s="1"/>
  <c r="T28" i="12"/>
  <c r="U28" i="12" s="1"/>
  <c r="T101" i="12"/>
  <c r="U101" i="12" s="1"/>
  <c r="T290" i="12"/>
  <c r="U290" i="12" s="1"/>
  <c r="T120" i="12"/>
  <c r="U120" i="12" s="1"/>
  <c r="T25" i="12"/>
  <c r="U25" i="12" s="1"/>
  <c r="T97" i="12"/>
  <c r="U97" i="12" s="1"/>
  <c r="T255" i="12"/>
  <c r="U255" i="12" s="1"/>
  <c r="T131" i="12"/>
  <c r="U131" i="12" s="1"/>
  <c r="T175" i="12"/>
  <c r="U175" i="12" s="1"/>
  <c r="T192" i="12"/>
  <c r="U192" i="12" s="1"/>
  <c r="T118" i="12"/>
  <c r="U118" i="12" s="1"/>
  <c r="T154" i="12"/>
  <c r="U154" i="12" s="1"/>
  <c r="T222" i="12"/>
  <c r="U222" i="12" s="1"/>
  <c r="T286" i="12"/>
  <c r="U286" i="12" s="1"/>
  <c r="T37" i="12"/>
  <c r="U37" i="12" s="1"/>
  <c r="T210" i="12"/>
  <c r="U210" i="12" s="1"/>
  <c r="T67" i="12"/>
  <c r="U67" i="12" s="1"/>
  <c r="T184" i="12"/>
  <c r="U184" i="12" s="1"/>
  <c r="T84" i="12"/>
  <c r="U84" i="12" s="1"/>
  <c r="T169" i="12"/>
  <c r="U169" i="12" s="1"/>
  <c r="T13" i="12"/>
  <c r="U13" i="12" s="1"/>
  <c r="T114" i="12"/>
  <c r="U114" i="12" s="1"/>
  <c r="T235" i="12"/>
  <c r="U235" i="12" s="1"/>
  <c r="T10" i="12"/>
  <c r="U10" i="12" s="1"/>
  <c r="T203" i="12"/>
  <c r="U203" i="12" s="1"/>
  <c r="T272" i="12"/>
  <c r="U272" i="12" s="1"/>
  <c r="T167" i="12"/>
  <c r="U167" i="12" s="1"/>
  <c r="T233" i="12"/>
  <c r="U233" i="12" s="1"/>
  <c r="T77" i="12"/>
  <c r="U77" i="12" s="1"/>
  <c r="T180" i="12"/>
  <c r="U180" i="12" s="1"/>
  <c r="T136" i="12"/>
  <c r="U136" i="12" s="1"/>
  <c r="T57" i="12"/>
  <c r="U57" i="12" s="1"/>
  <c r="T266" i="12"/>
  <c r="U266" i="12" s="1"/>
  <c r="T105" i="12"/>
  <c r="U105" i="12" s="1"/>
  <c r="T293" i="12"/>
  <c r="U293" i="12" s="1"/>
  <c r="T292" i="12"/>
  <c r="U292" i="12" s="1"/>
  <c r="T262" i="12"/>
  <c r="U262" i="12" s="1"/>
  <c r="T259" i="12"/>
  <c r="U259" i="12" s="1"/>
  <c r="T197" i="12"/>
  <c r="U197" i="12" s="1"/>
  <c r="T289" i="12"/>
  <c r="U289" i="12" s="1"/>
  <c r="T177" i="12"/>
  <c r="U177" i="12" s="1"/>
  <c r="T176" i="12"/>
  <c r="U176" i="12" s="1"/>
  <c r="T24" i="12"/>
  <c r="U24" i="12" s="1"/>
  <c r="T141" i="12"/>
  <c r="U141" i="12" s="1"/>
  <c r="T226" i="12"/>
  <c r="U226" i="12" s="1"/>
  <c r="T252" i="12"/>
  <c r="U252" i="12" s="1"/>
  <c r="T215" i="12"/>
  <c r="U215" i="12" s="1"/>
  <c r="T251" i="12"/>
  <c r="U251" i="12" s="1"/>
  <c r="T95" i="12"/>
  <c r="U95" i="12" s="1"/>
  <c r="T173" i="12"/>
  <c r="U173" i="12" s="1"/>
  <c r="T172" i="12"/>
  <c r="U172" i="12" s="1"/>
  <c r="T285" i="12"/>
  <c r="U285" i="12" s="1"/>
  <c r="T221" i="12"/>
  <c r="U221" i="12" s="1"/>
  <c r="T140" i="12"/>
  <c r="U140" i="12" s="1"/>
  <c r="T66" i="12"/>
  <c r="U66" i="12" s="1"/>
  <c r="T170" i="12"/>
  <c r="U170" i="12" s="1"/>
  <c r="T206" i="12"/>
  <c r="U206" i="12" s="1"/>
  <c r="T273" i="12"/>
  <c r="U273" i="12" s="1"/>
  <c r="T80" i="12"/>
  <c r="U80" i="12" s="1"/>
  <c r="T246" i="12"/>
  <c r="U246" i="12" s="1"/>
  <c r="T281" i="12"/>
  <c r="U281" i="12" s="1"/>
  <c r="T89" i="12"/>
  <c r="U89" i="12" s="1"/>
  <c r="T301" i="12"/>
  <c r="U301" i="12" s="1"/>
  <c r="T242" i="12"/>
  <c r="U242" i="12" s="1"/>
  <c r="T271" i="12"/>
  <c r="U271" i="12" s="1"/>
  <c r="T269" i="12"/>
  <c r="U269" i="12" s="1"/>
  <c r="T218" i="12"/>
  <c r="U218" i="12" s="1"/>
  <c r="T76" i="12"/>
  <c r="U76" i="12" s="1"/>
  <c r="T217" i="12"/>
  <c r="U217" i="12" s="1"/>
  <c r="T75" i="12"/>
  <c r="U75" i="12" s="1"/>
  <c r="T55" i="12"/>
  <c r="U55" i="12" s="1"/>
  <c r="T278" i="12"/>
  <c r="U278" i="12" s="1"/>
  <c r="T146" i="12"/>
  <c r="U146" i="12" s="1"/>
  <c r="T261" i="12"/>
  <c r="U261" i="12" s="1"/>
  <c r="T291" i="12"/>
  <c r="U291" i="12" s="1"/>
  <c r="T231" i="12"/>
  <c r="U231" i="12" s="1"/>
  <c r="T230" i="12"/>
  <c r="U230" i="12" s="1"/>
  <c r="T258" i="12"/>
  <c r="U258" i="12" s="1"/>
  <c r="T47" i="12"/>
  <c r="U47" i="12" s="1"/>
  <c r="T23" i="12"/>
  <c r="U23" i="12" s="1"/>
  <c r="T125" i="12"/>
  <c r="U125" i="12" s="1"/>
  <c r="T253" i="12"/>
  <c r="U253" i="12" s="1"/>
  <c r="T41" i="12"/>
  <c r="U41" i="12" s="1"/>
  <c r="T129" i="12"/>
  <c r="U129" i="12" s="1"/>
  <c r="T117" i="12"/>
  <c r="U117" i="12" s="1"/>
  <c r="T275" i="12"/>
  <c r="U275" i="12" s="1"/>
  <c r="T190" i="12"/>
  <c r="U190" i="12" s="1"/>
  <c r="T19" i="12"/>
  <c r="U19" i="12" s="1"/>
  <c r="T284" i="12"/>
  <c r="U284" i="12" s="1"/>
  <c r="T68" i="12"/>
  <c r="U68" i="12" s="1"/>
  <c r="T93" i="12"/>
  <c r="U93" i="12" s="1"/>
  <c r="T183" i="12"/>
  <c r="U183" i="12" s="1"/>
  <c r="T83" i="12"/>
  <c r="U83" i="12" s="1"/>
  <c r="T91" i="12"/>
  <c r="U91" i="12" s="1"/>
  <c r="T81" i="12"/>
  <c r="U81" i="12" s="1"/>
  <c r="T79" i="12"/>
  <c r="U79" i="12" s="1"/>
  <c r="T245" i="12"/>
  <c r="U245" i="12" s="1"/>
  <c r="T137" i="12"/>
  <c r="U137" i="12" s="1"/>
  <c r="T234" i="12"/>
  <c r="U234" i="12" s="1"/>
  <c r="T109" i="12"/>
  <c r="U109" i="12" s="1"/>
  <c r="T60" i="12"/>
  <c r="U60" i="12" s="1"/>
  <c r="T32" i="12"/>
  <c r="U32" i="12" s="1"/>
  <c r="T298" i="12"/>
  <c r="U298" i="12" s="1"/>
  <c r="T121" i="12"/>
  <c r="U121" i="12" s="1"/>
  <c r="T297" i="12"/>
  <c r="U297" i="12" s="1"/>
  <c r="T265" i="12"/>
  <c r="U265" i="12" s="1"/>
  <c r="T294" i="12"/>
  <c r="U294" i="12" s="1"/>
  <c r="T86" i="12"/>
  <c r="U86" i="12" s="1"/>
  <c r="T53" i="12"/>
  <c r="U53" i="12" s="1"/>
  <c r="T260" i="12"/>
  <c r="U260" i="12" s="1"/>
  <c r="T27" i="12"/>
  <c r="U27" i="12" s="1"/>
  <c r="T157" i="12"/>
  <c r="U157" i="12" s="1"/>
  <c r="T100" i="12"/>
  <c r="U100" i="12" s="1"/>
  <c r="T257" i="12"/>
  <c r="U257" i="12" s="1"/>
  <c r="T98" i="12"/>
  <c r="U98" i="12" s="1"/>
  <c r="T45" i="12"/>
  <c r="U45" i="12" s="1"/>
  <c r="T70" i="12"/>
  <c r="U70" i="12" s="1"/>
  <c r="T193" i="12"/>
  <c r="U193" i="12" s="1"/>
  <c r="T174" i="12"/>
  <c r="U174" i="12" s="1"/>
  <c r="T214" i="12"/>
  <c r="U214" i="12" s="1"/>
  <c r="T191" i="12"/>
  <c r="U191" i="12" s="1"/>
  <c r="T224" i="12"/>
  <c r="U224" i="12" s="1"/>
  <c r="T287" i="12"/>
  <c r="U287" i="12" s="1"/>
  <c r="T188" i="12"/>
  <c r="U188" i="12" s="1"/>
  <c r="T283" i="12"/>
  <c r="U283" i="12" s="1"/>
  <c r="T186" i="12"/>
  <c r="U186" i="12" s="1"/>
  <c r="T248" i="12"/>
  <c r="U248" i="12" s="1"/>
  <c r="T139" i="12"/>
  <c r="U139" i="12" s="1"/>
  <c r="T208" i="12"/>
  <c r="U208" i="12" s="1"/>
  <c r="T116" i="12"/>
  <c r="U116" i="12" s="1"/>
  <c r="T65" i="12"/>
  <c r="U65" i="12" s="1"/>
  <c r="T113" i="12"/>
  <c r="U113" i="12" s="1"/>
  <c r="U244" i="12"/>
  <c r="U35" i="12"/>
  <c r="T202" i="12"/>
  <c r="U202" i="12" s="1"/>
  <c r="T127" i="12"/>
  <c r="U127" i="12" s="1"/>
  <c r="T61" i="12"/>
  <c r="U61" i="12" s="1"/>
  <c r="T200" i="12"/>
  <c r="U200" i="12" s="1"/>
  <c r="T59" i="12"/>
  <c r="U59" i="12" s="1"/>
  <c r="T106" i="12"/>
  <c r="U106" i="12" s="1"/>
  <c r="T280" i="12"/>
  <c r="U280" i="12" s="1"/>
  <c r="T30" i="12"/>
  <c r="U30" i="12" s="1"/>
  <c r="T295" i="12"/>
  <c r="U295" i="12" s="1"/>
  <c r="T179" i="12"/>
  <c r="U179" i="12" s="1"/>
  <c r="T133" i="12"/>
  <c r="U133" i="12" s="1"/>
  <c r="T263" i="12"/>
  <c r="U263" i="12" s="1"/>
  <c r="T145" i="12"/>
  <c r="U145" i="12" s="1"/>
  <c r="T73" i="12"/>
  <c r="U73" i="12" s="1"/>
  <c r="T196" i="12"/>
  <c r="U196" i="12" s="1"/>
  <c r="T50" i="12"/>
  <c r="U50" i="12" s="1"/>
  <c r="T48" i="12"/>
  <c r="U48" i="12" s="1"/>
  <c r="T71" i="12"/>
  <c r="U71" i="12" s="1"/>
  <c r="T228" i="12"/>
  <c r="U228" i="12" s="1"/>
  <c r="T44" i="12"/>
  <c r="U44" i="12" s="1"/>
  <c r="T85" i="12"/>
  <c r="U85" i="12" s="1"/>
  <c r="T156" i="12"/>
  <c r="U156" i="12" s="1"/>
  <c r="T20" i="12"/>
  <c r="U20" i="12" s="1"/>
  <c r="T39" i="12"/>
  <c r="U39" i="12" s="1"/>
  <c r="T124" i="12"/>
  <c r="U124" i="12" s="1"/>
  <c r="T69" i="12"/>
  <c r="U69" i="12" s="1"/>
  <c r="T187" i="12"/>
  <c r="U187" i="12" s="1"/>
  <c r="T237" i="12"/>
  <c r="U237" i="12" s="1"/>
  <c r="T209" i="12"/>
  <c r="U209" i="12" s="1"/>
  <c r="T151" i="12"/>
  <c r="U151" i="12" s="1"/>
  <c r="T171" i="12"/>
  <c r="U171" i="12" s="1"/>
  <c r="T14" i="12"/>
  <c r="U14" i="12" s="1"/>
  <c r="T247" i="12"/>
  <c r="U247" i="12" s="1"/>
  <c r="T138" i="12"/>
  <c r="U138" i="12" s="1"/>
  <c r="T11" i="12"/>
  <c r="U11" i="12" s="1"/>
  <c r="T205" i="12"/>
  <c r="U205" i="12" s="1"/>
  <c r="T112" i="12"/>
  <c r="U112" i="12" s="1"/>
  <c r="T220" i="12"/>
  <c r="U220" i="12" s="1"/>
  <c r="T219" i="12"/>
  <c r="U219" i="12" s="1"/>
  <c r="T165" i="12"/>
  <c r="U165" i="12" s="1"/>
  <c r="T300" i="12"/>
  <c r="U300" i="12" s="1"/>
  <c r="T299" i="12"/>
  <c r="U299" i="12" s="1"/>
  <c r="T87" i="12"/>
  <c r="U87" i="12" s="1"/>
  <c r="T148" i="12"/>
  <c r="U148" i="12" s="1"/>
  <c r="T296" i="12"/>
  <c r="U296" i="12" s="1"/>
  <c r="T147" i="12"/>
  <c r="U147" i="12" s="1"/>
  <c r="T54" i="12"/>
  <c r="U54" i="12" s="1"/>
  <c r="T159" i="12"/>
  <c r="U159" i="12" s="1"/>
  <c r="T52" i="12"/>
  <c r="U52" i="12" s="1"/>
  <c r="T277" i="12"/>
  <c r="U277" i="12" s="1"/>
  <c r="T72" i="12"/>
  <c r="U72" i="12" s="1"/>
  <c r="T143" i="12"/>
  <c r="U143" i="12" s="1"/>
  <c r="T276" i="12"/>
  <c r="U276" i="12" s="1"/>
  <c r="T119" i="12"/>
  <c r="U119" i="12" s="1"/>
  <c r="T46" i="12"/>
  <c r="U46" i="12" s="1"/>
  <c r="T288" i="12"/>
  <c r="U288" i="12" s="1"/>
  <c r="T43" i="12"/>
  <c r="U43" i="12" s="1"/>
  <c r="T42" i="12"/>
  <c r="U42" i="12" s="1"/>
  <c r="T96" i="12"/>
  <c r="U96" i="12" s="1"/>
  <c r="T40" i="12"/>
  <c r="U40" i="12" s="1"/>
  <c r="T213" i="12"/>
  <c r="U213" i="12" s="1"/>
  <c r="T123" i="12"/>
  <c r="U123" i="12" s="1"/>
  <c r="T189" i="12"/>
  <c r="U189" i="12" s="1"/>
  <c r="T18" i="12"/>
  <c r="U18" i="12" s="1"/>
  <c r="T17" i="12"/>
  <c r="U17" i="12" s="1"/>
  <c r="T236" i="12"/>
  <c r="U236" i="12" s="1"/>
  <c r="T36" i="12"/>
  <c r="U36" i="12" s="1"/>
  <c r="T182" i="12"/>
  <c r="U182" i="12" s="1"/>
  <c r="T282" i="12"/>
  <c r="U282" i="12" s="1"/>
  <c r="T82" i="12"/>
  <c r="U82" i="12" s="1"/>
  <c r="T12" i="12"/>
  <c r="U12" i="12" s="1"/>
  <c r="T181" i="12"/>
  <c r="U181" i="12" s="1"/>
  <c r="T63" i="12"/>
  <c r="U63" i="12" s="1"/>
  <c r="T204" i="12"/>
  <c r="U204" i="12" s="1"/>
  <c r="U9" i="12" l="1"/>
</calcChain>
</file>

<file path=xl/sharedStrings.xml><?xml version="1.0" encoding="utf-8"?>
<sst xmlns="http://schemas.openxmlformats.org/spreadsheetml/2006/main" count="19859" uniqueCount="1193">
  <si>
    <t>Kunta</t>
  </si>
  <si>
    <t>Työllisyysaste, %, 2020</t>
  </si>
  <si>
    <t>Työttömien osuus työvoimasta, %, 2020</t>
  </si>
  <si>
    <t>Pendelöintiaste (kunnan ulkopuolella työskentelvien osuus työllisistä)</t>
  </si>
  <si>
    <t>Työpaikkaomavaraisuus % (alueella työsskäyvät/kunnan työllinen työvoima)</t>
  </si>
  <si>
    <t>Saajat</t>
  </si>
  <si>
    <t>Maksetut etuudet, euroa</t>
  </si>
  <si>
    <t>Korvatut päivät</t>
  </si>
  <si>
    <t>Kunnan osuus, euroa</t>
  </si>
  <si>
    <t>VÄLISUMMA</t>
  </si>
  <si>
    <t>ELY-alue</t>
  </si>
  <si>
    <t>Maakunta</t>
  </si>
  <si>
    <t>ASKOLA</t>
  </si>
  <si>
    <t>Uudenmaan ELY-keskus</t>
  </si>
  <si>
    <t>Uusimaa</t>
  </si>
  <si>
    <t>ESPOO</t>
  </si>
  <si>
    <t>HANKO</t>
  </si>
  <si>
    <t>HELSINKI</t>
  </si>
  <si>
    <t>HYVINKÄÄ</t>
  </si>
  <si>
    <t>INKOO</t>
  </si>
  <si>
    <t>JÄRVENPÄÄ</t>
  </si>
  <si>
    <t>KARKKILA</t>
  </si>
  <si>
    <t>KAUNIAINEN</t>
  </si>
  <si>
    <t>KERAVA</t>
  </si>
  <si>
    <t>KIRKKONUMMI</t>
  </si>
  <si>
    <t>LAPINJÄRVI</t>
  </si>
  <si>
    <t>LOHJA</t>
  </si>
  <si>
    <t>LOVIISA</t>
  </si>
  <si>
    <t>MYRSKYLÄ</t>
  </si>
  <si>
    <t>MÄNTSÄLÄ</t>
  </si>
  <si>
    <t>NURMIJÄRVI</t>
  </si>
  <si>
    <t>PORNAINEN</t>
  </si>
  <si>
    <t>PORVOO</t>
  </si>
  <si>
    <t>PUKKILA</t>
  </si>
  <si>
    <t>RAASEPORI</t>
  </si>
  <si>
    <t>SIPOO</t>
  </si>
  <si>
    <t>SIUNTIO</t>
  </si>
  <si>
    <t>TUUSULA</t>
  </si>
  <si>
    <t>VANTAA</t>
  </si>
  <si>
    <t>VIHTI</t>
  </si>
  <si>
    <t>AURA</t>
  </si>
  <si>
    <t>Varsinais-Suomen ELY-keskus</t>
  </si>
  <si>
    <t>Varsinais-Suomi</t>
  </si>
  <si>
    <t>KAARINA</t>
  </si>
  <si>
    <t>KEMIÖNSAARI</t>
  </si>
  <si>
    <t>KOSKI TL</t>
  </si>
  <si>
    <t>KUSTAVI</t>
  </si>
  <si>
    <t>LAITILA</t>
  </si>
  <si>
    <t>LIETO</t>
  </si>
  <si>
    <t>LOIMAA</t>
  </si>
  <si>
    <t>MARTTILA</t>
  </si>
  <si>
    <t>MASKU</t>
  </si>
  <si>
    <t>MYNÄMÄKI</t>
  </si>
  <si>
    <t>NAANTALI</t>
  </si>
  <si>
    <t>NOUSIAINEN</t>
  </si>
  <si>
    <t>ORIPÄÄ</t>
  </si>
  <si>
    <t>PAIMIO</t>
  </si>
  <si>
    <t>PARAINEN</t>
  </si>
  <si>
    <t>PYHÄRANTA</t>
  </si>
  <si>
    <t>PÖYTYÄ</t>
  </si>
  <si>
    <t>RAISIO</t>
  </si>
  <si>
    <t>RUSKO</t>
  </si>
  <si>
    <t>SALO</t>
  </si>
  <si>
    <t>SAUVO</t>
  </si>
  <si>
    <t>SOMERO</t>
  </si>
  <si>
    <t>TAIVASSALO</t>
  </si>
  <si>
    <t>TURKU</t>
  </si>
  <si>
    <t>UUSIKAUPUNKI</t>
  </si>
  <si>
    <t>VEHMAA</t>
  </si>
  <si>
    <t>EURA</t>
  </si>
  <si>
    <t>Satakunnan ELY-keskus</t>
  </si>
  <si>
    <t>Satakunta</t>
  </si>
  <si>
    <t>EURAJOKI</t>
  </si>
  <si>
    <t>HARJAVALTA</t>
  </si>
  <si>
    <t>HUITTINEN</t>
  </si>
  <si>
    <t>JÄMIJÄRVI</t>
  </si>
  <si>
    <t>KANKAANPÄÄ</t>
  </si>
  <si>
    <t>KARVIA</t>
  </si>
  <si>
    <t>KOKEMÄKI</t>
  </si>
  <si>
    <t>MERIKARVIA</t>
  </si>
  <si>
    <t>NAKKILA</t>
  </si>
  <si>
    <t>POMARKKU</t>
  </si>
  <si>
    <t>PORI</t>
  </si>
  <si>
    <t>RAUMA</t>
  </si>
  <si>
    <t>SIIKAINEN</t>
  </si>
  <si>
    <t>SÄKYLÄ</t>
  </si>
  <si>
    <t>ULVILA</t>
  </si>
  <si>
    <t>FORSSA</t>
  </si>
  <si>
    <t>Hämeen ELY-keskus</t>
  </si>
  <si>
    <t>Kanta-Häme</t>
  </si>
  <si>
    <t>HATTULA</t>
  </si>
  <si>
    <t>HAUSJÄRVI</t>
  </si>
  <si>
    <t>HUMPPILA</t>
  </si>
  <si>
    <t>HÄMEENLINNA</t>
  </si>
  <si>
    <t>JANAKKALA</t>
  </si>
  <si>
    <t>JOKIOINEN</t>
  </si>
  <si>
    <t>LOPPI</t>
  </si>
  <si>
    <t>RIIHIMÄKI</t>
  </si>
  <si>
    <t>TAMMELA</t>
  </si>
  <si>
    <t>YPÄJÄ</t>
  </si>
  <si>
    <t>AKAA</t>
  </si>
  <si>
    <t>Pirkanmaan ELY-keskus</t>
  </si>
  <si>
    <t>Pirkanmaa</t>
  </si>
  <si>
    <t>HÄMEENKYRÖ</t>
  </si>
  <si>
    <t>IKAALINEN</t>
  </si>
  <si>
    <t>JUUPAJOKI</t>
  </si>
  <si>
    <t>KANGASALA</t>
  </si>
  <si>
    <t>KIHNIÖ</t>
  </si>
  <si>
    <t>KUHMOINEN</t>
  </si>
  <si>
    <t>LEMPÄÄLÄ</t>
  </si>
  <si>
    <t>MÄNTTÄ-VILPPULA</t>
  </si>
  <si>
    <t>NOKIA</t>
  </si>
  <si>
    <t>ORIVESI</t>
  </si>
  <si>
    <t>PARKANO</t>
  </si>
  <si>
    <t>PIRKKALA</t>
  </si>
  <si>
    <t>PUNKALAIDUN</t>
  </si>
  <si>
    <t>PÄLKÄNE</t>
  </si>
  <si>
    <t>RUOVESI</t>
  </si>
  <si>
    <t>SASTAMALA</t>
  </si>
  <si>
    <t>TAMPERE</t>
  </si>
  <si>
    <t>URJALA</t>
  </si>
  <si>
    <t>VALKEAKOSKI</t>
  </si>
  <si>
    <t>VESILAHTI</t>
  </si>
  <si>
    <t>VIRRAT</t>
  </si>
  <si>
    <t>YLÖJÄRVI</t>
  </si>
  <si>
    <t>ASIKKALA</t>
  </si>
  <si>
    <t>Päijät-Häme</t>
  </si>
  <si>
    <t>HARTOLA</t>
  </si>
  <si>
    <t>HEINOLA</t>
  </si>
  <si>
    <t>HOLLOLA</t>
  </si>
  <si>
    <t>IITTI</t>
  </si>
  <si>
    <t>KÄRKÖLÄ</t>
  </si>
  <si>
    <t>LAHTI</t>
  </si>
  <si>
    <t>ORIMATTILA</t>
  </si>
  <si>
    <t>PADASJOKI</t>
  </si>
  <si>
    <t>SYSMÄ</t>
  </si>
  <si>
    <t>HAMINA</t>
  </si>
  <si>
    <t>Kaakkois-Suomen ELY-keskus</t>
  </si>
  <si>
    <t>Kymenlaakso</t>
  </si>
  <si>
    <t>KOTKA</t>
  </si>
  <si>
    <t>KOUVOLA</t>
  </si>
  <si>
    <t>MIEHIKKÄLÄ</t>
  </si>
  <si>
    <t>PYHTÄÄ</t>
  </si>
  <si>
    <t>VIROLAHTI</t>
  </si>
  <si>
    <t>IMATRA</t>
  </si>
  <si>
    <t>Etelä-Karjala</t>
  </si>
  <si>
    <t>LAPPEENRANTA</t>
  </si>
  <si>
    <t>LEMI</t>
  </si>
  <si>
    <t>LUUMÄKI</t>
  </si>
  <si>
    <t>PARIKKALA</t>
  </si>
  <si>
    <t>RAUTJÄRVI</t>
  </si>
  <si>
    <t>RUOKOLAHTI</t>
  </si>
  <si>
    <t>SAVITAIPALE</t>
  </si>
  <si>
    <t>TAIPALSAARI</t>
  </si>
  <si>
    <t>ENONKOSKI</t>
  </si>
  <si>
    <t>Etelä-Savon ELY-keskus</t>
  </si>
  <si>
    <t>Etelä-Savo</t>
  </si>
  <si>
    <t>HIRVENSALMI</t>
  </si>
  <si>
    <t>JUVA</t>
  </si>
  <si>
    <t>KANGASNIEMI</t>
  </si>
  <si>
    <t>MIKKELI</t>
  </si>
  <si>
    <t>MÄNTYHARJU</t>
  </si>
  <si>
    <t>PERTUNMAA</t>
  </si>
  <si>
    <t>PIEKSÄMÄKI</t>
  </si>
  <si>
    <t>PUUMALA</t>
  </si>
  <si>
    <t>RANTASALMI</t>
  </si>
  <si>
    <t>SAVONLINNA</t>
  </si>
  <si>
    <t>SULKAVA</t>
  </si>
  <si>
    <t>IISALMI</t>
  </si>
  <si>
    <t>Pohjois-Savon ELY-keskus</t>
  </si>
  <si>
    <t>Pohjois-Savo</t>
  </si>
  <si>
    <t>JOROINEN</t>
  </si>
  <si>
    <t>KAAVI</t>
  </si>
  <si>
    <t>KEITELE</t>
  </si>
  <si>
    <t>KIURUVESI</t>
  </si>
  <si>
    <t>KUOPIO</t>
  </si>
  <si>
    <t>LAPINLAHTI</t>
  </si>
  <si>
    <t>LEPPÄVIRTA</t>
  </si>
  <si>
    <t>PIELAVESI</t>
  </si>
  <si>
    <t>RAUTALAMPI</t>
  </si>
  <si>
    <t>RAUTAVAARA</t>
  </si>
  <si>
    <t>SIILINJÄRVI</t>
  </si>
  <si>
    <t>SONKAJÄRVI</t>
  </si>
  <si>
    <t>SUONENJOKI</t>
  </si>
  <si>
    <t>TERVO</t>
  </si>
  <si>
    <t>TUUSNIEMI</t>
  </si>
  <si>
    <t>VARKAUS</t>
  </si>
  <si>
    <t>VESANTO</t>
  </si>
  <si>
    <t>VIEREMÄ</t>
  </si>
  <si>
    <t>HEINÄVESI</t>
  </si>
  <si>
    <t>Pohjois-Karjalan ELY-keskus</t>
  </si>
  <si>
    <t>Pohjois-Karjala</t>
  </si>
  <si>
    <t>ILOMANTSI</t>
  </si>
  <si>
    <t>JOENSUU</t>
  </si>
  <si>
    <t>JUUKA</t>
  </si>
  <si>
    <t>KITEE</t>
  </si>
  <si>
    <t>KONTIOLAHTI</t>
  </si>
  <si>
    <t>LIEKSA</t>
  </si>
  <si>
    <t>LIPERI</t>
  </si>
  <si>
    <t>NURMES</t>
  </si>
  <si>
    <t>OUTOKUMPU</t>
  </si>
  <si>
    <t>POLVIJÄRVI</t>
  </si>
  <si>
    <t>RÄÄKKYLÄ</t>
  </si>
  <si>
    <t>TOHMAJÄRVI</t>
  </si>
  <si>
    <t>HANKASALMI</t>
  </si>
  <si>
    <t>Keski-Suomen ELY-keskus</t>
  </si>
  <si>
    <t>Keski-Suomi</t>
  </si>
  <si>
    <t>JOUTSA</t>
  </si>
  <si>
    <t>JYVÄSKYLÄ</t>
  </si>
  <si>
    <t>JÄMSÄ</t>
  </si>
  <si>
    <t>KANNONKOSKI</t>
  </si>
  <si>
    <t>KARSTULA</t>
  </si>
  <si>
    <t>KEURUU</t>
  </si>
  <si>
    <t>KINNULA</t>
  </si>
  <si>
    <t>KIVIJÄRVI</t>
  </si>
  <si>
    <t>KONNEVESI</t>
  </si>
  <si>
    <t>KYYJÄRVI</t>
  </si>
  <si>
    <t>LAUKAA</t>
  </si>
  <si>
    <t>LUHANKA</t>
  </si>
  <si>
    <t>MULTIA</t>
  </si>
  <si>
    <t>MUURAME</t>
  </si>
  <si>
    <t>PETÄJÄVESI</t>
  </si>
  <si>
    <t>PIHTIPUDAS</t>
  </si>
  <si>
    <t>SAARIJÄRVI</t>
  </si>
  <si>
    <t>TOIVAKKA</t>
  </si>
  <si>
    <t>UURAINEN</t>
  </si>
  <si>
    <t>VIITASAARI</t>
  </si>
  <si>
    <t>ÄÄNEKOSKI</t>
  </si>
  <si>
    <t>ALAJÄRVI</t>
  </si>
  <si>
    <t>Etelä-Pohjanmaan ELY-keskus</t>
  </si>
  <si>
    <t>Etelä-Pohjanmaa</t>
  </si>
  <si>
    <t>ALAVUS</t>
  </si>
  <si>
    <t>EVIJÄRVI</t>
  </si>
  <si>
    <t>ILMAJOKI</t>
  </si>
  <si>
    <t>ISOJOKI</t>
  </si>
  <si>
    <t>ISOKYRÖ</t>
  </si>
  <si>
    <t>KARIJOKI</t>
  </si>
  <si>
    <t>KAUHAJOKI</t>
  </si>
  <si>
    <t>KAUHAVA</t>
  </si>
  <si>
    <t>KUORTANE</t>
  </si>
  <si>
    <t>KURIKKA</t>
  </si>
  <si>
    <t>LAPPAJÄRVI</t>
  </si>
  <si>
    <t>LAPUA</t>
  </si>
  <si>
    <t>SEINÄJOKI</t>
  </si>
  <si>
    <t>SOINI</t>
  </si>
  <si>
    <t>TEUVA</t>
  </si>
  <si>
    <t>VIMPELI</t>
  </si>
  <si>
    <t>ÄHTÄRI</t>
  </si>
  <si>
    <t>KASKINEN</t>
  </si>
  <si>
    <t>Pohjanmaan ELY-keskus</t>
  </si>
  <si>
    <t>Pohjanmaa</t>
  </si>
  <si>
    <t>KORSNÄS</t>
  </si>
  <si>
    <t>KRISTIINANKAUPUNKI</t>
  </si>
  <si>
    <t>KRUUNUPYY</t>
  </si>
  <si>
    <t>LAIHIA</t>
  </si>
  <si>
    <t>LUOTO</t>
  </si>
  <si>
    <t>MAALAHTI</t>
  </si>
  <si>
    <t>MUSTASAARI</t>
  </si>
  <si>
    <t>NÄRPIÖ</t>
  </si>
  <si>
    <t>Pedersören kunta</t>
  </si>
  <si>
    <t>PIETARSAARI</t>
  </si>
  <si>
    <t>UUSIKAARLEPYY</t>
  </si>
  <si>
    <t>VAASA</t>
  </si>
  <si>
    <t>VÖYRI</t>
  </si>
  <si>
    <t>HALSUA</t>
  </si>
  <si>
    <t>Keski-Pohjanmaa</t>
  </si>
  <si>
    <t>KANNUS</t>
  </si>
  <si>
    <t>KAUSTINEN</t>
  </si>
  <si>
    <t>KOKKOLA</t>
  </si>
  <si>
    <t>LESTIJÄRVI</t>
  </si>
  <si>
    <t>PERHO</t>
  </si>
  <si>
    <t>TOHOLAMPI</t>
  </si>
  <si>
    <t>VETELI</t>
  </si>
  <si>
    <t>ALAVIESKA</t>
  </si>
  <si>
    <t>Pohjois-Pohjanmaan ELY-keskus</t>
  </si>
  <si>
    <t>Pohjois-Pohjanmaa</t>
  </si>
  <si>
    <t>HAAPAJÄRVI</t>
  </si>
  <si>
    <t>HAAPAVESI</t>
  </si>
  <si>
    <t>HAILUOTO</t>
  </si>
  <si>
    <t>II</t>
  </si>
  <si>
    <t>KALAJOKI</t>
  </si>
  <si>
    <t>KEMPELE</t>
  </si>
  <si>
    <t>KUUSAMO</t>
  </si>
  <si>
    <t>KÄRSÄMÄKI</t>
  </si>
  <si>
    <t>LIMINKA</t>
  </si>
  <si>
    <t>LUMIJOKI</t>
  </si>
  <si>
    <t>MERIJÄRVI</t>
  </si>
  <si>
    <t>MUHOS</t>
  </si>
  <si>
    <t>NIVALA</t>
  </si>
  <si>
    <t>OULAINEN</t>
  </si>
  <si>
    <t>OULU</t>
  </si>
  <si>
    <t>PUDASJÄRVI</t>
  </si>
  <si>
    <t>PYHÄJOKI</t>
  </si>
  <si>
    <t>PYHÄJÄRVI</t>
  </si>
  <si>
    <t>PYHÄNTÄ</t>
  </si>
  <si>
    <t>RAAHE</t>
  </si>
  <si>
    <t>REISJÄRVI</t>
  </si>
  <si>
    <t>SIEVI</t>
  </si>
  <si>
    <t>SIIKAJOKI</t>
  </si>
  <si>
    <t>SIIKALATVA</t>
  </si>
  <si>
    <t>TAIVALKOSKI</t>
  </si>
  <si>
    <t>TYRNÄVÄ</t>
  </si>
  <si>
    <t>UTAJÄRVI</t>
  </si>
  <si>
    <t>VAALA</t>
  </si>
  <si>
    <t>YLIVIESKA</t>
  </si>
  <si>
    <t>HYRYNSALMI</t>
  </si>
  <si>
    <t>Kainuun ELY-keskus</t>
  </si>
  <si>
    <t>Kainuu</t>
  </si>
  <si>
    <t>KAJAANI</t>
  </si>
  <si>
    <t>KUHMO</t>
  </si>
  <si>
    <t>PALTAMO</t>
  </si>
  <si>
    <t>PUOLANKA</t>
  </si>
  <si>
    <t>RISTIJÄRVI</t>
  </si>
  <si>
    <t>SOTKAMO</t>
  </si>
  <si>
    <t>SUOMUSSALMI</t>
  </si>
  <si>
    <t>ENONTEKIÖ</t>
  </si>
  <si>
    <t>Lapin ELY-keskus</t>
  </si>
  <si>
    <t>Lappi</t>
  </si>
  <si>
    <t>INARI</t>
  </si>
  <si>
    <t>KEMI</t>
  </si>
  <si>
    <t>KEMIJÄRVI</t>
  </si>
  <si>
    <t>KEMINMAA</t>
  </si>
  <si>
    <t>KITTILÄ</t>
  </si>
  <si>
    <t>KOLARI</t>
  </si>
  <si>
    <t>MUONIO</t>
  </si>
  <si>
    <t>PELKOSENNIEMI</t>
  </si>
  <si>
    <t>PELLO</t>
  </si>
  <si>
    <t>POSIO</t>
  </si>
  <si>
    <t>RANUA</t>
  </si>
  <si>
    <t>ROVANIEMI</t>
  </si>
  <si>
    <t>SALLA</t>
  </si>
  <si>
    <t>SAVUKOSKI</t>
  </si>
  <si>
    <t>SIMO</t>
  </si>
  <si>
    <t>SODANKYLÄ</t>
  </si>
  <si>
    <t>TERVOLA</t>
  </si>
  <si>
    <t>TORNIO</t>
  </si>
  <si>
    <t>UTSJOKI</t>
  </si>
  <si>
    <t>YLITORNIO</t>
  </si>
  <si>
    <t>Väestö</t>
  </si>
  <si>
    <t>Hankittu työvoimakoulutus, €</t>
  </si>
  <si>
    <t>josta ammatillinen lisä- tai täydennyskoulutus, €</t>
  </si>
  <si>
    <t>josta muiden kuin pakolaisten kotoutumiskoulutus, €</t>
  </si>
  <si>
    <t>Valmennukset, €</t>
  </si>
  <si>
    <t>Asiantuntija-arvionnit, €</t>
  </si>
  <si>
    <t>Palkkatuki, kunnat, €</t>
  </si>
  <si>
    <t>josta kunnan velvoitetyöllistäminen, €</t>
  </si>
  <si>
    <t>Starttiraha, €</t>
  </si>
  <si>
    <t>Palkkatuki, yksityinen, €</t>
  </si>
  <si>
    <t>Palvelut yhteensä, €</t>
  </si>
  <si>
    <t>Toimintamenot (TE+ELY), €</t>
  </si>
  <si>
    <t>KEHA:n menot, €</t>
  </si>
  <si>
    <t>YHTEENSÄ Palvelut + toimintamenot + KEHA, €</t>
  </si>
  <si>
    <t>Muutos valtionosuuksissa</t>
  </si>
  <si>
    <t>Erotus muutos valtion osuuksissa/Menot yhteensä</t>
  </si>
  <si>
    <t>Rakennetyöttömät yhteensä</t>
  </si>
  <si>
    <t>Virta yli 3kk työttömyyteen, %</t>
  </si>
  <si>
    <t>Alle 25-v. virta yli 3kk työttömyyteen, %</t>
  </si>
  <si>
    <t>Ulkomaalaisten virta yli 3kk työttömyyteen, %</t>
  </si>
  <si>
    <t>Työllistetyt, joiden tukiprosentti 100%</t>
  </si>
  <si>
    <t>Starttirahoilla tai yritystoiminnan aloittaneet</t>
  </si>
  <si>
    <t>Jatkuvien työttömyyksien keskim. kesto</t>
  </si>
  <si>
    <t>Työttömänä työnhakijana 3kk:n kuluttua ammatillisen työvoimakoulutuksen päättymisestä, %</t>
  </si>
  <si>
    <t>Työttömänä työnhakijana 3kk:n kuluttua palkkatuetun työn päättymisestä, %</t>
  </si>
  <si>
    <t>Työttömänä työnhakijana 3kk:n kuluttua kotoutumiskoulutuksen päättymisestä, %</t>
  </si>
  <si>
    <t>Työttömänä työnhakijana 3kk:n kuluttua omaehtoisen opiskelun päättymisestä, %</t>
  </si>
  <si>
    <t>Työllisyyskoodit yhteensä</t>
  </si>
  <si>
    <t>00 Työllistetty</t>
  </si>
  <si>
    <t>01 Työssä yleisillä työmarkk.</t>
  </si>
  <si>
    <t>02 Työtön</t>
  </si>
  <si>
    <t>03 Lomautettu</t>
  </si>
  <si>
    <t>04 Lyhennetyllä työvkolla</t>
  </si>
  <si>
    <t>05 Työvoiman ulkopuolella</t>
  </si>
  <si>
    <t>07 Työllistym. ed. palvelussa</t>
  </si>
  <si>
    <t>08 Koulutuksessa</t>
  </si>
  <si>
    <t>- Tuntematon</t>
  </si>
  <si>
    <t>Työttömiä työnhakijoita yhteensä</t>
  </si>
  <si>
    <t>Miehet</t>
  </si>
  <si>
    <t>Naiset</t>
  </si>
  <si>
    <t>15-24v työnhakijat</t>
  </si>
  <si>
    <t>25-54v työnhakijat</t>
  </si>
  <si>
    <t>55v + työnhakijat</t>
  </si>
  <si>
    <t>Suomalaiset</t>
  </si>
  <si>
    <t>Eu-kansalaiset</t>
  </si>
  <si>
    <t>Muut ulkomaalaiset</t>
  </si>
  <si>
    <t>Suomi</t>
  </si>
  <si>
    <t>Ruotsi</t>
  </si>
  <si>
    <t>Muut kielinimet</t>
  </si>
  <si>
    <t>Tuntematon</t>
  </si>
  <si>
    <t>Kaikki yhteensä</t>
  </si>
  <si>
    <t>Vammaiset ja pitkäaikaissairaat</t>
  </si>
  <si>
    <t>Ei vammaiset ja pitkäaikaissairaat</t>
  </si>
  <si>
    <t>1 Johtajat</t>
  </si>
  <si>
    <t>2 Erityisasiantuntijat</t>
  </si>
  <si>
    <t>3 Asiantuntijat</t>
  </si>
  <si>
    <t>4 Toimisto- ja asiakaspalvelutyöntekijät</t>
  </si>
  <si>
    <t>5 Palvelu- ja myyntityöntekijät</t>
  </si>
  <si>
    <t>6 Maanviljelijät, metsätyöntekijät ym.</t>
  </si>
  <si>
    <t>7 Rakennus-, korjaus- ja valmistustyöntekijät</t>
  </si>
  <si>
    <t>8 Prosessi- ja kuljetustyöntekijät</t>
  </si>
  <si>
    <t>9 Muut työntekijät</t>
  </si>
  <si>
    <t>0 Sotilaat</t>
  </si>
  <si>
    <t>X Ammatteihin luokittelemattomat ryhmät</t>
  </si>
  <si>
    <t>Perusaste</t>
  </si>
  <si>
    <t>Toinen aste</t>
  </si>
  <si>
    <t>Korkea-aste</t>
  </si>
  <si>
    <t>Tuntematon2</t>
  </si>
  <si>
    <t>Rakennetyöttömiä yhteensä</t>
  </si>
  <si>
    <t>Pitkäaikaistyötön</t>
  </si>
  <si>
    <t>Rinnasteinen pitkäaikaistyötön</t>
  </si>
  <si>
    <t>Palveluilta työttömäksi</t>
  </si>
  <si>
    <t>Palveluilta palveluille</t>
  </si>
  <si>
    <t>Rakennetyöttömät (vuoden 2021 kk lopun vuosikeskiarvo)</t>
  </si>
  <si>
    <t>197 NORJA</t>
  </si>
  <si>
    <t>198 RUOTSI</t>
  </si>
  <si>
    <t>200 MUUT ULKOMAAT</t>
  </si>
  <si>
    <t>A MAATALOUS,METSÄTALOUS JA KALATALOUS</t>
  </si>
  <si>
    <t>B KAIVOSTOIMINTA JA LOUHINTA</t>
  </si>
  <si>
    <t>C TEOLLISUUS</t>
  </si>
  <si>
    <t>D SÄHKÖ-,KAASU-,LÄMPÖHUOLTO, JÄÄHDYT.</t>
  </si>
  <si>
    <t>E VESI- JA VIEMÄRIHUOLTO, JÄTEHUOLTO</t>
  </si>
  <si>
    <t>F RAKENTAMINEN</t>
  </si>
  <si>
    <t>G TUKKU-JA VÄH.KAUPPA,MOOTT.AJON.KORJ</t>
  </si>
  <si>
    <t>H KULJETUS JA VARASTOINTI</t>
  </si>
  <si>
    <t>I MAJOITUS- JA RAVITSEMISTOIMINTA</t>
  </si>
  <si>
    <t>J INFORMAATIO JA VIESTINTÄ</t>
  </si>
  <si>
    <t>K RAHOITUS- JA VAKUUTUSTOIMINTA</t>
  </si>
  <si>
    <t>L KIINTEISTÖALAN TOIMINTA</t>
  </si>
  <si>
    <t>M AMMATILL.,TIETEELL., TEKNINEN TOIM.</t>
  </si>
  <si>
    <t>N HALLINTO- JA TUKIPALVELUTOIMINTA</t>
  </si>
  <si>
    <t>O JULK.HALL., MAANPUOL, PAKOL.SOS.VAK</t>
  </si>
  <si>
    <t>P KOULUTUS</t>
  </si>
  <si>
    <t>Q TERVEYS- JA SOSIAALIPALVELUT</t>
  </si>
  <si>
    <t>R TAITEET, VIIHDE JA VIRKISTYS</t>
  </si>
  <si>
    <t>S MUU PALVELUTOIMINTA</t>
  </si>
  <si>
    <t>T KOTITAL.TOIM.TYÖNANT, TUOTT.OM.KÄYT</t>
  </si>
  <si>
    <t>U KANSAINVÄLIS. ORGANISAAT. TOIMINTA</t>
  </si>
  <si>
    <t>X TOIMIALA TUNTEMATON</t>
  </si>
  <si>
    <t>Täyttyneiden työpaikkojen poistumavirta (keskimääräinen täyttymisaika, pv)</t>
  </si>
  <si>
    <t>YHTEENSÄ TE-PALVELUJA KÄYTTÄNEITÄ TYÖNANTAJIA</t>
  </si>
  <si>
    <t>TOIMIALA TUNTEMATON TAI EI ILMOITETTU</t>
  </si>
  <si>
    <t>KASVINVILJELY,KOTIELÄIN-,RIISTATAL.</t>
  </si>
  <si>
    <t>METSÄTALOUS JA PUUNKORJUU</t>
  </si>
  <si>
    <t>KALASTUS JA VESIVILJELY</t>
  </si>
  <si>
    <t>KIVIHIILEN JA RUSKOHIILEN KAIVU</t>
  </si>
  <si>
    <t>RAAKAÖLJYN JA MAAKAASUN TUOTANTO</t>
  </si>
  <si>
    <t>METALLIMALMIEN LOUHINTA</t>
  </si>
  <si>
    <t>MUU KAIVOSTOIMINTA JA LOUHINTA</t>
  </si>
  <si>
    <t>KAIVOSTOIMINTAA PALVELEVA TOIMINTA</t>
  </si>
  <si>
    <t>ELINTARVIKKEIDEN VALMISTUS</t>
  </si>
  <si>
    <t>JUOMIEN VALMISTUS</t>
  </si>
  <si>
    <t>TUPAKKATUOTTEIDEN VALMISTUS</t>
  </si>
  <si>
    <t>TEKSTIILIEN VALMISTUS</t>
  </si>
  <si>
    <t>VAATTEIDEN VALMISTUS</t>
  </si>
  <si>
    <t>NAHAN JA NAHKATUOTTEIDEN VALMISTUS</t>
  </si>
  <si>
    <t>SAHATAVARAN JA PUUTUOTTEIDEN VALM.</t>
  </si>
  <si>
    <t>PAPERI- JA KARTONKITUOTT.VALM.</t>
  </si>
  <si>
    <t>PAINAMINEN, TALLENTEIDEN JÄLJENTÄM.</t>
  </si>
  <si>
    <t>KOKSIN, JALOSTETT. ÖLJYTUOTT. VALM.</t>
  </si>
  <si>
    <t>KEMIKAALIEN JA KEMIALL.TUOTT. VALM.</t>
  </si>
  <si>
    <t>LÄÄKEAINEIDEN, LÄÄKKEIDEN VALMISTUS</t>
  </si>
  <si>
    <t>KUMI- JA MUOVITUOTTEIDEN VALMISTUS</t>
  </si>
  <si>
    <t>MUIDEN EI-METALL.MINERAALITUOT.VALM</t>
  </si>
  <si>
    <t>METALLIEN JALOSTUS</t>
  </si>
  <si>
    <t>METALLITUOTT. VALM. (PL.KON,LAITT.)</t>
  </si>
  <si>
    <t>TIETOKONEIDEN, ELEKTRON. TUOTT.VALM</t>
  </si>
  <si>
    <t>SÄHKÖLAITTEIDEN VALMISTUS</t>
  </si>
  <si>
    <t>MUIDEN KONEIDEN JA LAITTEIDEN VALM.</t>
  </si>
  <si>
    <t>MOOTTORIAJONEUV. JA PERÄVAUN. VALM.</t>
  </si>
  <si>
    <t>MUIDEN KULKUNEUVOJEN VALMISTUS</t>
  </si>
  <si>
    <t>HUONEKALUJEN VALMISTUS</t>
  </si>
  <si>
    <t>MUU VALMISTUS</t>
  </si>
  <si>
    <t>KONEIDEN KORJAUS, HUOLTO JA ASENNUS</t>
  </si>
  <si>
    <t>SÄHKÖ-,KAASU-,LÄMPÖHUOLTO, JÄÄHDYT.</t>
  </si>
  <si>
    <t>VEDEN OTTO, PUHDISTUS JA JAKELU</t>
  </si>
  <si>
    <t>VIEMÄRI- JA JÄTEVESIHUOLTO</t>
  </si>
  <si>
    <t>JÄTTEEN KERUU JA KÄSITT., KIERRÄTYS</t>
  </si>
  <si>
    <t>MAAPERÄN JA VESISTÖJEN KUNNOSTUS</t>
  </si>
  <si>
    <t>TALONRAKENTAMINEN</t>
  </si>
  <si>
    <t>MAA- JA VESIRAKENTAMINEN</t>
  </si>
  <si>
    <t>ERIKOISTUNUT RAKENNUSTOIMINTA</t>
  </si>
  <si>
    <t>MOOTT.AJONEUVOJEN KAUPPA JA KORJAUS</t>
  </si>
  <si>
    <t>TUKKUKAUPPA (PL. MOOTTORIAJONEUVOT)</t>
  </si>
  <si>
    <t>VÄHITTÄISKAUPPA (PL. MOOTT.AJONEU.)</t>
  </si>
  <si>
    <t>MAALIIKENNE JA PUTKIJOHTOKULJETUS</t>
  </si>
  <si>
    <t>VESILIIKENNE</t>
  </si>
  <si>
    <t>ILMALIIKENNE</t>
  </si>
  <si>
    <t>VARASTOINTI JA LIIKENNEPALVELUT</t>
  </si>
  <si>
    <t>POSTI- JA KURIIRITOIMINTA</t>
  </si>
  <si>
    <t>MAJOITUS</t>
  </si>
  <si>
    <t>RAVITSEMISTOIMINTA</t>
  </si>
  <si>
    <t>KUSTANNUSTOIMINTA</t>
  </si>
  <si>
    <t>OHJELMATUOTANTO JA ÄÄNITE KUST.</t>
  </si>
  <si>
    <t>RADIO- JA TELEVISIOTOIMINTA</t>
  </si>
  <si>
    <t>TELEVIESTINTÄ</t>
  </si>
  <si>
    <t>OHJELMISTOT JA KONSULTOINTI</t>
  </si>
  <si>
    <t>TIETOPALVELUTOIMINTA</t>
  </si>
  <si>
    <t>RAHOITUSPALV. (PL.VAK. JA ELÄKEVAK)</t>
  </si>
  <si>
    <t>VAKUUTUSTOIMINTA (PL. SOS.VAKUUTUS)</t>
  </si>
  <si>
    <t>RAHOIT. JA VAKUUTT. PALVELEVA TOIM.</t>
  </si>
  <si>
    <t>KIINTEISTÖALAN TOIMINTA</t>
  </si>
  <si>
    <t>LAKIASIAIN- JA LASKENTATOIMEN PALV.</t>
  </si>
  <si>
    <t>PÄÄKONTT.TOIM, LIIKK.JOHDON KONSULT</t>
  </si>
  <si>
    <t>ARKKITEHTI- JA INS.PALV., TESTAUS</t>
  </si>
  <si>
    <t>TIETEELL. TUTKIMUS JA KEHITTÄMINEN</t>
  </si>
  <si>
    <t>MAINOSTOIMINTA JA MARKKINATUTKIMUS</t>
  </si>
  <si>
    <t>MUUT ERIKOIST. PALV. LIIKE-ELÄMÄLLE</t>
  </si>
  <si>
    <t>ELÄINLÄÄKINTÄPALVELUT</t>
  </si>
  <si>
    <t>VUOKRAUS- JA LEASINGTOIMINTA</t>
  </si>
  <si>
    <t>TYÖLLISTÄMISTOIMINTA</t>
  </si>
  <si>
    <t>MATKATOIM. JA MATKANJÄRJ. TOIMINTA</t>
  </si>
  <si>
    <t>TURVALL, VARTIOINTI- JA ETSIVÄPALV.</t>
  </si>
  <si>
    <t>KIINTEISTÖN- JA MAISEMANHOITO</t>
  </si>
  <si>
    <t>HALLINTO-, TUKIPALV. LIIKE-ELÄMÄLLE</t>
  </si>
  <si>
    <t>JULK.HALL., MAANPUOL, SOS.VAKUUT.</t>
  </si>
  <si>
    <t>KOULUTUS</t>
  </si>
  <si>
    <t>TERVEYSPALVELUT</t>
  </si>
  <si>
    <t>SOSIAALIHUOLLON LAITOSPALVELUT</t>
  </si>
  <si>
    <t>SOSIAALIHUOLLON AVOPALVELUT</t>
  </si>
  <si>
    <t>KULTTUURI- JA VIIHDETOIMINTA</t>
  </si>
  <si>
    <t>KIRJAST., ARKIST., KULT.LAIT. TOIM.</t>
  </si>
  <si>
    <t>RAHAPELI- JA VEDONLYÖNTIPALVELUT</t>
  </si>
  <si>
    <t>URHEILUTOIMINTA JA HUVIPALVELUT</t>
  </si>
  <si>
    <t>JÄRJESTÖJEN TOIMINTA</t>
  </si>
  <si>
    <t>TIETOKON., KOTITALOUSTAV. KORJAUS</t>
  </si>
  <si>
    <t>MUUT HENKILÖKOHTAISET PALVELUT</t>
  </si>
  <si>
    <t>KOTITAL. TOIMINTA TYÖNANTAJINA</t>
  </si>
  <si>
    <t>KOTITAL. TAVAROIDEN JA PALV. TUOTT.</t>
  </si>
  <si>
    <t>KANSAINVÄLIS. ORGANISAAT. TOIMINTA</t>
  </si>
  <si>
    <t> </t>
  </si>
  <si>
    <t xml:space="preserve">                                                                                                            -   €</t>
  </si>
  <si>
    <t>KOSKI</t>
  </si>
  <si>
    <t>Pedersöre</t>
  </si>
  <si>
    <t>Erilaisia TE-toimistojen työnantajakontakteja per kunnassa sijaitseva työnantajan toimipaikka vuonna 2021</t>
  </si>
  <si>
    <t>Työnantajakontakteja yhteensä</t>
  </si>
  <si>
    <t>Henkilöstön rekrytointi</t>
  </si>
  <si>
    <t>Palkkatuen hakeminen</t>
  </si>
  <si>
    <t>Henkilöstön kehittäminen / yhteishankintakoulutus</t>
  </si>
  <si>
    <t>Henkilöstön vähentäminen ja muutostilanteet</t>
  </si>
  <si>
    <t>Yrityksen kehittäminen</t>
  </si>
  <si>
    <t>Kumpp.yhteistyö/Ohjaus kumppaneiden palveluihin</t>
  </si>
  <si>
    <t>Palkkatuen maksatus</t>
  </si>
  <si>
    <t>Työnantajakäynti</t>
  </si>
  <si>
    <t>Työvoimakoulutus</t>
  </si>
  <si>
    <t>asiointisopimus purettu</t>
  </si>
  <si>
    <t>verkkoasiakkaaksi rekisteröitynyt</t>
  </si>
  <si>
    <t>käyttäjätunnus lähetetty</t>
  </si>
  <si>
    <t>hylätty verkkopaikka</t>
  </si>
  <si>
    <t>Passari-sopimus tehty</t>
  </si>
  <si>
    <t>Passari-sopimus purettu</t>
  </si>
  <si>
    <t>Työnantaja on päivittänyt tietojaan verkossa</t>
  </si>
  <si>
    <t>Toiminta loppunut</t>
  </si>
  <si>
    <t>Kansainvälinen työnvälitys</t>
  </si>
  <si>
    <t>Rekrytointitilaisuus</t>
  </si>
  <si>
    <t>Muu kontakti</t>
  </si>
  <si>
    <t>Työnantajatietojen automaattinen yhdistämispyyntö</t>
  </si>
  <si>
    <t>Työkokeilumahdollisuus</t>
  </si>
  <si>
    <t>Työkokeilumahdollisuus palautettu</t>
  </si>
  <si>
    <t>Työkokeilumahdollisuus hylätty</t>
  </si>
  <si>
    <t>Vuorotteluvapaa</t>
  </si>
  <si>
    <t>Palkkatukipaikka palautettu</t>
  </si>
  <si>
    <t>Palkkatukipaikka hylätty</t>
  </si>
  <si>
    <t>Työlupa-asia</t>
  </si>
  <si>
    <t>Takaisinottovelvollisuuskysely</t>
  </si>
  <si>
    <t>Aktivointiaste %</t>
  </si>
  <si>
    <t>Ulkomaalaisten aktivointiaste %</t>
  </si>
  <si>
    <t>Pitkäaikaistyöttömien aktivointiaste %</t>
  </si>
  <si>
    <t>Palveluissa aloittaneet yhteensä</t>
  </si>
  <si>
    <t>-Työvoimakoulutus</t>
  </si>
  <si>
    <t>-Valmennus</t>
  </si>
  <si>
    <t>-Työllistetty/työharj.</t>
  </si>
  <si>
    <t>-Kokeilu</t>
  </si>
  <si>
    <t>-Vuorotteluvapaasijaisuus</t>
  </si>
  <si>
    <t>-Kuntouttava työtoiminta</t>
  </si>
  <si>
    <t>-Omaehtoinen opiskelu</t>
  </si>
  <si>
    <t>Aktivointiasteet kunnissa (vuosikeskiarvo 2021)</t>
  </si>
  <si>
    <t>Palveluiden vaikutukset (työttömiä 3 kk palvelun päättymisen jälkeen, vuosi 2021)</t>
  </si>
  <si>
    <t>Palkkatuki yhteensä</t>
  </si>
  <si>
    <t>Kunnalle tai kuntayhtymälle työllistäminen</t>
  </si>
  <si>
    <t>Yhdistys- tai järjestösektorin työllistäminen</t>
  </si>
  <si>
    <t>Yksityisen sektorin työllistäminen</t>
  </si>
  <si>
    <t>-</t>
  </si>
  <si>
    <t>PEDERSÖRE</t>
  </si>
  <si>
    <t>3802102101 Työllistämissuunnitelma</t>
  </si>
  <si>
    <t>3802102102 Monialainen työllistymissuunnitelma ja aktivointisuunnitelma</t>
  </si>
  <si>
    <t>3802102103 Kotoutumissuunnitelma</t>
  </si>
  <si>
    <t>3802102201 Työnvälityspalvelut henkilöasiakkaille</t>
  </si>
  <si>
    <t>3802102202 Rekrytointipalvelut työnantajille</t>
  </si>
  <si>
    <t>3802102203 Kansainvälinen työnvälitys ja työvoiman liikkuvuus</t>
  </si>
  <si>
    <t>3802102204 Työntekijän työluvat</t>
  </si>
  <si>
    <t>3802102301 Ammatillisten työvoimakoulutusten koordinointi</t>
  </si>
  <si>
    <t>3802102302 Kotoutumiskoulutusten koordinointi</t>
  </si>
  <si>
    <t>3802102303 Valmennuspalveluiden koordinointi</t>
  </si>
  <si>
    <t>3802102304 Omaehtoinen opiskelu työttömyysetuudella</t>
  </si>
  <si>
    <t>3802102305 Ammatinvalinta ja uraohj.</t>
  </si>
  <si>
    <t>3802102306 Työ- ja koulutuskokeilut</t>
  </si>
  <si>
    <t>3802102401 Palkkatuki</t>
  </si>
  <si>
    <t>3802102402 Starttiraha</t>
  </si>
  <si>
    <t>3802102501 TE-palvelujen tulosohjaus- ja kehittäminen</t>
  </si>
  <si>
    <t>3802102502 Työllisyyspoliit.avustus</t>
  </si>
  <si>
    <t>3802102503 Työnhakijan alkupalvelut</t>
  </si>
  <si>
    <t>3802102504 Henkilöasiakkaan tieto- ja neuvontapalvelut</t>
  </si>
  <si>
    <t>3802102505 Työvoima- ja yrityspalveluiden hankinta, kilpailutus ja seuranta</t>
  </si>
  <si>
    <t>3802102506 Yritystoiminnan kehittämispalvelut</t>
  </si>
  <si>
    <t>3802102507 Palkkaturvan asiantuntijatehtävät</t>
  </si>
  <si>
    <t>3802102508 TE-palveluiden maksatustehtävät</t>
  </si>
  <si>
    <t>3802102509 Työttömyysturvatehtävät</t>
  </si>
  <si>
    <t>3802102510 Toiminnan kehittäminen, kokeilut ja pilotit</t>
  </si>
  <si>
    <t>3802102511 TE-live</t>
  </si>
  <si>
    <t>3802103003 ESR-hanketyö</t>
  </si>
  <si>
    <t>3802103004 ESR-maksatustehtävät</t>
  </si>
  <si>
    <t>3802103005 Työll.pol.av. ESR maks.</t>
  </si>
  <si>
    <t>3802104001 Yritysneuvonta</t>
  </si>
  <si>
    <t>3802104002 Yritys-Suomi CC-palvelu</t>
  </si>
  <si>
    <t>3802104004 TeamFinland -toiminta</t>
  </si>
  <si>
    <t>3802110001 Alueelliset maahanmuuttajapalvelut</t>
  </si>
  <si>
    <t>380011 Uudenmaan TE</t>
  </si>
  <si>
    <t>380012 Varsinais-Suomen TE</t>
  </si>
  <si>
    <t>380013 Satakunnan TE</t>
  </si>
  <si>
    <t>380014 Hämeen TE</t>
  </si>
  <si>
    <t>380015 Pirkanmaan TE</t>
  </si>
  <si>
    <t>380016 Kaakkois-Suomen TE</t>
  </si>
  <si>
    <t>380017 Etelä-Savon TE</t>
  </si>
  <si>
    <t>380018 Pohjois-Savon TE</t>
  </si>
  <si>
    <t>380019 Pohjois-Karjalan TE</t>
  </si>
  <si>
    <t>380020 Keski-Suomen TE</t>
  </si>
  <si>
    <t>380021 Etelä-Pohjanmaan TE</t>
  </si>
  <si>
    <t>380022 Pohjanmaan TE</t>
  </si>
  <si>
    <t>380023 Pohjois-Pohjanmaan TE</t>
  </si>
  <si>
    <t>380024 Kainuun TE</t>
  </si>
  <si>
    <t>380025 Lapin TE</t>
  </si>
  <si>
    <t>Valitut yhteensä</t>
  </si>
  <si>
    <t>3802102304 Omaehtoinen opiskelu? työttömyysetuudella</t>
  </si>
  <si>
    <t>3802102506 Yritystoiminnan ?kehittämispalvelut</t>
  </si>
  <si>
    <t>3802110001 Mamu pakolais ja turv.hak</t>
  </si>
  <si>
    <t>380011 Uudenmaan ELY</t>
  </si>
  <si>
    <t>0,3</t>
  </si>
  <si>
    <t>380012 Varsinais-Suomen ELY</t>
  </si>
  <si>
    <t>380013 Satakunnan ELY</t>
  </si>
  <si>
    <t>1,2</t>
  </si>
  <si>
    <t>380014 Hämeen ELY</t>
  </si>
  <si>
    <t>380015 Pirkanmaan ELY</t>
  </si>
  <si>
    <t>380016 Kaakkois-Suomen ELY</t>
  </si>
  <si>
    <t>2,4</t>
  </si>
  <si>
    <t>380017 Etelä-Savon ELY</t>
  </si>
  <si>
    <t>5,1</t>
  </si>
  <si>
    <t>2,2</t>
  </si>
  <si>
    <t>380018 Pohjois-Savon ELY</t>
  </si>
  <si>
    <t>0,1</t>
  </si>
  <si>
    <t>380019 Pohjois-Karjalan ELY</t>
  </si>
  <si>
    <t>380020 Keski-Suomen ELY</t>
  </si>
  <si>
    <t>380021 Etelä-Pohjanmaan ELY</t>
  </si>
  <si>
    <t>1,7</t>
  </si>
  <si>
    <t>380022 Pohjanmaan ELY</t>
  </si>
  <si>
    <t>2,8</t>
  </si>
  <si>
    <t>380023 Pohjois-Pohjanmaan ELY</t>
  </si>
  <si>
    <t>380024 Kainuun ELY</t>
  </si>
  <si>
    <t>0,4</t>
  </si>
  <si>
    <t>4,1</t>
  </si>
  <si>
    <t>380025 Lapin ELY</t>
  </si>
  <si>
    <t>1,3</t>
  </si>
  <si>
    <t>ELY-keskus</t>
  </si>
  <si>
    <t>Hyvinvointialue</t>
  </si>
  <si>
    <t>25 - 64-vuotiaat, % väestöstä (2021; 169)</t>
  </si>
  <si>
    <t>Ehkäisevää toimeentulotukea vuoden aikana saaneet 18 - 24-vuotiaat, % vastaavan ikäisestä väestöstä (2021; 299)</t>
  </si>
  <si>
    <t>Ehkäisevää toimeentulotukea vuoden aikana saaneet 25 - 64-vuotiaat, % vastaavan ikäisestä väestöstä (2021; 298)</t>
  </si>
  <si>
    <t>Kelan kuntoutuspalvelujen kustannukset, euroa / asukas (2021; 5038)</t>
  </si>
  <si>
    <t>Koulutuksen ulkopuolelle jääneet 17 - 24-vuotiaat, % vastaavan ikäisestä väestöstä (2020; 3219)</t>
  </si>
  <si>
    <t>Kunnan osarahoittama työmarkkinatuki, euroa / asukas (2021; 4218)</t>
  </si>
  <si>
    <t>Kuntouttavaan työtoimintaan osallistuneet, % 15 - 64-vuotiaasta väestöstä (2016 - 2019) (2019; 712)</t>
  </si>
  <si>
    <t>Niiden osuus, jotka uskovat, että todennäköisesti eivät jaksa työskennellä vanhuuseläkeikään saakka (%), 20 - 64-vuotiaat (2020; 4387)</t>
  </si>
  <si>
    <t>Nuorisotyöttömät, % 18 - 24-vuotiaasta työvoimasta (2021; 189)</t>
  </si>
  <si>
    <t>Pitkäaikaistyöttömät, % työvoimasta (2021; 3562)</t>
  </si>
  <si>
    <t>Syrjäytymisriskissä (ei työssä, ei opiskele, ei ole varusmiespalvelussa) olevat 18 - 24-vuotiaat, % vastaavan ikäisistä (2020; 5387)</t>
  </si>
  <si>
    <t>Toimeentulotukea pitkäaikaisesti saaneet 25 - 64-vuotiaat, % vastaavan ikäisestä väestöstä (2021; 234)</t>
  </si>
  <si>
    <t>Työelämäosallisuutta tukevien palvelujen nettokäyttökustannukset, euroa / asukas (2020; 3767)</t>
  </si>
  <si>
    <t>Työkykynsä heikentyneeksi arvioivien osuus (%), 20 - 64-vuotiaat (2020; 4251)</t>
  </si>
  <si>
    <t>Työkyvyttömyyseläkettä saavat, % 16 - 64-vuotiaista (2021; 2424)</t>
  </si>
  <si>
    <t>Työlliset, % väestöstä (2020; 2328)</t>
  </si>
  <si>
    <t>Työttömien terveystarkastukset, % työttömistä (2021; 5274)</t>
  </si>
  <si>
    <t>Täydentävää toimeentulotukea vuoden aikana saaneet 18 - 24-vuotiaat, % vastaavan ikäisestä väestöstä (2021; 297)</t>
  </si>
  <si>
    <t>Täydentävää toimeentulotukea vuoden aikana saaneet 25 - 64-vuotiaat, % vastaavan ikäisestä väestöstä (2021; 296)</t>
  </si>
  <si>
    <t>Koko maa</t>
  </si>
  <si>
    <t>1,1</t>
  </si>
  <si>
    <t>2,7</t>
  </si>
  <si>
    <t>3,5</t>
  </si>
  <si>
    <t>2,3</t>
  </si>
  <si>
    <t>Helsinki</t>
  </si>
  <si>
    <t xml:space="preserve">Helsinki </t>
  </si>
  <si>
    <t>1,6</t>
  </si>
  <si>
    <t>3,6</t>
  </si>
  <si>
    <t>3,2</t>
  </si>
  <si>
    <t>Askola</t>
  </si>
  <si>
    <t>Itä-Uusimaa</t>
  </si>
  <si>
    <t>3,8</t>
  </si>
  <si>
    <t>0,7</t>
  </si>
  <si>
    <t>Lapinjärvi</t>
  </si>
  <si>
    <t>0,6</t>
  </si>
  <si>
    <t>2,1</t>
  </si>
  <si>
    <t>Loviisa</t>
  </si>
  <si>
    <t>0,8</t>
  </si>
  <si>
    <t>4,2</t>
  </si>
  <si>
    <t>Myrskylä</t>
  </si>
  <si>
    <t>2,5</t>
  </si>
  <si>
    <t>Pukkila</t>
  </si>
  <si>
    <t>0,5</t>
  </si>
  <si>
    <t>4,6</t>
  </si>
  <si>
    <t>0,9</t>
  </si>
  <si>
    <t>Porvoo</t>
  </si>
  <si>
    <t>1,9</t>
  </si>
  <si>
    <t>1,4</t>
  </si>
  <si>
    <t>Sipoo</t>
  </si>
  <si>
    <t>2,9</t>
  </si>
  <si>
    <t>1,5</t>
  </si>
  <si>
    <t>Hyvinkää</t>
  </si>
  <si>
    <t>Keski-Uusimaa</t>
  </si>
  <si>
    <t>3,3</t>
  </si>
  <si>
    <t>5,2</t>
  </si>
  <si>
    <t>1,8</t>
  </si>
  <si>
    <t>Järvenpää</t>
  </si>
  <si>
    <t>3,9</t>
  </si>
  <si>
    <t>2,6</t>
  </si>
  <si>
    <t>Mäntsälä</t>
  </si>
  <si>
    <t>0,2</t>
  </si>
  <si>
    <t>Nurmijärvi</t>
  </si>
  <si>
    <t>Pornainen</t>
  </si>
  <si>
    <t>3,4</t>
  </si>
  <si>
    <t>3,7</t>
  </si>
  <si>
    <t>Tuusula</t>
  </si>
  <si>
    <t>Espoo</t>
  </si>
  <si>
    <t>Länsi-Uusimaa</t>
  </si>
  <si>
    <t>8,2</t>
  </si>
  <si>
    <t>Hanko</t>
  </si>
  <si>
    <t>Inkoo</t>
  </si>
  <si>
    <t>4,4</t>
  </si>
  <si>
    <t>Karkkila</t>
  </si>
  <si>
    <t>Kauniainen</t>
  </si>
  <si>
    <t>Kirkkonummi</t>
  </si>
  <si>
    <t>Lohja</t>
  </si>
  <si>
    <t>Raasepori</t>
  </si>
  <si>
    <t>Siuntio</t>
  </si>
  <si>
    <t>Vihti</t>
  </si>
  <si>
    <t>Vantaa</t>
  </si>
  <si>
    <t>Vantaa-Kerava</t>
  </si>
  <si>
    <t>Kerava</t>
  </si>
  <si>
    <t>Imatra</t>
  </si>
  <si>
    <t>Kaakkois-Suomi</t>
  </si>
  <si>
    <t>Lappeenranta</t>
  </si>
  <si>
    <t>Lemi</t>
  </si>
  <si>
    <t>Luumäki</t>
  </si>
  <si>
    <t>Parikkala</t>
  </si>
  <si>
    <t>Rautjärvi</t>
  </si>
  <si>
    <t>Ruokolahti</t>
  </si>
  <si>
    <t>Savitaipale</t>
  </si>
  <si>
    <t>Taipalsaari</t>
  </si>
  <si>
    <t>Hamina</t>
  </si>
  <si>
    <t>Kotka</t>
  </si>
  <si>
    <t>Kouvola</t>
  </si>
  <si>
    <t>Miehikkälä</t>
  </si>
  <si>
    <t>Pyhtää</t>
  </si>
  <si>
    <t>Virolahti</t>
  </si>
  <si>
    <t>Asikkala</t>
  </si>
  <si>
    <t>Hartola</t>
  </si>
  <si>
    <t>Hollola</t>
  </si>
  <si>
    <t>Heinola</t>
  </si>
  <si>
    <t>Iitti</t>
  </si>
  <si>
    <t>Kärkölä</t>
  </si>
  <si>
    <t>Lahti</t>
  </si>
  <si>
    <t>Orimattila</t>
  </si>
  <si>
    <t>Padasjoki</t>
  </si>
  <si>
    <t>Sysmä</t>
  </si>
  <si>
    <t>Iisalmi</t>
  </si>
  <si>
    <t>Joroinen</t>
  </si>
  <si>
    <t>Kaavi</t>
  </si>
  <si>
    <t>Keitele</t>
  </si>
  <si>
    <t>Kiuruvesi</t>
  </si>
  <si>
    <t>Kuopio</t>
  </si>
  <si>
    <t>Lapinlahti</t>
  </si>
  <si>
    <t>Leppävirta</t>
  </si>
  <si>
    <t>Pielavesi</t>
  </si>
  <si>
    <t>Rautalampi</t>
  </si>
  <si>
    <t>Rautavaara</t>
  </si>
  <si>
    <t>Siilinjärvi</t>
  </si>
  <si>
    <t>Sonkajärvi</t>
  </si>
  <si>
    <t>Suonenjoki</t>
  </si>
  <si>
    <t>Tervo</t>
  </si>
  <si>
    <t>Tuusniemi</t>
  </si>
  <si>
    <t>Varkaus</t>
  </si>
  <si>
    <t>Vesanto</t>
  </si>
  <si>
    <t>Vieremä</t>
  </si>
  <si>
    <t>Enonkoski</t>
  </si>
  <si>
    <t>Hirvensalmi</t>
  </si>
  <si>
    <t>Juva</t>
  </si>
  <si>
    <t>Kangasniemi</t>
  </si>
  <si>
    <t>Mikkeli</t>
  </si>
  <si>
    <t>Mäntyharju</t>
  </si>
  <si>
    <t>Pertunmaa</t>
  </si>
  <si>
    <t>Pieksämäki</t>
  </si>
  <si>
    <t>Puumala</t>
  </si>
  <si>
    <t>Rantasalmi</t>
  </si>
  <si>
    <t>Savonlinna</t>
  </si>
  <si>
    <t>Sulkava</t>
  </si>
  <si>
    <t>Hankasalmi</t>
  </si>
  <si>
    <t>Joutsa</t>
  </si>
  <si>
    <t>Jyväskylä</t>
  </si>
  <si>
    <t>Jämsä</t>
  </si>
  <si>
    <t>Kannonkoski</t>
  </si>
  <si>
    <t>Karstula</t>
  </si>
  <si>
    <t>Keuruu</t>
  </si>
  <si>
    <t>Kinnula</t>
  </si>
  <si>
    <t>Kivijärvi</t>
  </si>
  <si>
    <t>Konnevesi</t>
  </si>
  <si>
    <t>Kyyjärvi</t>
  </si>
  <si>
    <t>Laukaa</t>
  </si>
  <si>
    <t>Luhanka</t>
  </si>
  <si>
    <t>Multia</t>
  </si>
  <si>
    <t>Muurame</t>
  </si>
  <si>
    <t>Petäjävesi</t>
  </si>
  <si>
    <t>Pihtipudas</t>
  </si>
  <si>
    <t>Saarijärvi</t>
  </si>
  <si>
    <t>Toivakka</t>
  </si>
  <si>
    <t>Uurainen</t>
  </si>
  <si>
    <t>Viitasaari</t>
  </si>
  <si>
    <t>Äänekoski</t>
  </si>
  <si>
    <t>Heinävesi</t>
  </si>
  <si>
    <t>Ilomantsi</t>
  </si>
  <si>
    <t>Joensuu</t>
  </si>
  <si>
    <t>Juuka</t>
  </si>
  <si>
    <t>Kitee</t>
  </si>
  <si>
    <t>Kontiolahti</t>
  </si>
  <si>
    <t>Outokumpu</t>
  </si>
  <si>
    <t>Lieksa</t>
  </si>
  <si>
    <t>Liperi</t>
  </si>
  <si>
    <t>Nurmes</t>
  </si>
  <si>
    <t>Polvijärvi</t>
  </si>
  <si>
    <t>Rääkkylä</t>
  </si>
  <si>
    <t>Tohmajärvi</t>
  </si>
  <si>
    <t>Alavieska</t>
  </si>
  <si>
    <t>Haapajärvi</t>
  </si>
  <si>
    <t>Haapavesi</t>
  </si>
  <si>
    <t>Hailuoto</t>
  </si>
  <si>
    <t>Ii</t>
  </si>
  <si>
    <t>Kalajoki</t>
  </si>
  <si>
    <t>Kempele</t>
  </si>
  <si>
    <t>Kuusamo</t>
  </si>
  <si>
    <t>Kärsämäki</t>
  </si>
  <si>
    <t>Liminka</t>
  </si>
  <si>
    <t>Lumijoki</t>
  </si>
  <si>
    <t>Merijärvi</t>
  </si>
  <si>
    <t>Muhos</t>
  </si>
  <si>
    <t>Nivala</t>
  </si>
  <si>
    <t>Oulainen</t>
  </si>
  <si>
    <t>Oulu</t>
  </si>
  <si>
    <t>Pudasjärvi</t>
  </si>
  <si>
    <t>Pyhäjoki</t>
  </si>
  <si>
    <t>Pyhäjärvi</t>
  </si>
  <si>
    <t>Pyhäntä</t>
  </si>
  <si>
    <t>Raahe</t>
  </si>
  <si>
    <t>Reisjärvi</t>
  </si>
  <si>
    <t>Sievi</t>
  </si>
  <si>
    <t>Siikajoki</t>
  </si>
  <si>
    <t>Vaala</t>
  </si>
  <si>
    <t>Siikalatva</t>
  </si>
  <si>
    <t>Taivalkoski</t>
  </si>
  <si>
    <t>Tyrnävä</t>
  </si>
  <si>
    <t>Utajärvi</t>
  </si>
  <si>
    <t>Ylivieska</t>
  </si>
  <si>
    <t>Hyrynsalmi</t>
  </si>
  <si>
    <t>Kajaani</t>
  </si>
  <si>
    <t>Kuhmo</t>
  </si>
  <si>
    <t>Paltamo</t>
  </si>
  <si>
    <t>Puolanka</t>
  </si>
  <si>
    <t>Ristijärvi</t>
  </si>
  <si>
    <t>Sotkamo</t>
  </si>
  <si>
    <t>Suomussalmi</t>
  </si>
  <si>
    <t>Halsua</t>
  </si>
  <si>
    <t>Kannus</t>
  </si>
  <si>
    <t>Kaustinen</t>
  </si>
  <si>
    <t>Kokkola</t>
  </si>
  <si>
    <t>Lestijärvi</t>
  </si>
  <si>
    <t>Perho</t>
  </si>
  <si>
    <t>Toholampi</t>
  </si>
  <si>
    <t>Veteli</t>
  </si>
  <si>
    <t>Enontekiö</t>
  </si>
  <si>
    <t>Inari</t>
  </si>
  <si>
    <t>Kemi</t>
  </si>
  <si>
    <t>Keminmaa</t>
  </si>
  <si>
    <t>Kittilä</t>
  </si>
  <si>
    <t>Kolari</t>
  </si>
  <si>
    <t>Kemijärvi</t>
  </si>
  <si>
    <t>Muonio</t>
  </si>
  <si>
    <t>Pelkosenniemi</t>
  </si>
  <si>
    <t>Posio</t>
  </si>
  <si>
    <t>Ranua</t>
  </si>
  <si>
    <t>Rovaniemi</t>
  </si>
  <si>
    <t>Salla</t>
  </si>
  <si>
    <t>Savukoski</t>
  </si>
  <si>
    <t>Simo</t>
  </si>
  <si>
    <t>Sodankylä</t>
  </si>
  <si>
    <t>Tervola</t>
  </si>
  <si>
    <t>Tornio</t>
  </si>
  <si>
    <t>Pello</t>
  </si>
  <si>
    <t>Utsjoki</t>
  </si>
  <si>
    <t>Ylitornio</t>
  </si>
  <si>
    <t>Akaa</t>
  </si>
  <si>
    <t>Hämeenkyrö</t>
  </si>
  <si>
    <t>Ikaalinen</t>
  </si>
  <si>
    <t>Juupajoki</t>
  </si>
  <si>
    <t>Kangasala</t>
  </si>
  <si>
    <t>Kihniö</t>
  </si>
  <si>
    <t>Kuhmoinen</t>
  </si>
  <si>
    <t>Lempäälä</t>
  </si>
  <si>
    <t>Mänttä-Vilppula</t>
  </si>
  <si>
    <t>Nokia</t>
  </si>
  <si>
    <t>Orivesi</t>
  </si>
  <si>
    <t>Parkano</t>
  </si>
  <si>
    <t>Pirkkala</t>
  </si>
  <si>
    <t>Punkalaidun</t>
  </si>
  <si>
    <t>Pälkäne</t>
  </si>
  <si>
    <t>Ruovesi</t>
  </si>
  <si>
    <t>Sastamala</t>
  </si>
  <si>
    <t>Tampere</t>
  </si>
  <si>
    <t>Urjala</t>
  </si>
  <si>
    <t>Valkeakoski</t>
  </si>
  <si>
    <t>Vesilahti</t>
  </si>
  <si>
    <t>Virrat</t>
  </si>
  <si>
    <t>Ylöjärvi</t>
  </si>
  <si>
    <t>Alajärvi</t>
  </si>
  <si>
    <t>Alavus</t>
  </si>
  <si>
    <t>Evijärvi</t>
  </si>
  <si>
    <t>Ilmajoki</t>
  </si>
  <si>
    <t>Isojoki</t>
  </si>
  <si>
    <t>Isokyrö</t>
  </si>
  <si>
    <t>Karijoki</t>
  </si>
  <si>
    <t>Kauhajoki</t>
  </si>
  <si>
    <t>Kauhava</t>
  </si>
  <si>
    <t>Kuortane</t>
  </si>
  <si>
    <t>Kurikka</t>
  </si>
  <si>
    <t>Lappajärvi</t>
  </si>
  <si>
    <t>Lapua</t>
  </si>
  <si>
    <t>Seinäjoki</t>
  </si>
  <si>
    <t>Soini</t>
  </si>
  <si>
    <t>Teuva</t>
  </si>
  <si>
    <t>Vimpeli</t>
  </si>
  <si>
    <t>Ähtäri</t>
  </si>
  <si>
    <t>Forssa</t>
  </si>
  <si>
    <t>Hattula</t>
  </si>
  <si>
    <t>Hausjärvi</t>
  </si>
  <si>
    <t>Humppila</t>
  </si>
  <si>
    <t>Hämeenlinna</t>
  </si>
  <si>
    <t>Janakkala</t>
  </si>
  <si>
    <t>Jokioinen</t>
  </si>
  <si>
    <t>Loppi</t>
  </si>
  <si>
    <t>Riihimäki</t>
  </si>
  <si>
    <t>Tammela</t>
  </si>
  <si>
    <t>Ypäjä</t>
  </si>
  <si>
    <t>Aura</t>
  </si>
  <si>
    <t>Kaarina</t>
  </si>
  <si>
    <t>Koski Tl</t>
  </si>
  <si>
    <t>Kustavi</t>
  </si>
  <si>
    <t>Kemiönsaari</t>
  </si>
  <si>
    <t>Laitila</t>
  </si>
  <si>
    <t>Lieto</t>
  </si>
  <si>
    <t>Loimaa</t>
  </si>
  <si>
    <t>Parainen</t>
  </si>
  <si>
    <t>Marttila</t>
  </si>
  <si>
    <t>Masku</t>
  </si>
  <si>
    <t>Mynämäki</t>
  </si>
  <si>
    <t>Naantali</t>
  </si>
  <si>
    <t>Nousiainen</t>
  </si>
  <si>
    <t>Oripää</t>
  </si>
  <si>
    <t>Paimio</t>
  </si>
  <si>
    <t>Pyhäranta</t>
  </si>
  <si>
    <t>Pöytyä</t>
  </si>
  <si>
    <t>Raisio</t>
  </si>
  <si>
    <t>Rusko</t>
  </si>
  <si>
    <t>Salo</t>
  </si>
  <si>
    <t>Sauvo</t>
  </si>
  <si>
    <t>Somero</t>
  </si>
  <si>
    <t>Taivassalo</t>
  </si>
  <si>
    <t>Turku</t>
  </si>
  <si>
    <t>Uusikaupunki</t>
  </si>
  <si>
    <t>Vehmaa</t>
  </si>
  <si>
    <t>Kaskinen</t>
  </si>
  <si>
    <t>Korsnäs</t>
  </si>
  <si>
    <t>Kristiinankaupunki</t>
  </si>
  <si>
    <t>Kruunupyy</t>
  </si>
  <si>
    <t>Laihia</t>
  </si>
  <si>
    <t>Luoto</t>
  </si>
  <si>
    <t>Maalahti</t>
  </si>
  <si>
    <t>Mustasaari</t>
  </si>
  <si>
    <t>Närpiö</t>
  </si>
  <si>
    <t>Pietarsaari</t>
  </si>
  <si>
    <t>Uusikaarlepyy</t>
  </si>
  <si>
    <t>Vaasa</t>
  </si>
  <si>
    <t>Vöyri</t>
  </si>
  <si>
    <t>Eura</t>
  </si>
  <si>
    <t>Eurajoki</t>
  </si>
  <si>
    <t>Harjavalta</t>
  </si>
  <si>
    <t>Huittinen</t>
  </si>
  <si>
    <t>Jämijärvi</t>
  </si>
  <si>
    <t>Kankaanpää</t>
  </si>
  <si>
    <t>Karvia</t>
  </si>
  <si>
    <t>Kokemäki</t>
  </si>
  <si>
    <t>Merikarvia</t>
  </si>
  <si>
    <t>Nakkila</t>
  </si>
  <si>
    <t>Pomarkku</t>
  </si>
  <si>
    <t>Pori</t>
  </si>
  <si>
    <t>Rauma</t>
  </si>
  <si>
    <t>Siikainen</t>
  </si>
  <si>
    <t>Säkylä</t>
  </si>
  <si>
    <t>Ulvila</t>
  </si>
  <si>
    <t>Palveluiden aloitukset vuoden 2021 aikana (samalla henkilöllä useampi palvelun aloitus vuoden aikana)</t>
  </si>
  <si>
    <t>Yhteensä (HTV)</t>
  </si>
  <si>
    <t>VM:n ja TEM:n alkuperäiset laskelmat siirtyvän tehtävän kustannuksista ja valtionosuuksista kunnittain, v. 2019</t>
  </si>
  <si>
    <t>Väestö 2021</t>
  </si>
  <si>
    <t>KYLLÄ</t>
  </si>
  <si>
    <t>EI</t>
  </si>
  <si>
    <t>Kunnan osarahoittaman työmarkkinatuen saajat ja maksetut etuudet (v. 2021)</t>
  </si>
  <si>
    <t>Etuuden saajat</t>
  </si>
  <si>
    <t>Vuoden 2021 palkkatuen ja starttirahan sidonnat ja tilitykset</t>
  </si>
  <si>
    <t>Palkkatuki kunnalle - Sidottu</t>
  </si>
  <si>
    <t>Palkkatuki kunnalle -Yhteensä tilitetty</t>
  </si>
  <si>
    <t>Palkkatuki yksityiselle -Sidottu</t>
  </si>
  <si>
    <t>Palkkatuki yksityiselle -Yhteensä tilitetty</t>
  </si>
  <si>
    <t>Starttiraha - Sidottu</t>
  </si>
  <si>
    <t>Starttiraha - Yhteensä tilitetty</t>
  </si>
  <si>
    <t>Palkkatuki ja starttiraha yhteensä - Sidottu</t>
  </si>
  <si>
    <t>Palkkatuki ja starttiraha yhteensä - Yhteensä tilitetty</t>
  </si>
  <si>
    <t>Koski</t>
  </si>
  <si>
    <t>Kymeenlaakso</t>
  </si>
  <si>
    <t>Eri sopimuksia kirjattu 2020</t>
  </si>
  <si>
    <t>Eri sopimuksia kirjattu 2021</t>
  </si>
  <si>
    <t>Eri sopimuksia kirjattu 2022</t>
  </si>
  <si>
    <t>ETELÄ-POHJANMAA</t>
  </si>
  <si>
    <t>ETELÄ-SAVO</t>
  </si>
  <si>
    <t>HÄME</t>
  </si>
  <si>
    <t>KAAKKOIS-SUOMI</t>
  </si>
  <si>
    <t>KAINUU</t>
  </si>
  <si>
    <t>KESKI-SUOMI</t>
  </si>
  <si>
    <t>LAPPI</t>
  </si>
  <si>
    <t>PIRKANMAA</t>
  </si>
  <si>
    <t>POHJANMAA</t>
  </si>
  <si>
    <t>POHJOIS-KARJALA</t>
  </si>
  <si>
    <t>POHJOIS-POHJANMAA</t>
  </si>
  <si>
    <t>POHJOIS-SAVO</t>
  </si>
  <si>
    <t>SATAKUNTA</t>
  </si>
  <si>
    <t>UUSIMAA</t>
  </si>
  <si>
    <t>VARSINAIS-SUOMI</t>
  </si>
  <si>
    <t>Hankintasopimusten tilitykset sopimusten kirjausvuoden perusteella</t>
  </si>
  <si>
    <t>2020</t>
  </si>
  <si>
    <t>2021</t>
  </si>
  <si>
    <t>2022</t>
  </si>
  <si>
    <t>Suunnitelmia allekirjoitettu</t>
  </si>
  <si>
    <t>Työnhakuvelvollisuus suunnitelmassa (asiakkaita)</t>
  </si>
  <si>
    <t>Työnhakuvelvollisuus, osuus kaikista asiakkaista</t>
  </si>
  <si>
    <t>Alkaneita työnhakuja</t>
  </si>
  <si>
    <t>Lausuntoja</t>
  </si>
  <si>
    <t>Laiminlyöntejä</t>
  </si>
  <si>
    <t>...</t>
  </si>
  <si>
    <t>KUNTA</t>
  </si>
  <si>
    <t>MAAKUNTA</t>
  </si>
  <si>
    <t>Ulkomaalainen väestö</t>
  </si>
  <si>
    <t>Vieraskielinen väestö</t>
  </si>
  <si>
    <t>Ulkomaan kansalaisten osuus, %</t>
  </si>
  <si>
    <t>Vieraskielisten osuus, %</t>
  </si>
  <si>
    <t>004 AFGANISTAN</t>
  </si>
  <si>
    <t>156 KIINA</t>
  </si>
  <si>
    <t>233 VIRO</t>
  </si>
  <si>
    <t>364 IRAN</t>
  </si>
  <si>
    <t>368 IRAK</t>
  </si>
  <si>
    <t>643 VENÄJÄ</t>
  </si>
  <si>
    <t>706 SOMALIA</t>
  </si>
  <si>
    <t>760 SYYRIA</t>
  </si>
  <si>
    <t>764 THAIMAA</t>
  </si>
  <si>
    <t>792 TURKKI</t>
  </si>
  <si>
    <t>Vieraskieliset työnhakijat</t>
  </si>
  <si>
    <t>Työttömät työnhakijat yhteensä</t>
  </si>
  <si>
    <t>Alle 25-vuotiaat</t>
  </si>
  <si>
    <t>Yli 50-vuotiaat</t>
  </si>
  <si>
    <t>Työvoimakoulutukseen osallistuvien määrä</t>
  </si>
  <si>
    <t>Omaehtoisiin opintoihin osallistuvien määrä</t>
  </si>
  <si>
    <t>Ensimmäistä kertaa laaditut kotoutumissuunnitelmat vuoden aikana</t>
  </si>
  <si>
    <t>Kotoutumiskoulutuksessa laskentapäivänä (vuoden 2021 kk lopun vuosikeskiarvo)</t>
  </si>
  <si>
    <t>Kotoutumiskoulutuksessa vuoden aikana</t>
  </si>
  <si>
    <t>Työllisenä 3kk:n kuluttua kotoutumiskoulutuksen päättymisestä, %</t>
  </si>
  <si>
    <t>ELY-ALUEET YHTEENSÄ</t>
  </si>
  <si>
    <t>MAAKUNNAT YHTEENSÄ</t>
  </si>
  <si>
    <t>Väestö vuonna 2021</t>
  </si>
  <si>
    <t>Ulkomaalaiset työnhakijat työllisyyskoodeittain (vuoden 2021 kk lopun vuosikeskiarvo)</t>
  </si>
  <si>
    <t>Ulkomaalaiset työnhakijat kansalaisuusryhmittäin (vuoden 2021 kk lopun vuosikeskiarvo)</t>
  </si>
  <si>
    <t>Ulkomaalaiset työnhakijat, 10 yleisintä kansalaisuutta (vuoden 2021 kk lopun vuosikeskiarvo)</t>
  </si>
  <si>
    <t>Ulkomaalaiset työttömät työnhakijat (vuoden 2021 kk lopun vuosikeskiarvo)</t>
  </si>
  <si>
    <t>Palveluihin osallistuvat (vuoden 2021 kk lopun vuosikeskiarvo)</t>
  </si>
  <si>
    <t>Kotoutumiskoulutus ja -suunnitelmat</t>
  </si>
  <si>
    <t>…</t>
  </si>
  <si>
    <t>Kumpp.yhteistyö /Ohjaus kumppaneiden palveluihin</t>
  </si>
  <si>
    <t>Työttömät siakkaat joilla työnhakuvelvollisuus (%) kohteelle 02</t>
  </si>
  <si>
    <t>Kirjattujen hankintasopimusten (koulutukset, valmennukset, muut hankitut palvelut) määrä ja eri järjestäjien määrä URA-asiakastietojärjestelmässä vuosina 2020-2022</t>
  </si>
  <si>
    <t>Eri palveluntuottajia 2020</t>
  </si>
  <si>
    <t>Eri palveluntuottajia 2021</t>
  </si>
  <si>
    <t>Eri palveluntuottajia 2022</t>
  </si>
  <si>
    <t>Toiminto</t>
  </si>
  <si>
    <t>Kokonaistyövoiman määrä, 2020</t>
  </si>
  <si>
    <t>Työssäkänti ja työvoima (perustuvat Tilastokeskuksen työssäkäyntitilaston tietoihin)</t>
  </si>
  <si>
    <t>Erotus muutos valtion osuuksissa- Menot yhteensä</t>
  </si>
  <si>
    <t>...&lt;5</t>
  </si>
  <si>
    <t>HUOM. Alle 5 lukemat henkilöiden osalta salattu</t>
  </si>
  <si>
    <t>Työvoimakriteeri (20 000 henk) täyttyy yksinään</t>
  </si>
  <si>
    <t>Kunnan työnhakijarakenne (kuukauden lopun vuosikeskiarvo)</t>
  </si>
  <si>
    <t>Maahanmuuttoon ja kotoutumiseen liittyvät tiedot</t>
  </si>
  <si>
    <t>TE-palveluiden työnantahareksiterin työnantaja-asiakkaita vuonna 2022</t>
  </si>
  <si>
    <t>Uuden asiakaspalvelumallin keskeisiä tietoja</t>
  </si>
  <si>
    <t>Aktivointiasteeseen ja palveluiden aloittamiseen liittyviä tietoja kunnassa</t>
  </si>
  <si>
    <t>TE-toimistojen henkilötyövuosien jakautuminen eri toimintoihin TE-toimiston henkilöstön keskuudessa</t>
  </si>
  <si>
    <t xml:space="preserve">Kunnan sote-sektoriin liittyviä tietoja </t>
  </si>
  <si>
    <t>Kunnan työssäkäyntiin ja työvoimanmäärään liittyviä tietoja</t>
  </si>
  <si>
    <t xml:space="preserve">ELY-keskusten säännöllisesti seuraamat tulosohjausmittarit </t>
  </si>
  <si>
    <t>Muutossyyt yhteensä</t>
  </si>
  <si>
    <t>00 Täytetty työtarjouksesta</t>
  </si>
  <si>
    <t>01 Täytetty muuten tston hakijalla</t>
  </si>
  <si>
    <t>02 Täytetty muuten</t>
  </si>
  <si>
    <t>03 Peruutettu</t>
  </si>
  <si>
    <t>04 Ehdokkaita riittävästi</t>
  </si>
  <si>
    <t>05 Työpaikkoja lisätty</t>
  </si>
  <si>
    <t>06 Hakuaika päättynyt</t>
  </si>
  <si>
    <t>07 Täytetty verkon kautta</t>
  </si>
  <si>
    <t>08 Poist./peruutettu verkon kautta</t>
  </si>
  <si>
    <t>09 Täyttymätön työpaikka</t>
  </si>
  <si>
    <t>Täyttetty yhteensä</t>
  </si>
  <si>
    <t>Kunnan uudet avoimet työpaikat vuoden 2021 aikana sekä niiden muutokset</t>
  </si>
  <si>
    <t>Poistuneiden työpaikkojen muutossyyt vuonna 2021</t>
  </si>
  <si>
    <t>01 Välitetty työhön yl. työmarkk.</t>
  </si>
  <si>
    <t>02 Lomautus/lyh.työvko päättynyt</t>
  </si>
  <si>
    <t>03 Saanut itse työtä</t>
  </si>
  <si>
    <t>04 Aloitt. työvoimakoulutuksen</t>
  </si>
  <si>
    <t>05 Siirt. työvoiman ulkopuolelle</t>
  </si>
  <si>
    <t>06 Muu syy tai ei tietoa</t>
  </si>
  <si>
    <t>08 Aloittanut muun koulutuksen</t>
  </si>
  <si>
    <t>09 Työhön/työnhakuun EU/ETA-valt.</t>
  </si>
  <si>
    <t>10 Ei ole uusinut työnhakuaan</t>
  </si>
  <si>
    <t>Työnhaun päättymissyyt (vuoden 2021 aikana)</t>
  </si>
  <si>
    <t>Avoimille tm työllistymiseen päättyneet työnhaut</t>
  </si>
  <si>
    <t>Päättyneet työnhaut yhteensä</t>
  </si>
  <si>
    <t>Työnhakujen päättyminen vuonna 2021</t>
  </si>
  <si>
    <t>Kaikki työnhakijat työllisyyskoodeittain (vuoden 2021  kk lopun vuosikeskiarvo)</t>
  </si>
  <si>
    <t>Lähellä työmarkkinoita</t>
  </si>
  <si>
    <t>Osaamispalveluiden tarpeessa</t>
  </si>
  <si>
    <t>Tuetun työllistymisen palveluiden tai monialaisten palveluiden tarpeessa</t>
  </si>
  <si>
    <t>Ei asiantuntijapalveluiden tarvetta</t>
  </si>
  <si>
    <t>Määrittelemätön</t>
  </si>
  <si>
    <t>Työttömät palvelutarpeen mukaan</t>
  </si>
  <si>
    <t>Työttömät koulutusasteen mukaan</t>
  </si>
  <si>
    <t>Työttömät ammattiryhmän mukaan</t>
  </si>
  <si>
    <t>Työttömät osatyökykyisyyden mukaan</t>
  </si>
  <si>
    <t>Työttömät kieliryhmän mukaan (tarkemmat jaottelut Maahanmuutto ja kotoutuminen sivulla)</t>
  </si>
  <si>
    <t>Työttömät kansalaisuuden mukaan (tarkemmat jaottelut Maahanmuutto ja kotoutuminen sivulla)</t>
  </si>
  <si>
    <t>Työttömät ikäryhmän mukaan</t>
  </si>
  <si>
    <t>Työttömät sukupuolen mukaan</t>
  </si>
  <si>
    <t>Vuonna 2021 hakuun tulleiden uusien avoimien paikkojen toimiala</t>
  </si>
  <si>
    <t>Uudet avoimet työpaikat yhteensä v. 2021</t>
  </si>
  <si>
    <t>Työnantajakontaktin syy</t>
  </si>
  <si>
    <t>..</t>
  </si>
  <si>
    <t>ELY-keskusalue</t>
  </si>
  <si>
    <t>3802102101 Työllistämissuunnitelman teko</t>
  </si>
  <si>
    <t>3802102103 Kotoutumissuunnitelman teko</t>
  </si>
  <si>
    <t>3802102102 Monialaisen työllistymissuunnitelman ja aktivointisuunnitelman teko</t>
  </si>
  <si>
    <t>Kustannuslaskenta TET 2020 vyörytetty htv</t>
  </si>
  <si>
    <t>Kustannuslaskenta TET 2021 vyörytetty htv</t>
  </si>
  <si>
    <t>Työvoimapalveluissa aloittaneet yhteensä</t>
  </si>
  <si>
    <t>Kaikki työnhakijat</t>
  </si>
  <si>
    <t>Valtionosuus ennen TE24-uudistusta</t>
  </si>
  <si>
    <t>Valtionosuus TE24-uudistus huomioiden</t>
  </si>
  <si>
    <t>(Lähde: TEM/työnvälitystilasto, URA-järjestelmä, Tilastokeskus, Kela)</t>
  </si>
  <si>
    <t>TEM:n TE-palvelut 2024 siirtymävaiheen valmistelun tueksi laatima tietopaketti</t>
  </si>
  <si>
    <t>Koko Manner-Suomi</t>
  </si>
  <si>
    <t>KOKO MAA</t>
  </si>
  <si>
    <t>VÄLISUMMA (suodatus)</t>
  </si>
  <si>
    <t>VÄLISUMMA (suodatettu)</t>
  </si>
  <si>
    <t>KOKO Manner-Suomi</t>
  </si>
  <si>
    <t>VÄLISUMMA (suodoatettu)</t>
  </si>
  <si>
    <t>Ulkomaalaiset rakennetyöttömät (vuoden 2021 kk lopun vuosikeskiarvo)</t>
  </si>
  <si>
    <t>(Lähde: Tilastokeskus, KELA)</t>
  </si>
  <si>
    <t>(Lähde: TEM/Työnvälitystilasto)</t>
  </si>
  <si>
    <t>(Lähde: TEM/Työnväälitystilasto)</t>
  </si>
  <si>
    <t>(Lähde: Tilastokeskus, TEM/Työnvälitystilasto)</t>
  </si>
  <si>
    <t>(Lähde: URA-järjestelmä)</t>
  </si>
  <si>
    <t>VÄLISUMMA (suodoatus)</t>
  </si>
  <si>
    <t>Asiakaspalvelumallin mukaisia yhteydenottoja (liukuva 6kk keskiarvo)</t>
  </si>
  <si>
    <t>(Lähde: KEHA/taloushallinto)</t>
  </si>
  <si>
    <t>(Lähde: SOTEkuva, Tilastokeskus)</t>
  </si>
  <si>
    <r>
      <t xml:space="preserve">Tämän tietopaketin tarkoituksena on tarjota yhdenmukainen tietopohja kaikille maan kunnille alueellisen TE-palvelut 2024 -valmistelun tueksi. Tietopaketin avulla ei kuitenkaan pystytä vastaamaan jokaiseen yksittäiseen kysymykseen. Tarkentavat kysymykset mm. kunnan työnhakija- tai työpaikkarakenteesta, hankintasopimuksista tai koulutusten tavoiteammateista voi esittää alueelliselle ELY-keskukselle. Jos laajempia valtakunnallisia tietotarpeita ilmenee jatkossa, on myös mahdollista täydentää tätä pakettia.
Valtaosa tietopaketissa esitellyistä tiedoista pohjautuu vuoden 2021 keskiarvoihin. Tilastokeskuksen, KELA:n ja sote-sektorin tietojen osalta tarkasteluun on otettu ajantasaisin tieto.
HUOM. VÄLISUMMA (suodatettu)-rivi näyttää yhteenlasketun summan valittujen kuntien osalta. KOKO MAA (tai KOKO Manner-Suomi)-rivi näyttää koko maan tilanteen tarkasteltavan muuttujan osalta
</t>
    </r>
    <r>
      <rPr>
        <b/>
        <sz val="11"/>
        <color theme="1"/>
        <rFont val="Calibri"/>
        <family val="2"/>
        <scheme val="minor"/>
      </rPr>
      <t xml:space="preserve">Työvoima ja etuudet: </t>
    </r>
    <r>
      <rPr>
        <sz val="11"/>
        <color theme="1"/>
        <rFont val="Calibri"/>
        <family val="2"/>
        <scheme val="minor"/>
      </rPr>
      <t xml:space="preserve">
Sivulle eritelty Tilastokeskuksen työssäkäyntitilaston pohjalta kuva kunnan väestöstä, työvoimanmäärästä sekä pendelöinti- ja työpaikkaomavaraisuusasteesta. Lisäksi tarkastelussa kunnan osarahoittaman työmarkkinatuen saajien tiedot Kelan tilastoista
</t>
    </r>
    <r>
      <rPr>
        <b/>
        <sz val="11"/>
        <color theme="1"/>
        <rFont val="Calibri"/>
        <family val="2"/>
        <scheme val="minor"/>
      </rPr>
      <t xml:space="preserve">Rahoitusmalli: </t>
    </r>
    <r>
      <rPr>
        <sz val="11"/>
        <color theme="1"/>
        <rFont val="Calibri"/>
        <family val="2"/>
        <scheme val="minor"/>
      </rPr>
      <t xml:space="preserve">
Sivulla tarkastelussa VM:n rahoitusmallin vaikutus. Tarkastelussa siirtyvän palvelun arvioidut kustannukset ja uusien valtionosuuksien määrä. Viimeisessä sarakkeessa suhteutettu toisiinsa uusia kustannuksia ja valtionosuuksia. Tiedot pohjautuvat vuoden 2019 tilanteeseen. 
</t>
    </r>
    <r>
      <rPr>
        <b/>
        <sz val="11"/>
        <color theme="1"/>
        <rFont val="Calibri"/>
        <family val="2"/>
        <scheme val="minor"/>
      </rPr>
      <t xml:space="preserve">
ELY:jen tulosohjausmittarit:</t>
    </r>
    <r>
      <rPr>
        <sz val="11"/>
        <color theme="1"/>
        <rFont val="Calibri"/>
        <family val="2"/>
        <scheme val="minor"/>
      </rPr>
      <t xml:space="preserve">
Sivulla tarkastelussa TEM:n ELY-keskuksille asettamat tulosohjausmittarit ja niiden kuntakohtaiset arvot
</t>
    </r>
    <r>
      <rPr>
        <b/>
        <sz val="11"/>
        <color theme="1"/>
        <rFont val="Calibri"/>
        <family val="2"/>
        <scheme val="minor"/>
      </rPr>
      <t xml:space="preserve">
Työnhakijarakenne:</t>
    </r>
    <r>
      <rPr>
        <sz val="11"/>
        <color theme="1"/>
        <rFont val="Calibri"/>
        <family val="2"/>
        <scheme val="minor"/>
      </rPr>
      <t xml:space="preserve">
Sivulla tarkastelussa kunnan työnhaijarakenne työnhakijoiden työllisyyskoodin osalta sekä työttömien työnhakijoiden rakenne sukupuolen, iän, kansalaisuuden, kielen, ammattiryhmän, koulutusasteen, sairauden tai vamman sekä rakennetyöttömien osalta
</t>
    </r>
    <r>
      <rPr>
        <b/>
        <sz val="11"/>
        <color theme="1"/>
        <rFont val="Calibri"/>
        <family val="2"/>
        <scheme val="minor"/>
      </rPr>
      <t xml:space="preserve">
Työnhakujen päättyminen
</t>
    </r>
    <r>
      <rPr>
        <sz val="11"/>
        <color theme="1"/>
        <rFont val="Calibri"/>
        <family val="2"/>
        <scheme val="minor"/>
      </rPr>
      <t xml:space="preserve">Sivulla tarkastellaan työnhakujen päättymissyitä kunnassa
</t>
    </r>
    <r>
      <rPr>
        <b/>
        <sz val="11"/>
        <color theme="1"/>
        <rFont val="Calibri"/>
        <family val="2"/>
        <scheme val="minor"/>
      </rPr>
      <t xml:space="preserve">Maahanmuutto ja kotoutuminen: </t>
    </r>
    <r>
      <rPr>
        <sz val="11"/>
        <color theme="1"/>
        <rFont val="Calibri"/>
        <family val="2"/>
        <scheme val="minor"/>
      </rPr>
      <t xml:space="preserve">
Sivulla tarkastelussa maahanmuuttaja-asiakkaiden työnhakijarakenne sekä kotoutumiskoulutukset
</t>
    </r>
    <r>
      <rPr>
        <b/>
        <sz val="11"/>
        <color theme="1"/>
        <rFont val="Calibri"/>
        <family val="2"/>
        <scheme val="minor"/>
      </rPr>
      <t xml:space="preserve">
Avoimet työpaikat:</t>
    </r>
    <r>
      <rPr>
        <sz val="11"/>
        <color theme="1"/>
        <rFont val="Calibri"/>
        <family val="2"/>
        <scheme val="minor"/>
      </rPr>
      <t xml:space="preserve">
Sivulla tarkastelussa kunnan alueella sijainneiden uusien avoimien työpaikkojen määrä ja toimiala sekä työpaikkojen täyttyminen
</t>
    </r>
    <r>
      <rPr>
        <b/>
        <sz val="11"/>
        <color theme="1"/>
        <rFont val="Calibri"/>
        <family val="2"/>
        <scheme val="minor"/>
      </rPr>
      <t xml:space="preserve">Työnantajat: </t>
    </r>
    <r>
      <rPr>
        <sz val="11"/>
        <color theme="1"/>
        <rFont val="Calibri"/>
        <family val="2"/>
        <scheme val="minor"/>
      </rPr>
      <t xml:space="preserve">
Sivulla tarkastelussa kunnan alueella sijaitsevien työnantaja-asiakkaiden määrä ja toimiala
</t>
    </r>
    <r>
      <rPr>
        <b/>
        <sz val="11"/>
        <color theme="1"/>
        <rFont val="Calibri"/>
        <family val="2"/>
        <scheme val="minor"/>
      </rPr>
      <t xml:space="preserve">
Työnantajakontaktit:</t>
    </r>
    <r>
      <rPr>
        <sz val="11"/>
        <color theme="1"/>
        <rFont val="Calibri"/>
        <family val="2"/>
        <scheme val="minor"/>
      </rPr>
      <t xml:space="preserve">
Sivulla tarkastelussa kunnan alueella sijaitseviin työnantajiin tehdyt työnantajakontaktit ja niiden määrä
</t>
    </r>
    <r>
      <rPr>
        <b/>
        <sz val="11"/>
        <color theme="1"/>
        <rFont val="Calibri"/>
        <family val="2"/>
        <scheme val="minor"/>
      </rPr>
      <t xml:space="preserve">
Uusi asiakaspalvelumalli: </t>
    </r>
    <r>
      <rPr>
        <sz val="11"/>
        <color theme="1"/>
        <rFont val="Calibri"/>
        <family val="2"/>
        <scheme val="minor"/>
      </rPr>
      <t xml:space="preserve">
Sivulla tarkastelussa uuden asiakaspalvelumallin keskeiset muuttujat kuten mm. kuinka monelle asiakkaalle työnhakuvelvoite on asetettu
</t>
    </r>
    <r>
      <rPr>
        <b/>
        <sz val="11"/>
        <color theme="1"/>
        <rFont val="Calibri"/>
        <family val="2"/>
        <scheme val="minor"/>
      </rPr>
      <t xml:space="preserve">
Aktivointi ja työvoimapalvelut: </t>
    </r>
    <r>
      <rPr>
        <sz val="11"/>
        <color theme="1"/>
        <rFont val="Calibri"/>
        <family val="2"/>
        <scheme val="minor"/>
      </rPr>
      <t xml:space="preserve">
Sivulla tarkastelussa kunnan aktivointiaste eri ryhmissä sekä palveluissa aloittaneiden kokonaismäärä ja palveluiden vaikuttavuus
</t>
    </r>
    <r>
      <rPr>
        <b/>
        <sz val="11"/>
        <color theme="1"/>
        <rFont val="Calibri"/>
        <family val="2"/>
        <scheme val="minor"/>
      </rPr>
      <t xml:space="preserve">
Palkkatuki ja starttiraha:</t>
    </r>
    <r>
      <rPr>
        <sz val="11"/>
        <color theme="1"/>
        <rFont val="Calibri"/>
        <family val="2"/>
        <scheme val="minor"/>
      </rPr>
      <t xml:space="preserve">
Sivulla tarkastelussa arvio kuntakohtaisista sidonnoista palkkatukeen ja starttirahaan
</t>
    </r>
    <r>
      <rPr>
        <b/>
        <sz val="11"/>
        <color theme="1"/>
        <rFont val="Calibri"/>
        <family val="2"/>
        <scheme val="minor"/>
      </rPr>
      <t xml:space="preserve">
Hankinnat: </t>
    </r>
    <r>
      <rPr>
        <sz val="11"/>
        <color theme="1"/>
        <rFont val="Calibri"/>
        <family val="2"/>
        <scheme val="minor"/>
      </rPr>
      <t xml:space="preserve">
Sivulla tarkastelussa ELY-keskusten tekemien hankintasopimusten määrä ja sopimuksiin kiinnitetyt palveluntuottajat
</t>
    </r>
    <r>
      <rPr>
        <b/>
        <sz val="11"/>
        <color theme="1"/>
        <rFont val="Calibri"/>
        <family val="2"/>
        <scheme val="minor"/>
      </rPr>
      <t xml:space="preserve">Henkilötyövuodet: </t>
    </r>
    <r>
      <rPr>
        <sz val="11"/>
        <color theme="1"/>
        <rFont val="Calibri"/>
        <family val="2"/>
        <scheme val="minor"/>
      </rPr>
      <t xml:space="preserve">
Sivulla tarkastelussa TE-toimistojen työajanseuranta ja asiantuntijoiden kohdennettu htv toiminnoittain
</t>
    </r>
    <r>
      <rPr>
        <b/>
        <sz val="11"/>
        <color theme="1"/>
        <rFont val="Calibri"/>
        <family val="2"/>
        <scheme val="minor"/>
      </rPr>
      <t xml:space="preserve">
SOTEkuva:</t>
    </r>
    <r>
      <rPr>
        <sz val="11"/>
        <color theme="1"/>
        <rFont val="Calibri"/>
        <family val="2"/>
        <scheme val="minor"/>
      </rPr>
      <t xml:space="preserve">
Sivulla tarkastelussa kunnan sote-tiedot THL:n sotekuva.fi :n pohjalta. Taulukossa ilmoitettu sulkeissa tiedonkeruun vuosiluku sekä mittarikohtainen tunnus. Tunnuksen kautta pääsee tutustumaan tarkemmin mittarin sisältöön osoitteessa sotekuva.fi.</t>
    </r>
  </si>
  <si>
    <t>(Lähde: VM/TEM LASKELMAT)</t>
  </si>
  <si>
    <t>huom. Tarkentavia kuntakohtaisia/alueellisia tietoja voi tiedustella oman alueen ELY-keskukselta (kirjaamo)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</si>
</sst>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_ "/>
    <numFmt numFmtId="166" formatCode="0_ "/>
    <numFmt numFmtId="167" formatCode="0.0"/>
    <numFmt numFmtId="168" formatCode="#,##0\ &quot;€&quot;"/>
    <numFmt numFmtId="169" formatCode="#,##0.0"/>
    <numFmt numFmtId="170" formatCode="0.0\ %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.8000000000000007"/>
      <color rgb="FFA52A2A"/>
      <name val="Verdana"/>
      <family val="2"/>
    </font>
    <font>
      <b/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i/>
      <sz val="11"/>
      <color theme="0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name val="Calibri"/>
      <family val="2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0"/>
      <color rgb="FFFFFFFF"/>
      <name val="Arial"/>
      <family val="2"/>
    </font>
    <font>
      <b/>
      <sz val="10"/>
      <color rgb="FFFFFFFF"/>
      <name val="Arial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Unicode MS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</font>
    <font>
      <b/>
      <sz val="14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4"/>
      </patternFill>
    </fill>
    <fill>
      <patternFill patternType="solid">
        <fgColor theme="8"/>
        <bgColor theme="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D0CECE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ED7D31"/>
        <bgColor rgb="FF000000"/>
      </patternFill>
    </fill>
    <fill>
      <patternFill patternType="solid">
        <fgColor rgb="FF44546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8" fillId="7" borderId="5" xfId="0" applyFont="1" applyFill="1" applyBorder="1"/>
    <xf numFmtId="0" fontId="8" fillId="7" borderId="5" xfId="0" applyFont="1" applyFill="1" applyBorder="1" applyAlignment="1">
      <alignment horizontal="center" vertical="center"/>
    </xf>
    <xf numFmtId="166" fontId="8" fillId="7" borderId="5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3" fontId="9" fillId="0" borderId="0" xfId="0" applyNumberFormat="1" applyFont="1"/>
    <xf numFmtId="0" fontId="9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44" fontId="8" fillId="0" borderId="0" xfId="1" applyFont="1" applyFill="1" applyBorder="1" applyAlignment="1">
      <alignment horizontal="center"/>
    </xf>
    <xf numFmtId="0" fontId="8" fillId="7" borderId="5" xfId="0" applyFont="1" applyFill="1" applyBorder="1" applyAlignment="1">
      <alignment vertical="center"/>
    </xf>
    <xf numFmtId="166" fontId="8" fillId="7" borderId="5" xfId="0" applyNumberFormat="1" applyFont="1" applyFill="1" applyBorder="1" applyAlignment="1">
      <alignment horizontal="center" vertical="center"/>
    </xf>
    <xf numFmtId="165" fontId="8" fillId="7" borderId="5" xfId="0" applyNumberFormat="1" applyFont="1" applyFill="1" applyBorder="1" applyAlignment="1">
      <alignment horizontal="center" vertical="center"/>
    </xf>
    <xf numFmtId="164" fontId="8" fillId="7" borderId="5" xfId="1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12" borderId="11" xfId="0" applyFont="1" applyFill="1" applyBorder="1" applyAlignment="1">
      <alignment wrapText="1"/>
    </xf>
    <xf numFmtId="0" fontId="21" fillId="13" borderId="12" xfId="0" applyFont="1" applyFill="1" applyBorder="1"/>
    <xf numFmtId="0" fontId="21" fillId="13" borderId="13" xfId="0" applyFont="1" applyFill="1" applyBorder="1"/>
    <xf numFmtId="0" fontId="21" fillId="13" borderId="10" xfId="0" applyFont="1" applyFill="1" applyBorder="1"/>
    <xf numFmtId="0" fontId="22" fillId="14" borderId="11" xfId="0" applyFont="1" applyFill="1" applyBorder="1" applyAlignment="1">
      <alignment wrapText="1"/>
    </xf>
    <xf numFmtId="0" fontId="20" fillId="14" borderId="11" xfId="0" applyFont="1" applyFill="1" applyBorder="1" applyAlignment="1">
      <alignment wrapText="1"/>
    </xf>
    <xf numFmtId="0" fontId="27" fillId="0" borderId="0" xfId="0" applyFont="1"/>
    <xf numFmtId="0" fontId="27" fillId="0" borderId="0" xfId="0" applyFont="1" applyAlignment="1">
      <alignment wrapText="1"/>
    </xf>
    <xf numFmtId="0" fontId="28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1" fontId="0" fillId="0" borderId="0" xfId="0" applyNumberFormat="1"/>
    <xf numFmtId="0" fontId="0" fillId="0" borderId="16" xfId="0" applyBorder="1"/>
    <xf numFmtId="0" fontId="0" fillId="0" borderId="0" xfId="0" applyAlignment="1">
      <alignment vertical="top"/>
    </xf>
    <xf numFmtId="0" fontId="0" fillId="0" borderId="15" xfId="0" applyBorder="1"/>
    <xf numFmtId="1" fontId="35" fillId="0" borderId="0" xfId="0" applyNumberFormat="1" applyFont="1"/>
    <xf numFmtId="16" fontId="0" fillId="0" borderId="0" xfId="0" applyNumberFormat="1"/>
    <xf numFmtId="0" fontId="0" fillId="0" borderId="18" xfId="0" applyBorder="1"/>
    <xf numFmtId="0" fontId="0" fillId="0" borderId="17" xfId="0" applyBorder="1"/>
    <xf numFmtId="9" fontId="0" fillId="0" borderId="0" xfId="0" applyNumberFormat="1"/>
    <xf numFmtId="0" fontId="2" fillId="17" borderId="19" xfId="0" applyFont="1" applyFill="1" applyBorder="1" applyAlignment="1">
      <alignment vertical="center" wrapText="1"/>
    </xf>
    <xf numFmtId="0" fontId="2" fillId="17" borderId="2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18" borderId="19" xfId="0" applyFont="1" applyFill="1" applyBorder="1" applyAlignment="1">
      <alignment horizontal="center" vertical="center" wrapText="1"/>
    </xf>
    <xf numFmtId="0" fontId="3" fillId="19" borderId="19" xfId="0" applyFont="1" applyFill="1" applyBorder="1" applyAlignment="1">
      <alignment horizontal="center"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3" fillId="20" borderId="19" xfId="0" applyFont="1" applyFill="1" applyBorder="1" applyAlignment="1">
      <alignment horizontal="center" vertical="center" wrapText="1"/>
    </xf>
    <xf numFmtId="0" fontId="3" fillId="20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21" borderId="22" xfId="0" applyFont="1" applyFill="1" applyBorder="1" applyAlignment="1">
      <alignment horizontal="center" vertical="center" wrapText="1"/>
    </xf>
    <xf numFmtId="0" fontId="3" fillId="21" borderId="19" xfId="0" applyFont="1" applyFill="1" applyBorder="1" applyAlignment="1">
      <alignment horizontal="center" vertical="center" wrapText="1"/>
    </xf>
    <xf numFmtId="0" fontId="3" fillId="21" borderId="20" xfId="0" applyFont="1" applyFill="1" applyBorder="1" applyAlignment="1">
      <alignment horizontal="center" vertical="center" wrapText="1"/>
    </xf>
    <xf numFmtId="0" fontId="3" fillId="22" borderId="19" xfId="0" applyFont="1" applyFill="1" applyBorder="1" applyAlignment="1">
      <alignment horizontal="center" vertical="center" wrapText="1"/>
    </xf>
    <xf numFmtId="0" fontId="3" fillId="22" borderId="20" xfId="0" applyFont="1" applyFill="1" applyBorder="1" applyAlignment="1">
      <alignment horizontal="center" vertical="center" wrapText="1"/>
    </xf>
    <xf numFmtId="0" fontId="3" fillId="23" borderId="19" xfId="0" applyFont="1" applyFill="1" applyBorder="1" applyAlignment="1">
      <alignment horizontal="center" vertical="center" wrapText="1"/>
    </xf>
    <xf numFmtId="0" fontId="3" fillId="23" borderId="2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/>
    </xf>
    <xf numFmtId="0" fontId="0" fillId="0" borderId="25" xfId="0" applyBorder="1"/>
    <xf numFmtId="0" fontId="0" fillId="0" borderId="14" xfId="0" applyBorder="1"/>
    <xf numFmtId="0" fontId="3" fillId="5" borderId="24" xfId="0" applyFont="1" applyFill="1" applyBorder="1" applyAlignment="1">
      <alignment horizontal="center" vertical="center" wrapText="1"/>
    </xf>
    <xf numFmtId="0" fontId="2" fillId="17" borderId="16" xfId="0" applyFont="1" applyFill="1" applyBorder="1" applyAlignment="1">
      <alignment vertical="center" wrapText="1"/>
    </xf>
    <xf numFmtId="0" fontId="2" fillId="17" borderId="13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18" borderId="16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19" borderId="13" xfId="0" applyFont="1" applyFill="1" applyBorder="1" applyAlignment="1">
      <alignment horizontal="center" vertical="center" wrapText="1"/>
    </xf>
    <xf numFmtId="0" fontId="3" fillId="20" borderId="16" xfId="0" applyFont="1" applyFill="1" applyBorder="1" applyAlignment="1">
      <alignment horizontal="center" vertical="center" wrapText="1"/>
    </xf>
    <xf numFmtId="0" fontId="3" fillId="20" borderId="1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21" borderId="28" xfId="0" applyFont="1" applyFill="1" applyBorder="1" applyAlignment="1">
      <alignment horizontal="center" vertical="center" wrapText="1"/>
    </xf>
    <xf numFmtId="0" fontId="3" fillId="21" borderId="16" xfId="0" applyFont="1" applyFill="1" applyBorder="1" applyAlignment="1">
      <alignment horizontal="center" vertical="center" wrapText="1"/>
    </xf>
    <xf numFmtId="0" fontId="3" fillId="21" borderId="13" xfId="0" applyFont="1" applyFill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center" vertical="center" wrapText="1"/>
    </xf>
    <xf numFmtId="0" fontId="3" fillId="22" borderId="13" xfId="0" applyFont="1" applyFill="1" applyBorder="1" applyAlignment="1">
      <alignment horizontal="center" vertical="center" wrapText="1"/>
    </xf>
    <xf numFmtId="0" fontId="3" fillId="23" borderId="16" xfId="0" applyFont="1" applyFill="1" applyBorder="1" applyAlignment="1">
      <alignment horizontal="center" vertical="center" wrapText="1"/>
    </xf>
    <xf numFmtId="0" fontId="3" fillId="23" borderId="13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3" fillId="24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15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167" fontId="0" fillId="0" borderId="15" xfId="2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4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7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wrapText="1"/>
    </xf>
    <xf numFmtId="0" fontId="20" fillId="12" borderId="11" xfId="0" applyFont="1" applyFill="1" applyBorder="1" applyAlignment="1">
      <alignment horizontal="center" wrapText="1"/>
    </xf>
    <xf numFmtId="0" fontId="20" fillId="12" borderId="11" xfId="0" applyFont="1" applyFill="1" applyBorder="1" applyAlignment="1">
      <alignment horizontal="center"/>
    </xf>
    <xf numFmtId="0" fontId="21" fillId="13" borderId="10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29" fillId="0" borderId="0" xfId="0" applyFont="1"/>
    <xf numFmtId="0" fontId="12" fillId="0" borderId="0" xfId="0" applyFont="1"/>
    <xf numFmtId="0" fontId="40" fillId="0" borderId="0" xfId="0" applyFont="1"/>
    <xf numFmtId="0" fontId="41" fillId="0" borderId="0" xfId="0" applyFont="1"/>
    <xf numFmtId="0" fontId="34" fillId="0" borderId="0" xfId="0" applyFont="1"/>
    <xf numFmtId="167" fontId="0" fillId="0" borderId="0" xfId="0" applyNumberFormat="1" applyBorder="1" applyAlignment="1">
      <alignment horizontal="center" vertical="center" wrapText="1"/>
    </xf>
    <xf numFmtId="0" fontId="3" fillId="18" borderId="37" xfId="0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3" fontId="0" fillId="0" borderId="34" xfId="0" applyNumberForma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42" fillId="0" borderId="0" xfId="0" applyFont="1"/>
    <xf numFmtId="0" fontId="12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9" fillId="6" borderId="13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0" fillId="0" borderId="13" xfId="0" applyBorder="1"/>
    <xf numFmtId="0" fontId="0" fillId="0" borderId="28" xfId="0" applyBorder="1"/>
    <xf numFmtId="0" fontId="0" fillId="0" borderId="23" xfId="0" applyBorder="1"/>
    <xf numFmtId="0" fontId="9" fillId="0" borderId="0" xfId="0" applyFont="1" applyAlignment="1">
      <alignment horizontal="center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44" xfId="0" applyNumberFormat="1" applyFont="1" applyBorder="1" applyAlignment="1">
      <alignment horizontal="center" vertical="center" wrapText="1"/>
    </xf>
    <xf numFmtId="3" fontId="15" fillId="0" borderId="45" xfId="0" applyNumberFormat="1" applyFont="1" applyBorder="1" applyAlignment="1">
      <alignment horizontal="center" vertical="center" wrapText="1"/>
    </xf>
    <xf numFmtId="3" fontId="15" fillId="0" borderId="46" xfId="0" applyNumberFormat="1" applyFont="1" applyBorder="1" applyAlignment="1">
      <alignment horizontal="center" vertical="center" wrapText="1"/>
    </xf>
    <xf numFmtId="3" fontId="15" fillId="0" borderId="47" xfId="0" applyNumberFormat="1" applyFont="1" applyBorder="1" applyAlignment="1">
      <alignment horizontal="center" vertical="center" wrapText="1"/>
    </xf>
    <xf numFmtId="3" fontId="15" fillId="0" borderId="48" xfId="0" applyNumberFormat="1" applyFont="1" applyBorder="1" applyAlignment="1">
      <alignment horizontal="center" vertical="center" wrapText="1"/>
    </xf>
    <xf numFmtId="0" fontId="9" fillId="0" borderId="38" xfId="0" applyFont="1" applyBorder="1" applyAlignment="1">
      <alignment wrapText="1"/>
    </xf>
    <xf numFmtId="3" fontId="9" fillId="0" borderId="38" xfId="0" applyNumberFormat="1" applyFont="1" applyBorder="1" applyAlignment="1">
      <alignment wrapText="1"/>
    </xf>
    <xf numFmtId="0" fontId="9" fillId="0" borderId="27" xfId="0" applyFont="1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3" fontId="15" fillId="0" borderId="49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13" xfId="0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/>
    <xf numFmtId="0" fontId="2" fillId="6" borderId="13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0" borderId="5" xfId="1" applyNumberFormat="1" applyFont="1" applyFill="1" applyBorder="1"/>
    <xf numFmtId="164" fontId="0" fillId="0" borderId="5" xfId="0" applyNumberFormat="1" applyBorder="1"/>
    <xf numFmtId="164" fontId="0" fillId="0" borderId="38" xfId="0" applyNumberFormat="1" applyBorder="1"/>
    <xf numFmtId="0" fontId="3" fillId="0" borderId="10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/>
    <xf numFmtId="164" fontId="0" fillId="0" borderId="24" xfId="1" applyNumberFormat="1" applyFont="1" applyFill="1" applyBorder="1"/>
    <xf numFmtId="164" fontId="0" fillId="0" borderId="24" xfId="0" applyNumberFormat="1" applyBorder="1"/>
    <xf numFmtId="164" fontId="0" fillId="0" borderId="27" xfId="0" applyNumberFormat="1" applyBorder="1"/>
    <xf numFmtId="0" fontId="32" fillId="14" borderId="13" xfId="0" applyFont="1" applyFill="1" applyBorder="1" applyAlignment="1">
      <alignment horizontal="left" vertical="center" wrapText="1"/>
    </xf>
    <xf numFmtId="0" fontId="32" fillId="14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2" fillId="1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2" fillId="16" borderId="12" xfId="0" applyFont="1" applyFill="1" applyBorder="1" applyAlignment="1">
      <alignment horizontal="center" vertical="center"/>
    </xf>
    <xf numFmtId="0" fontId="32" fillId="16" borderId="12" xfId="0" applyFont="1" applyFill="1" applyBorder="1" applyAlignment="1">
      <alignment horizontal="center" vertical="center" wrapText="1"/>
    </xf>
    <xf numFmtId="0" fontId="32" fillId="16" borderId="2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/>
    </xf>
    <xf numFmtId="164" fontId="0" fillId="0" borderId="38" xfId="1" applyNumberFormat="1" applyFont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center" vertical="center"/>
    </xf>
    <xf numFmtId="164" fontId="0" fillId="0" borderId="38" xfId="1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" fontId="0" fillId="0" borderId="24" xfId="0" applyNumberFormat="1" applyBorder="1" applyAlignment="1">
      <alignment horizontal="center" vertical="center" wrapText="1"/>
    </xf>
    <xf numFmtId="9" fontId="0" fillId="0" borderId="24" xfId="0" applyNumberFormat="1" applyBorder="1" applyAlignment="1">
      <alignment horizontal="center" vertical="center" wrapText="1"/>
    </xf>
    <xf numFmtId="164" fontId="0" fillId="0" borderId="24" xfId="1" applyNumberFormat="1" applyFont="1" applyBorder="1" applyAlignment="1">
      <alignment horizontal="center" vertical="center"/>
    </xf>
    <xf numFmtId="164" fontId="0" fillId="0" borderId="27" xfId="1" applyNumberFormat="1" applyFont="1" applyBorder="1" applyAlignment="1">
      <alignment horizontal="center" vertical="center"/>
    </xf>
    <xf numFmtId="0" fontId="0" fillId="6" borderId="13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0" fontId="0" fillId="0" borderId="24" xfId="0" applyBorder="1" applyAlignment="1">
      <alignment horizontal="center"/>
    </xf>
    <xf numFmtId="0" fontId="22" fillId="14" borderId="5" xfId="0" applyFont="1" applyFill="1" applyBorder="1" applyAlignment="1">
      <alignment wrapText="1"/>
    </xf>
    <xf numFmtId="0" fontId="22" fillId="11" borderId="5" xfId="0" applyFont="1" applyFill="1" applyBorder="1" applyAlignment="1">
      <alignment horizontal="center" wrapText="1"/>
    </xf>
    <xf numFmtId="0" fontId="22" fillId="12" borderId="5" xfId="0" applyFont="1" applyFill="1" applyBorder="1" applyAlignment="1">
      <alignment horizontal="center" wrapText="1"/>
    </xf>
    <xf numFmtId="0" fontId="22" fillId="12" borderId="5" xfId="0" applyFont="1" applyFill="1" applyBorder="1" applyAlignment="1">
      <alignment horizontal="center"/>
    </xf>
    <xf numFmtId="0" fontId="23" fillId="15" borderId="5" xfId="0" applyFont="1" applyFill="1" applyBorder="1" applyAlignment="1">
      <alignment wrapText="1"/>
    </xf>
    <xf numFmtId="1" fontId="23" fillId="15" borderId="5" xfId="0" applyNumberFormat="1" applyFont="1" applyFill="1" applyBorder="1" applyAlignment="1">
      <alignment horizontal="center" wrapText="1"/>
    </xf>
    <xf numFmtId="0" fontId="23" fillId="0" borderId="5" xfId="0" applyFont="1" applyBorder="1" applyAlignment="1">
      <alignment wrapText="1"/>
    </xf>
    <xf numFmtId="1" fontId="23" fillId="0" borderId="5" xfId="0" applyNumberFormat="1" applyFont="1" applyBorder="1" applyAlignment="1">
      <alignment horizontal="center" wrapText="1"/>
    </xf>
    <xf numFmtId="1" fontId="23" fillId="0" borderId="5" xfId="0" applyNumberFormat="1" applyFont="1" applyBorder="1" applyAlignment="1">
      <alignment horizontal="center"/>
    </xf>
    <xf numFmtId="1" fontId="23" fillId="15" borderId="5" xfId="0" applyNumberFormat="1" applyFont="1" applyFill="1" applyBorder="1" applyAlignment="1">
      <alignment horizontal="center"/>
    </xf>
    <xf numFmtId="0" fontId="24" fillId="0" borderId="5" xfId="0" applyFont="1" applyBorder="1"/>
    <xf numFmtId="0" fontId="22" fillId="14" borderId="5" xfId="0" applyFont="1" applyFill="1" applyBorder="1" applyAlignment="1">
      <alignment horizontal="center" wrapText="1"/>
    </xf>
    <xf numFmtId="0" fontId="19" fillId="15" borderId="5" xfId="0" applyFont="1" applyFill="1" applyBorder="1" applyAlignment="1">
      <alignment horizontal="center" wrapText="1"/>
    </xf>
    <xf numFmtId="0" fontId="23" fillId="15" borderId="5" xfId="0" applyFont="1" applyFill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23" fillId="15" borderId="5" xfId="0" applyFont="1" applyFill="1" applyBorder="1" applyAlignment="1">
      <alignment horizontal="center"/>
    </xf>
    <xf numFmtId="0" fontId="4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14" borderId="11" xfId="0" applyFont="1" applyFill="1" applyBorder="1" applyAlignment="1">
      <alignment horizontal="left" wrapText="1"/>
    </xf>
    <xf numFmtId="0" fontId="21" fillId="13" borderId="12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 wrapText="1"/>
    </xf>
    <xf numFmtId="0" fontId="19" fillId="15" borderId="5" xfId="0" applyFont="1" applyFill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23" fillId="15" borderId="5" xfId="0" applyFont="1" applyFill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4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/>
    <xf numFmtId="0" fontId="0" fillId="0" borderId="10" xfId="0" applyBorder="1"/>
    <xf numFmtId="9" fontId="0" fillId="0" borderId="38" xfId="0" applyNumberFormat="1" applyBorder="1"/>
    <xf numFmtId="9" fontId="0" fillId="0" borderId="27" xfId="0" applyNumberFormat="1" applyBorder="1"/>
    <xf numFmtId="0" fontId="9" fillId="0" borderId="5" xfId="0" applyFont="1" applyBorder="1" applyAlignment="1">
      <alignment horizontal="center" vertical="center"/>
    </xf>
    <xf numFmtId="167" fontId="9" fillId="0" borderId="5" xfId="2" applyNumberFormat="1" applyFont="1" applyBorder="1" applyAlignment="1">
      <alignment horizontal="center" vertical="center"/>
    </xf>
    <xf numFmtId="167" fontId="9" fillId="0" borderId="5" xfId="0" applyNumberFormat="1" applyFont="1" applyBorder="1" applyAlignment="1">
      <alignment horizontal="center" vertical="center"/>
    </xf>
    <xf numFmtId="167" fontId="9" fillId="0" borderId="38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7" fontId="9" fillId="0" borderId="24" xfId="2" applyNumberFormat="1" applyFont="1" applyBorder="1" applyAlignment="1">
      <alignment horizontal="center" vertical="center"/>
    </xf>
    <xf numFmtId="167" fontId="9" fillId="0" borderId="24" xfId="0" applyNumberFormat="1" applyFont="1" applyBorder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0" fillId="0" borderId="5" xfId="0" applyBorder="1" applyAlignment="1">
      <alignment vertical="top"/>
    </xf>
    <xf numFmtId="44" fontId="0" fillId="0" borderId="5" xfId="1" applyFont="1" applyBorder="1"/>
    <xf numFmtId="44" fontId="35" fillId="0" borderId="5" xfId="1" applyFont="1" applyBorder="1"/>
    <xf numFmtId="44" fontId="35" fillId="0" borderId="38" xfId="1" applyFont="1" applyBorder="1"/>
    <xf numFmtId="0" fontId="0" fillId="0" borderId="24" xfId="0" applyBorder="1" applyAlignment="1">
      <alignment vertical="top"/>
    </xf>
    <xf numFmtId="0" fontId="37" fillId="0" borderId="13" xfId="0" applyFont="1" applyBorder="1"/>
    <xf numFmtId="0" fontId="38" fillId="0" borderId="12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19" fillId="0" borderId="5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3" fillId="0" borderId="10" xfId="0" applyFont="1" applyBorder="1"/>
    <xf numFmtId="0" fontId="19" fillId="0" borderId="5" xfId="0" quotePrefix="1" applyFont="1" applyBorder="1" applyAlignment="1">
      <alignment horizontal="center"/>
    </xf>
    <xf numFmtId="0" fontId="19" fillId="0" borderId="38" xfId="0" quotePrefix="1" applyFont="1" applyBorder="1" applyAlignment="1">
      <alignment horizontal="center"/>
    </xf>
    <xf numFmtId="0" fontId="27" fillId="0" borderId="23" xfId="0" applyFont="1" applyBorder="1" applyAlignment="1">
      <alignment wrapText="1"/>
    </xf>
    <xf numFmtId="0" fontId="19" fillId="0" borderId="24" xfId="0" applyFont="1" applyBorder="1" applyAlignment="1">
      <alignment horizontal="center"/>
    </xf>
    <xf numFmtId="0" fontId="19" fillId="0" borderId="24" xfId="0" quotePrefix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5" xfId="0" applyNumberFormat="1" applyBorder="1" applyAlignment="1">
      <alignment horizontal="center"/>
    </xf>
    <xf numFmtId="0" fontId="0" fillId="0" borderId="38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9" fontId="0" fillId="0" borderId="5" xfId="0" applyNumberFormat="1" applyBorder="1"/>
    <xf numFmtId="9" fontId="0" fillId="0" borderId="24" xfId="0" applyNumberFormat="1" applyBorder="1"/>
    <xf numFmtId="0" fontId="45" fillId="0" borderId="0" xfId="0" applyFont="1"/>
    <xf numFmtId="0" fontId="2" fillId="5" borderId="50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/>
    </xf>
    <xf numFmtId="0" fontId="2" fillId="5" borderId="38" xfId="0" applyFont="1" applyFill="1" applyBorder="1" applyAlignment="1">
      <alignment horizontal="center" vertical="center" wrapText="1"/>
    </xf>
    <xf numFmtId="166" fontId="8" fillId="7" borderId="12" xfId="0" applyNumberFormat="1" applyFont="1" applyFill="1" applyBorder="1" applyAlignment="1">
      <alignment horizontal="center"/>
    </xf>
    <xf numFmtId="0" fontId="2" fillId="25" borderId="2" xfId="0" applyFont="1" applyFill="1" applyBorder="1" applyAlignment="1">
      <alignment horizontal="center" vertical="center" wrapText="1"/>
    </xf>
    <xf numFmtId="0" fontId="2" fillId="25" borderId="3" xfId="0" applyFont="1" applyFill="1" applyBorder="1" applyAlignment="1">
      <alignment horizontal="center" vertical="center" wrapText="1"/>
    </xf>
    <xf numFmtId="0" fontId="2" fillId="25" borderId="4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8" fillId="7" borderId="12" xfId="0" applyFont="1" applyFill="1" applyBorder="1"/>
    <xf numFmtId="0" fontId="8" fillId="7" borderId="12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vertical="center"/>
    </xf>
    <xf numFmtId="0" fontId="11" fillId="2" borderId="49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wrapText="1"/>
    </xf>
    <xf numFmtId="0" fontId="26" fillId="12" borderId="12" xfId="0" applyFont="1" applyFill="1" applyBorder="1" applyAlignment="1">
      <alignment horizontal="center" wrapText="1"/>
    </xf>
    <xf numFmtId="0" fontId="20" fillId="12" borderId="54" xfId="0" applyFont="1" applyFill="1" applyBorder="1" applyAlignment="1">
      <alignment wrapText="1"/>
    </xf>
    <xf numFmtId="0" fontId="25" fillId="12" borderId="54" xfId="0" applyFont="1" applyFill="1" applyBorder="1" applyAlignment="1">
      <alignment wrapText="1"/>
    </xf>
    <xf numFmtId="167" fontId="0" fillId="0" borderId="0" xfId="0" applyNumberFormat="1"/>
    <xf numFmtId="0" fontId="37" fillId="0" borderId="16" xfId="0" applyFont="1" applyBorder="1"/>
    <xf numFmtId="0" fontId="37" fillId="0" borderId="12" xfId="0" applyFont="1" applyBorder="1"/>
    <xf numFmtId="0" fontId="37" fillId="0" borderId="28" xfId="0" applyFont="1" applyBorder="1"/>
    <xf numFmtId="44" fontId="0" fillId="0" borderId="24" xfId="1" applyFont="1" applyBorder="1"/>
    <xf numFmtId="44" fontId="35" fillId="0" borderId="24" xfId="1" applyFont="1" applyBorder="1"/>
    <xf numFmtId="44" fontId="35" fillId="0" borderId="27" xfId="1" applyFont="1" applyBorder="1"/>
    <xf numFmtId="0" fontId="0" fillId="0" borderId="12" xfId="0" applyBorder="1" applyAlignment="1">
      <alignment horizontal="center" vertical="center" wrapText="1"/>
    </xf>
    <xf numFmtId="0" fontId="13" fillId="25" borderId="12" xfId="0" applyFont="1" applyFill="1" applyBorder="1" applyAlignment="1">
      <alignment horizontal="center" vertical="center" wrapText="1"/>
    </xf>
    <xf numFmtId="0" fontId="11" fillId="25" borderId="42" xfId="0" applyFont="1" applyFill="1" applyBorder="1" applyAlignment="1">
      <alignment horizontal="center" vertical="center" wrapText="1"/>
    </xf>
    <xf numFmtId="0" fontId="11" fillId="25" borderId="12" xfId="0" applyFont="1" applyFill="1" applyBorder="1" applyAlignment="1">
      <alignment horizontal="center" vertical="center" wrapText="1"/>
    </xf>
    <xf numFmtId="0" fontId="11" fillId="25" borderId="43" xfId="0" applyFont="1" applyFill="1" applyBorder="1" applyAlignment="1">
      <alignment horizontal="center" vertical="center" wrapText="1"/>
    </xf>
    <xf numFmtId="0" fontId="16" fillId="25" borderId="42" xfId="0" applyFont="1" applyFill="1" applyBorder="1" applyAlignment="1">
      <alignment horizontal="center" vertical="center" wrapText="1"/>
    </xf>
    <xf numFmtId="0" fontId="16" fillId="25" borderId="12" xfId="0" applyFont="1" applyFill="1" applyBorder="1" applyAlignment="1">
      <alignment horizontal="center" vertical="center" wrapText="1"/>
    </xf>
    <xf numFmtId="0" fontId="10" fillId="25" borderId="4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6" fontId="8" fillId="7" borderId="1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2" fillId="1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6" fillId="0" borderId="0" xfId="0" applyFont="1"/>
    <xf numFmtId="0" fontId="8" fillId="7" borderId="24" xfId="0" applyFont="1" applyFill="1" applyBorder="1"/>
    <xf numFmtId="0" fontId="8" fillId="7" borderId="24" xfId="0" applyFont="1" applyFill="1" applyBorder="1" applyAlignment="1">
      <alignment horizontal="center" vertical="center"/>
    </xf>
    <xf numFmtId="166" fontId="8" fillId="7" borderId="24" xfId="0" applyNumberFormat="1" applyFont="1" applyFill="1" applyBorder="1" applyAlignment="1">
      <alignment horizontal="center"/>
    </xf>
    <xf numFmtId="164" fontId="8" fillId="7" borderId="24" xfId="1" applyNumberFormat="1" applyFont="1" applyFill="1" applyBorder="1" applyAlignment="1">
      <alignment horizontal="center"/>
    </xf>
    <xf numFmtId="164" fontId="47" fillId="7" borderId="24" xfId="1" applyNumberFormat="1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164" fontId="8" fillId="0" borderId="5" xfId="1" applyNumberFormat="1" applyFont="1" applyFill="1" applyBorder="1" applyAlignment="1">
      <alignment horizontal="center"/>
    </xf>
    <xf numFmtId="44" fontId="8" fillId="0" borderId="5" xfId="1" applyFont="1" applyFill="1" applyBorder="1" applyAlignment="1">
      <alignment horizontal="center"/>
    </xf>
    <xf numFmtId="0" fontId="48" fillId="0" borderId="5" xfId="0" applyFont="1" applyBorder="1" applyAlignment="1">
      <alignment horizontal="left"/>
    </xf>
    <xf numFmtId="0" fontId="8" fillId="0" borderId="5" xfId="0" applyFont="1" applyBorder="1"/>
    <xf numFmtId="3" fontId="9" fillId="0" borderId="5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19" fillId="0" borderId="5" xfId="0" applyFont="1" applyBorder="1"/>
    <xf numFmtId="1" fontId="19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2" fillId="25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8" fillId="0" borderId="5" xfId="0" applyFont="1" applyFill="1" applyBorder="1" applyAlignment="1">
      <alignment horizontal="center" vertical="center"/>
    </xf>
    <xf numFmtId="166" fontId="8" fillId="0" borderId="5" xfId="0" applyNumberFormat="1" applyFont="1" applyFill="1" applyBorder="1" applyAlignment="1">
      <alignment horizontal="center"/>
    </xf>
    <xf numFmtId="0" fontId="0" fillId="0" borderId="5" xfId="0" applyFill="1" applyBorder="1"/>
    <xf numFmtId="165" fontId="8" fillId="0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169" fontId="0" fillId="0" borderId="5" xfId="0" applyNumberFormat="1" applyBorder="1" applyAlignment="1">
      <alignment horizontal="center" vertical="center"/>
    </xf>
    <xf numFmtId="3" fontId="31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70" fontId="0" fillId="0" borderId="0" xfId="0" applyNumberFormat="1"/>
    <xf numFmtId="0" fontId="32" fillId="14" borderId="12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0" fontId="52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0" fillId="0" borderId="0" xfId="0" applyBorder="1"/>
    <xf numFmtId="0" fontId="53" fillId="0" borderId="0" xfId="0" applyFont="1" applyAlignment="1">
      <alignment horizontal="left"/>
    </xf>
    <xf numFmtId="164" fontId="0" fillId="0" borderId="5" xfId="1" applyNumberFormat="1" applyFont="1" applyBorder="1" applyAlignment="1">
      <alignment horizontal="center"/>
    </xf>
    <xf numFmtId="0" fontId="0" fillId="24" borderId="5" xfId="0" applyFill="1" applyBorder="1" applyAlignment="1">
      <alignment horizontal="left" vertical="top" wrapText="1"/>
    </xf>
    <xf numFmtId="0" fontId="33" fillId="16" borderId="7" xfId="0" applyFont="1" applyFill="1" applyBorder="1" applyAlignment="1">
      <alignment horizontal="center" vertical="center"/>
    </xf>
    <xf numFmtId="0" fontId="33" fillId="16" borderId="8" xfId="0" applyFont="1" applyFill="1" applyBorder="1" applyAlignment="1">
      <alignment horizontal="center" vertical="center"/>
    </xf>
    <xf numFmtId="0" fontId="33" fillId="16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4" fillId="25" borderId="7" xfId="0" applyFont="1" applyFill="1" applyBorder="1" applyAlignment="1">
      <alignment horizontal="center" vertical="center" wrapText="1"/>
    </xf>
    <xf numFmtId="0" fontId="14" fillId="25" borderId="8" xfId="0" applyFont="1" applyFill="1" applyBorder="1" applyAlignment="1">
      <alignment horizontal="center" vertical="center" wrapText="1"/>
    </xf>
    <xf numFmtId="0" fontId="14" fillId="25" borderId="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4" fillId="25" borderId="2" xfId="0" applyFont="1" applyFill="1" applyBorder="1" applyAlignment="1">
      <alignment horizontal="center" vertical="center" wrapText="1"/>
    </xf>
    <xf numFmtId="0" fontId="14" fillId="25" borderId="3" xfId="0" applyFont="1" applyFill="1" applyBorder="1" applyAlignment="1">
      <alignment horizontal="center" vertical="center" wrapText="1"/>
    </xf>
    <xf numFmtId="0" fontId="14" fillId="25" borderId="4" xfId="0" applyFont="1" applyFill="1" applyBorder="1" applyAlignment="1">
      <alignment horizontal="center" vertical="center" wrapText="1"/>
    </xf>
    <xf numFmtId="0" fontId="3" fillId="22" borderId="27" xfId="0" applyFont="1" applyFill="1" applyBorder="1" applyAlignment="1">
      <alignment horizontal="center" vertical="center" wrapText="1"/>
    </xf>
    <xf numFmtId="0" fontId="3" fillId="22" borderId="26" xfId="0" applyFont="1" applyFill="1" applyBorder="1" applyAlignment="1">
      <alignment horizontal="center" vertical="center" wrapText="1"/>
    </xf>
    <xf numFmtId="0" fontId="3" fillId="22" borderId="23" xfId="0" applyFont="1" applyFill="1" applyBorder="1" applyAlignment="1">
      <alignment horizontal="center" vertical="center" wrapText="1"/>
    </xf>
    <xf numFmtId="0" fontId="3" fillId="23" borderId="27" xfId="0" applyFont="1" applyFill="1" applyBorder="1" applyAlignment="1">
      <alignment horizontal="center" vertical="center" wrapText="1"/>
    </xf>
    <xf numFmtId="0" fontId="3" fillId="23" borderId="23" xfId="0" applyFont="1" applyFill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2" fillId="17" borderId="26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18" borderId="7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9" borderId="26" xfId="0" applyFont="1" applyFill="1" applyBorder="1" applyAlignment="1">
      <alignment horizontal="center" vertical="center" wrapText="1"/>
    </xf>
    <xf numFmtId="0" fontId="3" fillId="19" borderId="23" xfId="0" applyFont="1" applyFill="1" applyBorder="1" applyAlignment="1">
      <alignment horizontal="center" vertical="center" wrapText="1"/>
    </xf>
    <xf numFmtId="0" fontId="3" fillId="20" borderId="27" xfId="0" applyFont="1" applyFill="1" applyBorder="1" applyAlignment="1">
      <alignment horizontal="center" vertical="center" wrapText="1"/>
    </xf>
    <xf numFmtId="0" fontId="3" fillId="20" borderId="26" xfId="0" applyFont="1" applyFill="1" applyBorder="1" applyAlignment="1">
      <alignment horizontal="center" vertical="center" wrapText="1"/>
    </xf>
    <xf numFmtId="0" fontId="3" fillId="20" borderId="23" xfId="0" applyFont="1" applyFill="1" applyBorder="1" applyAlignment="1">
      <alignment horizontal="center" vertical="center" wrapText="1"/>
    </xf>
    <xf numFmtId="0" fontId="3" fillId="21" borderId="27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0" fontId="3" fillId="21" borderId="23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44" fillId="25" borderId="39" xfId="0" applyFont="1" applyFill="1" applyBorder="1" applyAlignment="1">
      <alignment horizontal="center"/>
    </xf>
    <xf numFmtId="0" fontId="44" fillId="25" borderId="40" xfId="0" applyFont="1" applyFill="1" applyBorder="1" applyAlignment="1">
      <alignment horizontal="center"/>
    </xf>
    <xf numFmtId="0" fontId="44" fillId="25" borderId="41" xfId="0" applyFont="1" applyFill="1" applyBorder="1" applyAlignment="1">
      <alignment horizontal="center"/>
    </xf>
    <xf numFmtId="0" fontId="38" fillId="4" borderId="2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2" fillId="25" borderId="7" xfId="0" applyFont="1" applyFill="1" applyBorder="1" applyAlignment="1">
      <alignment horizontal="center"/>
    </xf>
    <xf numFmtId="0" fontId="2" fillId="25" borderId="8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ali" xfId="0" builtinId="0"/>
    <cellStyle name="Prosenttia" xfId="2" builtinId="5"/>
    <cellStyle name="Valuutta" xfId="1" builtinId="4"/>
  </cellStyles>
  <dxfs count="37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8" formatCode="#,##0\ &quot;€&quot;"/>
      <alignment horizontal="center" vertical="bottom" textRotation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numFmt numFmtId="168" formatCode="#,##0\ &quot;€&quot;"/>
      <alignment horizontal="center" vertical="bottom" textRotation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numFmt numFmtId="168" formatCode="#,##0\ &quot;€&quot;"/>
      <alignment horizontal="center" vertical="bottom" textRotation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alignment horizontal="center" vertical="bottom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alignment horizontal="center" vertical="bottom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center" vertical="bottom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alignment horizontal="center" vertical="bottom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center" vertical="bottom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alignment horizontal="center" vertical="bottom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border outline="0"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-* #,##0.00\ &quot;€&quot;_-;\-* #,##0.00\ &quot;€&quot;_-;_-* &quot;-&quot;??\ &quot;€&quot;_-;_-@_-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3" formatCode="0\ %"/>
    </dxf>
    <dxf>
      <numFmt numFmtId="13" formatCode="0\ 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3" formatCode="0\ 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7" formatCode="0.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3" formatCode="0\ %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3" formatCode="0\ %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ulukko1" displayName="Taulukko1" ref="A9:N302" totalsRowShown="0" headerRowDxfId="378" dataDxfId="376" headerRowBorderDxfId="377" tableBorderDxfId="375" totalsRowBorderDxfId="374">
  <autoFilter ref="A9:N302"/>
  <sortState ref="A6:L299">
    <sortCondition ref="C6:C299" customList="Uusimaa,Varsinais-Suomi,Satakunta,Kanta-Häme,Pirkanmaa,Päijät-Häme,Kymenlaakso,Etelä-Karjala,Etelä-Savo,Pohjois-Savo,Pohjois-Karjala,Keski-Suomi,Etelä-Pohjanmaa,Pohjanmaa,Keski-Pohjanmaa,Pohjois-Pohjanmaa,Kainuu,Lappi,Ahvenanmaa"/>
  </sortState>
  <tableColumns count="14">
    <tableColumn id="1" name="Kunta" dataDxfId="373"/>
    <tableColumn id="2" name="ELY-alue" dataDxfId="372"/>
    <tableColumn id="3" name="Maakunta" dataDxfId="371"/>
    <tableColumn id="4" name="Väestö 2021" dataDxfId="370"/>
    <tableColumn id="12" name="Kokonaistyövoiman määrä, 2020" dataDxfId="369"/>
    <tableColumn id="13" name="Työvoimakriteeri (20 000 henk) täyttyy yksinään" dataDxfId="368"/>
    <tableColumn id="6" name="Työllisyysaste, %, 2020" dataDxfId="367"/>
    <tableColumn id="7" name="Työttömien osuus työvoimasta, %, 2020" dataDxfId="366"/>
    <tableColumn id="14" name="Pendelöintiaste (kunnan ulkopuolella työskentelvien osuus työllisistä)" dataDxfId="365"/>
    <tableColumn id="15" name="Työpaikkaomavaraisuus % (alueella työsskäyvät/kunnan työllinen työvoima)" dataDxfId="364"/>
    <tableColumn id="8" name="Etuuden saajat" dataDxfId="363"/>
    <tableColumn id="9" name="Maksetut etuudet, euroa" dataDxfId="362" dataCellStyle="Valuutta"/>
    <tableColumn id="10" name="Korvatut päivät" dataDxfId="361"/>
    <tableColumn id="11" name="Kunnan osuus, euroa" dataDxfId="360" dataCellStyle="Valuutta"/>
  </tableColumns>
  <tableStyleInfo name="TableStyleMedium20" showFirstColumn="0" showLastColumn="0" showRowStripes="1" showColumnStripes="0"/>
</table>
</file>

<file path=xl/tables/table10.xml><?xml version="1.0" encoding="utf-8"?>
<table xmlns="http://schemas.openxmlformats.org/spreadsheetml/2006/main" id="5" name="Taulukko5" displayName="Taulukko5" ref="A10:U303" totalsRowShown="0" headerRowDxfId="127" dataDxfId="125" headerRowBorderDxfId="126" tableBorderDxfId="124" totalsRowBorderDxfId="123">
  <autoFilter ref="A10:U303"/>
  <sortState ref="A8:U320">
    <sortCondition ref="C8:C320" customList="Uusimaa,Varsinais-Suomi,Satakunta,Kanta-Häme,Pirkanmaa,Päijät-Häme,Kymenlaakso,Etelä-Karjala,Etelä-Savo,Pohjois-Savo,Pohjois-Karjala,Keski-Suomi,Etelä-Pohjanmaa,Pohjanmaa,Keski-Pohjanmaa,Pohjois-Pohjanmaa,Kainuu,Lappi,Ahvenanmaa"/>
  </sortState>
  <tableColumns count="21">
    <tableColumn id="1" name="Kunta" dataDxfId="122"/>
    <tableColumn id="2" name="ELY-alue" dataDxfId="121"/>
    <tableColumn id="3" name="Maakunta" dataDxfId="120"/>
    <tableColumn id="4" name="Aktivointiaste %" dataDxfId="119"/>
    <tableColumn id="5" name="Ulkomaalaisten aktivointiaste %" dataDxfId="118"/>
    <tableColumn id="6" name="Pitkäaikaistyöttömien aktivointiaste %" dataDxfId="117"/>
    <tableColumn id="7" name="Työvoimapalveluissa aloittaneet yhteensä" dataDxfId="116"/>
    <tableColumn id="8" name="-Työvoimakoulutus" dataDxfId="115"/>
    <tableColumn id="9" name="-Valmennus" dataDxfId="114"/>
    <tableColumn id="10" name="-Työllistetty/työharj." dataDxfId="113"/>
    <tableColumn id="11" name="-Kokeilu" dataDxfId="112"/>
    <tableColumn id="12" name="-Vuorotteluvapaasijaisuus" dataDxfId="111"/>
    <tableColumn id="13" name="-Kuntouttava työtoiminta" dataDxfId="110"/>
    <tableColumn id="14" name="-Omaehtoinen opiskelu" dataDxfId="109"/>
    <tableColumn id="15" name="Palkkatuki yhteensä" dataDxfId="108"/>
    <tableColumn id="17" name="Kunnalle tai kuntayhtymälle työllistäminen" dataDxfId="107"/>
    <tableColumn id="18" name="Yhdistys- tai järjestösektorin työllistäminen" dataDxfId="106"/>
    <tableColumn id="19" name="Yksityisen sektorin työllistäminen" dataDxfId="105"/>
    <tableColumn id="20" name="Työttömänä työnhakijana 3kk:n kuluttua ammatillisen työvoimakoulutuksen päättymisestä, %" dataDxfId="104" dataCellStyle="Prosenttia"/>
    <tableColumn id="22" name="Työttömänä työnhakijana 3kk:n kuluttua kotoutumiskoulutuksen päättymisestä, %" dataDxfId="103"/>
    <tableColumn id="23" name="Työttömänä työnhakijana 3kk:n kuluttua omaehtoisen opiskelun päättymisestä, %" dataDxfId="102"/>
  </tableColumns>
  <tableStyleInfo name="TableStyleMedium20" showFirstColumn="0" showLastColumn="0" showRowStripes="1" showColumnStripes="0"/>
</table>
</file>

<file path=xl/tables/table11.xml><?xml version="1.0" encoding="utf-8"?>
<table xmlns="http://schemas.openxmlformats.org/spreadsheetml/2006/main" id="12" name="Taulukko12" displayName="Taulukko12" ref="A4:K6" totalsRowShown="0" headerRowBorderDxfId="101">
  <autoFilter ref="A4:K6"/>
  <tableColumns count="11">
    <tableColumn id="1" name="Kunta"/>
    <tableColumn id="2" name="ELY-keskusalue"/>
    <tableColumn id="3" name="Maakunta"/>
    <tableColumn id="4" name="Palkkatuki kunnalle - Sidottu" dataDxfId="100" dataCellStyle="Valuutta">
      <calculatedColumnFormula>SUM(Taulukko13[Palkkatuki kunnalle - Sidottu])</calculatedColumnFormula>
    </tableColumn>
    <tableColumn id="5" name="Palkkatuki kunnalle -Yhteensä tilitetty" dataCellStyle="Valuutta">
      <calculatedColumnFormula>SUBTOTAL(109,E9:E301)</calculatedColumnFormula>
    </tableColumn>
    <tableColumn id="6" name="Palkkatuki yksityiselle -Sidottu" dataCellStyle="Valuutta">
      <calculatedColumnFormula>SUBTOTAL(109,F9:F301)</calculatedColumnFormula>
    </tableColumn>
    <tableColumn id="7" name="Palkkatuki yksityiselle -Yhteensä tilitetty" dataCellStyle="Valuutta">
      <calculatedColumnFormula>SUBTOTAL(109,G9:G301)</calculatedColumnFormula>
    </tableColumn>
    <tableColumn id="8" name="Starttiraha - Sidottu" dataCellStyle="Valuutta">
      <calculatedColumnFormula>SUBTOTAL(109,H9:H301)</calculatedColumnFormula>
    </tableColumn>
    <tableColumn id="9" name="Starttiraha - Yhteensä tilitetty" dataCellStyle="Valuutta">
      <calculatedColumnFormula>SUBTOTAL(109,I9:I301)</calculatedColumnFormula>
    </tableColumn>
    <tableColumn id="10" name="Palkkatuki ja starttiraha yhteensä - Sidottu" dataCellStyle="Valuutta">
      <calculatedColumnFormula>SUBTOTAL(109,J9:J301)</calculatedColumnFormula>
    </tableColumn>
    <tableColumn id="11" name="Palkkatuki ja starttiraha yhteensä - Yhteensä tilitetty" dataCellStyle="Valuutta">
      <calculatedColumnFormula>SUBTOTAL(109,K9:K301)</calculatedColumnFormula>
    </tableColumn>
  </tableColumns>
  <tableStyleInfo name="TableStyleMedium20" showFirstColumn="0" showLastColumn="0" showRowStripes="1" showColumnStripes="0"/>
</table>
</file>

<file path=xl/tables/table12.xml><?xml version="1.0" encoding="utf-8"?>
<table xmlns="http://schemas.openxmlformats.org/spreadsheetml/2006/main" id="13" name="Taulukko13" displayName="Taulukko13" ref="A8:K301" totalsRowShown="0" headerRowDxfId="99" headerRowBorderDxfId="98" tableBorderDxfId="97" totalsRowBorderDxfId="96">
  <autoFilter ref="A8:K301"/>
  <sortState ref="A7:K299">
    <sortCondition ref="C7:C299" customList="Uusimaa,Varsinais-Suomi,Satakunta,Kanta-Häme,Pirkanmaa,Päijät-Häme,Kymenlaakso,Etelä-Karjala,Etelä-Savo,Pohjois-Savo,Pohjois-Karjala,Keski-Suomi,Etelä-Pohjanmaa,Pohjanmaa,Keski-Pohjanmaa,Pohjois-Pohjanmaa,Kainuu,Lappi,Ahvenanmaa"/>
    <sortCondition ref="A7:A299"/>
  </sortState>
  <tableColumns count="11">
    <tableColumn id="1" name="Kunta" dataDxfId="95"/>
    <tableColumn id="2" name="ELY-keskusalue" dataDxfId="94"/>
    <tableColumn id="3" name="Maakunta" dataDxfId="93"/>
    <tableColumn id="4" name="Palkkatuki kunnalle - Sidottu" dataDxfId="92" dataCellStyle="Valuutta"/>
    <tableColumn id="5" name="Palkkatuki kunnalle -Yhteensä tilitetty" dataDxfId="91" dataCellStyle="Valuutta"/>
    <tableColumn id="6" name="Palkkatuki yksityiselle -Sidottu" dataDxfId="90" dataCellStyle="Valuutta"/>
    <tableColumn id="7" name="Palkkatuki yksityiselle -Yhteensä tilitetty" dataDxfId="89" dataCellStyle="Valuutta"/>
    <tableColumn id="8" name="Starttiraha - Sidottu" dataDxfId="88" dataCellStyle="Valuutta"/>
    <tableColumn id="9" name="Starttiraha - Yhteensä tilitetty" dataDxfId="87" dataCellStyle="Valuutta"/>
    <tableColumn id="10" name="Palkkatuki ja starttiraha yhteensä - Sidottu" dataDxfId="86" dataCellStyle="Valuutta"/>
    <tableColumn id="11" name="Palkkatuki ja starttiraha yhteensä - Yhteensä tilitetty" dataDxfId="85" dataCellStyle="Valuutta"/>
  </tableColumns>
  <tableStyleInfo name="TableStyleMedium20" showFirstColumn="0" showLastColumn="0" showRowStripes="1" showColumnStripes="0"/>
</table>
</file>

<file path=xl/tables/table13.xml><?xml version="1.0" encoding="utf-8"?>
<table xmlns="http://schemas.openxmlformats.org/spreadsheetml/2006/main" id="15" name="Taulukko15" displayName="Taulukko15" ref="A4:G19" totalsRowShown="0" headerRowDxfId="84" tableBorderDxfId="83">
  <autoFilter ref="A4:G19"/>
  <tableColumns count="7">
    <tableColumn id="1" name="ELY-keskus" dataDxfId="82"/>
    <tableColumn id="2" name="Eri sopimuksia kirjattu 2020" dataDxfId="81"/>
    <tableColumn id="3" name="Eri palveluntuottajia 2020" dataDxfId="80"/>
    <tableColumn id="4" name="Eri sopimuksia kirjattu 2021" dataDxfId="79"/>
    <tableColumn id="5" name="Eri palveluntuottajia 2021" dataDxfId="78"/>
    <tableColumn id="6" name="Eri sopimuksia kirjattu 2022" dataDxfId="77"/>
    <tableColumn id="7" name="Eri palveluntuottajia 2022" dataDxfId="76"/>
  </tableColumns>
  <tableStyleInfo name="TableStyleMedium20" showFirstColumn="0" showLastColumn="0" showRowStripes="1" showColumnStripes="0"/>
</table>
</file>

<file path=xl/tables/table14.xml><?xml version="1.0" encoding="utf-8"?>
<table xmlns="http://schemas.openxmlformats.org/spreadsheetml/2006/main" id="17" name="Taulukko17" displayName="Taulukko17" ref="A23:D38" totalsRowShown="0" headerRowDxfId="75" tableBorderDxfId="74">
  <autoFilter ref="A23:D38"/>
  <tableColumns count="4">
    <tableColumn id="1" name="ELY-keskus" dataDxfId="73"/>
    <tableColumn id="3" name="2020" dataDxfId="72"/>
    <tableColumn id="4" name="2021" dataDxfId="71"/>
    <tableColumn id="5" name="2022" dataDxfId="70"/>
  </tableColumns>
  <tableStyleInfo name="TableStyleMedium20" showFirstColumn="0" showLastColumn="0" showRowStripes="1" showColumnStripes="0"/>
</table>
</file>

<file path=xl/tables/table15.xml><?xml version="1.0" encoding="utf-8"?>
<table xmlns="http://schemas.openxmlformats.org/spreadsheetml/2006/main" id="18" name="Taulukko19" displayName="Taulukko19" ref="A5:R39" totalsRowShown="0" headerRowDxfId="69" dataDxfId="67" headerRowBorderDxfId="68" tableBorderDxfId="66" totalsRowBorderDxfId="65">
  <autoFilter ref="A5:R39"/>
  <tableColumns count="18">
    <tableColumn id="1" name="Toiminto" dataDxfId="64"/>
    <tableColumn id="2" name="Kaikki yhteensä" dataDxfId="63"/>
    <tableColumn id="3" name="380011 Uudenmaan TE" dataDxfId="62"/>
    <tableColumn id="4" name="380012 Varsinais-Suomen TE" dataDxfId="61"/>
    <tableColumn id="5" name="380013 Satakunnan TE" dataDxfId="60"/>
    <tableColumn id="6" name="380014 Hämeen TE" dataDxfId="59"/>
    <tableColumn id="7" name="380015 Pirkanmaan TE" dataDxfId="58"/>
    <tableColumn id="8" name="380016 Kaakkois-Suomen TE" dataDxfId="57"/>
    <tableColumn id="9" name="380017 Etelä-Savon TE" dataDxfId="56"/>
    <tableColumn id="10" name="380018 Pohjois-Savon TE" dataDxfId="55"/>
    <tableColumn id="11" name="380019 Pohjois-Karjalan TE" dataDxfId="54"/>
    <tableColumn id="12" name="380020 Keski-Suomen TE" dataDxfId="53"/>
    <tableColumn id="13" name="380021 Etelä-Pohjanmaan TE" dataDxfId="52"/>
    <tableColumn id="14" name="380022 Pohjanmaan TE" dataDxfId="51"/>
    <tableColumn id="15" name="380023 Pohjois-Pohjanmaan TE" dataDxfId="50"/>
    <tableColumn id="16" name="380024 Kainuun TE" dataDxfId="49"/>
    <tableColumn id="17" name="380025 Lapin TE" dataDxfId="48"/>
    <tableColumn id="18" name="Valitut yhteensä" dataDxfId="47"/>
  </tableColumns>
  <tableStyleInfo name="TableStyleMedium20" showFirstColumn="0" showLastColumn="0" showRowStripes="1" showColumnStripes="0"/>
</table>
</file>

<file path=xl/tables/table16.xml><?xml version="1.0" encoding="utf-8"?>
<table xmlns="http://schemas.openxmlformats.org/spreadsheetml/2006/main" id="19" name="Taulukko20" displayName="Taulukko20" ref="A44:R76" totalsRowShown="0" headerRowDxfId="46" dataDxfId="45">
  <autoFilter ref="A44:R76"/>
  <tableColumns count="18">
    <tableColumn id="1" name="Toiminto" dataDxfId="44"/>
    <tableColumn id="2" name="Kaikki yhteensä" dataDxfId="43"/>
    <tableColumn id="3" name="380011 Uudenmaan ELY" dataDxfId="42"/>
    <tableColumn id="4" name="380012 Varsinais-Suomen ELY" dataDxfId="41"/>
    <tableColumn id="5" name="380013 Satakunnan ELY" dataDxfId="40"/>
    <tableColumn id="6" name="380014 Hämeen ELY" dataDxfId="39"/>
    <tableColumn id="7" name="380015 Pirkanmaan ELY" dataDxfId="38"/>
    <tableColumn id="8" name="380016 Kaakkois-Suomen ELY" dataDxfId="37"/>
    <tableColumn id="9" name="380017 Etelä-Savon ELY" dataDxfId="36"/>
    <tableColumn id="10" name="380018 Pohjois-Savon ELY" dataDxfId="35"/>
    <tableColumn id="11" name="380019 Pohjois-Karjalan ELY" dataDxfId="34"/>
    <tableColumn id="12" name="380020 Keski-Suomen ELY" dataDxfId="33"/>
    <tableColumn id="13" name="380021 Etelä-Pohjanmaan ELY" dataDxfId="32"/>
    <tableColumn id="14" name="380022 Pohjanmaan ELY" dataDxfId="31"/>
    <tableColumn id="15" name="380023 Pohjois-Pohjanmaan ELY" dataDxfId="30"/>
    <tableColumn id="16" name="380024 Kainuun ELY" dataDxfId="29"/>
    <tableColumn id="17" name="380025 Lapin ELY" dataDxfId="28"/>
    <tableColumn id="18" name="Valitut yhteensä" dataDxfId="27"/>
  </tableColumns>
  <tableStyleInfo name="TableStyleMedium20" showFirstColumn="0" showLastColumn="0" showRowStripes="1" showColumnStripes="0"/>
</table>
</file>

<file path=xl/tables/table17.xml><?xml version="1.0" encoding="utf-8"?>
<table xmlns="http://schemas.openxmlformats.org/spreadsheetml/2006/main" id="7" name="Taulukko7" displayName="Taulukko7" ref="A6:W301" totalsRowShown="0" headerRowDxfId="26" headerRowBorderDxfId="25" tableBorderDxfId="24" totalsRowBorderDxfId="23">
  <autoFilter ref="A6:W301"/>
  <sortState ref="A2:W296">
    <sortCondition ref="B2:B296" customList="Uusimaa,Varsinais-Suomi,Satakunta,Kanta-Häme,Pirkanmaa,Päijät-Häme,Kymenlaakso,Etelä-Karjala,Etelä-Savo,Pohjois-Savo,Pohjois-Karjala,Keski-Suomi,Etelä-Pohjanmaa,Pohjanmaa,Keski-Pohjanmaa,Pohjois-Pohjanmaa,Kainuu,Lappi,Ahvenanmaa"/>
    <sortCondition ref="D2:D296"/>
    <sortCondition ref="A2:A296"/>
  </sortState>
  <tableColumns count="23">
    <tableColumn id="1" name="Kunta" dataDxfId="22"/>
    <tableColumn id="2" name="Maakunta" dataDxfId="21"/>
    <tableColumn id="3" name="ELY-keskus" dataDxfId="20"/>
    <tableColumn id="4" name="Hyvinvointialue" dataDxfId="19"/>
    <tableColumn id="5" name="25 - 64-vuotiaat, % väestöstä (2021; 169)" dataDxfId="18"/>
    <tableColumn id="6" name="Ehkäisevää toimeentulotukea vuoden aikana saaneet 18 - 24-vuotiaat, % vastaavan ikäisestä väestöstä (2021; 299)" dataDxfId="17"/>
    <tableColumn id="7" name="Ehkäisevää toimeentulotukea vuoden aikana saaneet 25 - 64-vuotiaat, % vastaavan ikäisestä väestöstä (2021; 298)" dataDxfId="16"/>
    <tableColumn id="8" name="Kelan kuntoutuspalvelujen kustannukset, euroa / asukas (2021; 5038)" dataDxfId="15"/>
    <tableColumn id="9" name="Koulutuksen ulkopuolelle jääneet 17 - 24-vuotiaat, % vastaavan ikäisestä väestöstä (2020; 3219)" dataDxfId="14"/>
    <tableColumn id="10" name="Kunnan osarahoittama työmarkkinatuki, euroa / asukas (2021; 4218)" dataDxfId="13"/>
    <tableColumn id="11" name="Kuntouttavaan työtoimintaan osallistuneet, % 15 - 64-vuotiaasta väestöstä (2016 - 2019) (2019; 712)" dataDxfId="12"/>
    <tableColumn id="12" name="Niiden osuus, jotka uskovat, että todennäköisesti eivät jaksa työskennellä vanhuuseläkeikään saakka (%), 20 - 64-vuotiaat (2020; 4387)" dataDxfId="11"/>
    <tableColumn id="13" name="Nuorisotyöttömät, % 18 - 24-vuotiaasta työvoimasta (2021; 189)" dataDxfId="10"/>
    <tableColumn id="14" name="Pitkäaikaistyöttömät, % työvoimasta (2021; 3562)" dataDxfId="9"/>
    <tableColumn id="15" name="Syrjäytymisriskissä (ei työssä, ei opiskele, ei ole varusmiespalvelussa) olevat 18 - 24-vuotiaat, % vastaavan ikäisistä (2020; 5387)" dataDxfId="8"/>
    <tableColumn id="16" name="Toimeentulotukea pitkäaikaisesti saaneet 25 - 64-vuotiaat, % vastaavan ikäisestä väestöstä (2021; 234)" dataDxfId="7"/>
    <tableColumn id="17" name="Työelämäosallisuutta tukevien palvelujen nettokäyttökustannukset, euroa / asukas (2020; 3767)" dataDxfId="6"/>
    <tableColumn id="18" name="Työkykynsä heikentyneeksi arvioivien osuus (%), 20 - 64-vuotiaat (2020; 4251)" dataDxfId="5"/>
    <tableColumn id="19" name="Työkyvyttömyyseläkettä saavat, % 16 - 64-vuotiaista (2021; 2424)" dataDxfId="4"/>
    <tableColumn id="20" name="Työlliset, % väestöstä (2020; 2328)" dataDxfId="3"/>
    <tableColumn id="21" name="Työttömien terveystarkastukset, % työttömistä (2021; 5274)" dataDxfId="2"/>
    <tableColumn id="22" name="Täydentävää toimeentulotukea vuoden aikana saaneet 18 - 24-vuotiaat, % vastaavan ikäisestä väestöstä (2021; 297)" dataDxfId="1"/>
    <tableColumn id="23" name="Täydentävää toimeentulotukea vuoden aikana saaneet 25 - 64-vuotiaat, % vastaavan ikäisestä väestöstä (2021; 296)" dataDxfId="0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id="6" name="Taulukko6" displayName="Taulukko6" ref="A8:U301" totalsRowShown="0" headerRowDxfId="357" dataDxfId="355" headerRowBorderDxfId="356" tableBorderDxfId="354" totalsRowBorderDxfId="353" dataCellStyle="Valuutta">
  <autoFilter ref="A8:U301"/>
  <sortState ref="A5:U298">
    <sortCondition ref="C5:C298" customList="Uusimaa,Varsinais-Suomi,Satakunta,Kanta-Häme,Pirkanmaa,Päijät-Häme,Kymenlaakso,Etelä-Karjala,Etelä-Savo,Pohjois-Savo,Pohjois-Karjala,Keski-Suomi,Etelä-Pohjanmaa,Pohjanmaa,Keski-Pohjanmaa,Pohjois-Pohjanmaa,Kainuu,Lappi,Ahvenanmaa"/>
  </sortState>
  <tableColumns count="21">
    <tableColumn id="1" name="Kunta" dataDxfId="352"/>
    <tableColumn id="2" name="ELY-alue" dataDxfId="351"/>
    <tableColumn id="3" name="Maakunta" dataDxfId="350"/>
    <tableColumn id="4" name="Väestö" dataDxfId="349"/>
    <tableColumn id="5" name="Hankittu työvoimakoulutus, €" dataDxfId="348" dataCellStyle="Valuutta"/>
    <tableColumn id="6" name="josta ammatillinen lisä- tai täydennyskoulutus, €" dataDxfId="347" dataCellStyle="Valuutta"/>
    <tableColumn id="7" name="josta muiden kuin pakolaisten kotoutumiskoulutus, €" dataDxfId="346" dataCellStyle="Valuutta"/>
    <tableColumn id="8" name="Valmennukset, €" dataDxfId="345" dataCellStyle="Valuutta"/>
    <tableColumn id="9" name="Asiantuntija-arvionnit, €" dataDxfId="344" dataCellStyle="Valuutta"/>
    <tableColumn id="10" name="Palkkatuki, kunnat, €" dataDxfId="343" dataCellStyle="Valuutta"/>
    <tableColumn id="11" name="josta kunnan velvoitetyöllistäminen, €" dataDxfId="342" dataCellStyle="Valuutta"/>
    <tableColumn id="12" name="Starttiraha, €" dataDxfId="341" dataCellStyle="Valuutta"/>
    <tableColumn id="13" name="Palkkatuki, yksityinen, €" dataDxfId="340" dataCellStyle="Valuutta"/>
    <tableColumn id="14" name="Palvelut yhteensä, €" dataDxfId="339" dataCellStyle="Valuutta"/>
    <tableColumn id="15" name="Toimintamenot (TE+ELY), €" dataDxfId="338" dataCellStyle="Valuutta"/>
    <tableColumn id="16" name="KEHA:n menot, €" dataDxfId="337" dataCellStyle="Valuutta"/>
    <tableColumn id="17" name="YHTEENSÄ Palvelut + toimintamenot + KEHA, €" dataDxfId="336" dataCellStyle="Valuutta"/>
    <tableColumn id="18" name="Valtionosuus ennen TE24-uudistusta" dataDxfId="335" dataCellStyle="Valuutta"/>
    <tableColumn id="19" name="Valtionosuus TE24-uudistus huomioiden" dataDxfId="334" dataCellStyle="Valuutta"/>
    <tableColumn id="20" name="Muutos valtionosuuksissa" dataDxfId="333">
      <calculatedColumnFormula>S9-R9</calculatedColumnFormula>
    </tableColumn>
    <tableColumn id="21" name="Erotus muutos valtion osuuksissa- Menot yhteensä" dataDxfId="332">
      <calculatedColumnFormula>T9-Q9</calculatedColumnFormula>
    </tableColumn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" name="Taulukko3" displayName="Taulukko3" ref="A10:N303" totalsRowShown="0" headerRowDxfId="331" dataDxfId="329" headerRowBorderDxfId="330" tableBorderDxfId="328" totalsRowBorderDxfId="327">
  <autoFilter ref="A10:N303"/>
  <sortState ref="A8:N301">
    <sortCondition ref="C8:C301" customList="Uusimaa,Varsinais-Suomi,Satakunta,Kanta-Häme,Pirkanmaa,Päijät-Häme,Kymenlaakso,Etelä-Karjala,Etelä-Savo,Pohjois-Savo,Pohjois-Karjala,Keski-Suomi,Etelä-Pohjanmaa,Pohjanmaa,Keski-Pohjanmaa,Pohjois-Pohjanmaa,Kainuu,Lappi,Ahvenanmaa"/>
  </sortState>
  <tableColumns count="14">
    <tableColumn id="1" name="Kunta" dataDxfId="326"/>
    <tableColumn id="2" name="ELY-alue" dataDxfId="325"/>
    <tableColumn id="3" name="Maakunta" dataDxfId="324"/>
    <tableColumn id="4" name="Rakennetyöttömät yhteensä" dataDxfId="323"/>
    <tableColumn id="5" name="Virta yli 3kk työttömyyteen, %" dataDxfId="322"/>
    <tableColumn id="6" name="Alle 25-v. virta yli 3kk työttömyyteen, %" dataDxfId="321"/>
    <tableColumn id="7" name="Ulkomaalaisten virta yli 3kk työttömyyteen, %" dataDxfId="320"/>
    <tableColumn id="8" name="Työllistetyt, joiden tukiprosentti 100%" dataDxfId="319"/>
    <tableColumn id="9" name="Starttirahoilla tai yritystoiminnan aloittaneet" dataDxfId="318"/>
    <tableColumn id="10" name="Jatkuvien työttömyyksien keskim. kesto" dataDxfId="317"/>
    <tableColumn id="11" name="Työttömänä työnhakijana 3kk:n kuluttua ammatillisen työvoimakoulutuksen päättymisestä, %" dataDxfId="316"/>
    <tableColumn id="12" name="Työttömänä työnhakijana 3kk:n kuluttua palkkatuetun työn päättymisestä, %" dataDxfId="315"/>
    <tableColumn id="13" name="Työttömänä työnhakijana 3kk:n kuluttua kotoutumiskoulutuksen päättymisestä, %" dataDxfId="314"/>
    <tableColumn id="14" name="Työttömänä työnhakijana 3kk:n kuluttua omaehtoisen opiskelun päättymisestä, %" dataDxfId="313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id="2" name="Taulukko2" displayName="Taulukko2" ref="A10:AZ303" totalsRowShown="0" headerRowDxfId="312" dataDxfId="310" headerRowBorderDxfId="311" tableBorderDxfId="309" totalsRowBorderDxfId="308">
  <autoFilter ref="A10:AZ303"/>
  <sortState ref="A7:BI300">
    <sortCondition ref="C7:C300" customList="Uusimaa,Varsinais-Suomi,Satakunta,Kanta-Häme,Pirkanmaa,Päijät-Häme,Kymenlaakso,Etelä-Karjala,Etelä-Savo,Pohjois-Savo,Pohjois-Karjala,Keski-Suomi,Etelä-Pohjanmaa,Pohjanmaa,Keski-Pohjanmaa,Pohjois-Pohjanmaa,Kainuu,Lappi,Ahvenanmaa"/>
  </sortState>
  <tableColumns count="52">
    <tableColumn id="1" name="Kunta" dataDxfId="307"/>
    <tableColumn id="2" name="ELY-alue" dataDxfId="306"/>
    <tableColumn id="3" name="Maakunta" dataDxfId="305"/>
    <tableColumn id="4" name="Kaikki työnhakijat" dataDxfId="304"/>
    <tableColumn id="5" name="00 Työllistetty" dataDxfId="303"/>
    <tableColumn id="6" name="01 Työssä yleisillä työmarkk." dataDxfId="302"/>
    <tableColumn id="7" name="02 Työtön" dataDxfId="301"/>
    <tableColumn id="8" name="03 Lomautettu" dataDxfId="300"/>
    <tableColumn id="9" name="04 Lyhennetyllä työvkolla" dataDxfId="299"/>
    <tableColumn id="10" name="05 Työvoiman ulkopuolella" dataDxfId="298"/>
    <tableColumn id="12" name="07 Työllistym. ed. palvelussa" dataDxfId="297"/>
    <tableColumn id="13" name="08 Koulutuksessa" dataDxfId="296"/>
    <tableColumn id="15" name="- Tuntematon" dataDxfId="295"/>
    <tableColumn id="16" name="Työttömiä työnhakijoita yhteensä" dataDxfId="294"/>
    <tableColumn id="17" name="Miehet" dataDxfId="293"/>
    <tableColumn id="18" name="Naiset" dataDxfId="292"/>
    <tableColumn id="19" name="15-24v työnhakijat" dataDxfId="291"/>
    <tableColumn id="20" name="25-54v työnhakijat" dataDxfId="290"/>
    <tableColumn id="21" name="55v + työnhakijat" dataDxfId="289"/>
    <tableColumn id="23" name="Suomalaiset" dataDxfId="288"/>
    <tableColumn id="24" name="Eu-kansalaiset" dataDxfId="287"/>
    <tableColumn id="25" name="Muut ulkomaalaiset" dataDxfId="286"/>
    <tableColumn id="27" name="Suomi" dataDxfId="285"/>
    <tableColumn id="28" name="Ruotsi" dataDxfId="284"/>
    <tableColumn id="29" name="Muut kielinimet" dataDxfId="283"/>
    <tableColumn id="32" name="Vammaiset ja pitkäaikaissairaat" dataDxfId="282"/>
    <tableColumn id="33" name="Ei vammaiset ja pitkäaikaissairaat" dataDxfId="281"/>
    <tableColumn id="35" name="1 Johtajat" dataDxfId="280"/>
    <tableColumn id="36" name="2 Erityisasiantuntijat" dataDxfId="279"/>
    <tableColumn id="37" name="3 Asiantuntijat" dataDxfId="278"/>
    <tableColumn id="38" name="4 Toimisto- ja asiakaspalvelutyöntekijät" dataDxfId="277"/>
    <tableColumn id="39" name="5 Palvelu- ja myyntityöntekijät" dataDxfId="276"/>
    <tableColumn id="40" name="6 Maanviljelijät, metsätyöntekijät ym." dataDxfId="275"/>
    <tableColumn id="41" name="7 Rakennus-, korjaus- ja valmistustyöntekijät" dataDxfId="274"/>
    <tableColumn id="42" name="8 Prosessi- ja kuljetustyöntekijät" dataDxfId="273"/>
    <tableColumn id="43" name="9 Muut työntekijät" dataDxfId="272"/>
    <tableColumn id="44" name="0 Sotilaat" dataDxfId="271"/>
    <tableColumn id="45" name="X Ammatteihin luokittelemattomat ryhmät" dataDxfId="270"/>
    <tableColumn id="47" name="Perusaste" dataDxfId="269"/>
    <tableColumn id="48" name="Toinen aste" dataDxfId="268"/>
    <tableColumn id="49" name="Korkea-aste" dataDxfId="267"/>
    <tableColumn id="50" name="Tuntematon2" dataDxfId="266"/>
    <tableColumn id="52" name="Ei asiantuntijapalveluiden tarvetta" dataDxfId="265"/>
    <tableColumn id="53" name="Lähellä työmarkkinoita" dataDxfId="264"/>
    <tableColumn id="54" name="Osaamispalveluiden tarpeessa" dataDxfId="263"/>
    <tableColumn id="55" name="Tuetun työllistymisen palveluiden tai monialaisten palveluiden tarpeessa" dataDxfId="262"/>
    <tableColumn id="56" name="Määrittelemätön" dataDxfId="261"/>
    <tableColumn id="61" name="Rakennetyöttömiä yhteensä" dataDxfId="260"/>
    <tableColumn id="62" name="Pitkäaikaistyötön" dataDxfId="259"/>
    <tableColumn id="63" name="Rinnasteinen pitkäaikaistyötön" dataDxfId="258"/>
    <tableColumn id="64" name="Palveluilta työttömäksi" dataDxfId="257"/>
    <tableColumn id="65" name="Palveluilta palveluille" dataDxfId="256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id="10" name="Taulukko211" displayName="Taulukko211" ref="A10:O303" totalsRowShown="0" headerRowDxfId="255" dataDxfId="253" headerRowBorderDxfId="254" tableBorderDxfId="252" totalsRowBorderDxfId="251">
  <autoFilter ref="A10:O303"/>
  <sortState ref="A9:BI302">
    <sortCondition ref="C7:C300" customList="Uusimaa,Varsinais-Suomi,Satakunta,Kanta-Häme,Pirkanmaa,Päijät-Häme,Kymenlaakso,Etelä-Karjala,Etelä-Savo,Pohjois-Savo,Pohjois-Karjala,Keski-Suomi,Etelä-Pohjanmaa,Pohjanmaa,Keski-Pohjanmaa,Pohjois-Pohjanmaa,Kainuu,Lappi,Ahvenanmaa"/>
  </sortState>
  <tableColumns count="15">
    <tableColumn id="1" name="Kunta" dataDxfId="250"/>
    <tableColumn id="2" name="ELY-alue" dataDxfId="249"/>
    <tableColumn id="3" name="Maakunta" dataDxfId="248"/>
    <tableColumn id="4" name="Päättyneet työnhaut yhteensä" dataDxfId="247"/>
    <tableColumn id="11" name="Avoimille tm työllistymiseen päättyneet työnhaut" dataDxfId="246"/>
    <tableColumn id="5" name="00 Työllistetty" dataDxfId="245"/>
    <tableColumn id="6" name="01 Välitetty työhön yl. työmarkk." dataDxfId="244"/>
    <tableColumn id="7" name="02 Lomautus/lyh.työvko päättynyt" dataDxfId="243"/>
    <tableColumn id="8" name="03 Saanut itse työtä" dataDxfId="242"/>
    <tableColumn id="9" name="04 Aloitt. työvoimakoulutuksen" dataDxfId="241"/>
    <tableColumn id="10" name="05 Siirt. työvoiman ulkopuolelle" dataDxfId="240"/>
    <tableColumn id="12" name="06 Muu syy tai ei tietoa" dataDxfId="239"/>
    <tableColumn id="15" name="08 Aloittanut muun koulutuksen" dataDxfId="238"/>
    <tableColumn id="16" name="09 Työhön/työnhakuun EU/ETA-valt." dataDxfId="237"/>
    <tableColumn id="17" name="10 Ei ole uusinut työnhakuaan" dataDxfId="236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id="8" name="Taulukko18" displayName="Taulukko18" ref="A10:AS303" totalsRowShown="0" headerRowDxfId="235" dataDxfId="233" headerRowBorderDxfId="234">
  <autoFilter ref="A10:AS303"/>
  <sortState ref="A7:AT299">
    <sortCondition ref="C7:C299" customList="Uusimaa,Varsinais-Suomi,Satakunta,Kanta-Häme,Pirkanmaa,Päijät-Häme,Kymenlaakso,Etelä-Karjala,Etelä-Savo,Pohjois-Savo,Pohjois-Karjala,Keski-Suomi,Etelä-Pohjanmaa,Pohjanmaa,Keski-Pohjanmaa,Pohjois-Pohjanmaa,Kainuu,Lappi,Ahvenanmaa"/>
    <sortCondition ref="A7:A299"/>
  </sortState>
  <tableColumns count="45">
    <tableColumn id="1" name="KUNTA" dataDxfId="232"/>
    <tableColumn id="2" name="ELY-alue" dataDxfId="231"/>
    <tableColumn id="3" name="MAAKUNTA" dataDxfId="230"/>
    <tableColumn id="4" name="Ulkomaalainen väestö" dataDxfId="229"/>
    <tableColumn id="5" name="Vieraskielinen väestö" dataDxfId="228"/>
    <tableColumn id="6" name="Ulkomaan kansalaisten osuus, %" dataDxfId="227"/>
    <tableColumn id="7" name="Vieraskielisten osuus, %" dataDxfId="226"/>
    <tableColumn id="8" name="Työllisyyskoodit yhteensä" dataDxfId="225"/>
    <tableColumn id="9" name="00 Työllistetty" dataDxfId="224"/>
    <tableColumn id="10" name="01 Työssä yleisillä työmarkk." dataDxfId="223"/>
    <tableColumn id="11" name="02 Työtön" dataDxfId="222"/>
    <tableColumn id="12" name="03 Lomautettu" dataDxfId="221"/>
    <tableColumn id="13" name="04 Lyhennetyllä työvkolla" dataDxfId="220"/>
    <tableColumn id="14" name="05 Työvoiman ulkopuolella" dataDxfId="219"/>
    <tableColumn id="15" name="07 Työllistym. ed. palvelussa" dataDxfId="218"/>
    <tableColumn id="16" name="08 Koulutuksessa" dataDxfId="217"/>
    <tableColumn id="18" name="Eu-kansalaiset" dataDxfId="216"/>
    <tableColumn id="19" name="Muut ulkomaalaiset" dataDxfId="215"/>
    <tableColumn id="20" name="004 AFGANISTAN" dataDxfId="214"/>
    <tableColumn id="21" name="156 KIINA" dataDxfId="213"/>
    <tableColumn id="22" name="233 VIRO" dataDxfId="212"/>
    <tableColumn id="23" name="364 IRAN" dataDxfId="211"/>
    <tableColumn id="24" name="368 IRAK" dataDxfId="210"/>
    <tableColumn id="25" name="643 VENÄJÄ" dataDxfId="209"/>
    <tableColumn id="26" name="706 SOMALIA" dataDxfId="208"/>
    <tableColumn id="27" name="760 SYYRIA" dataDxfId="207"/>
    <tableColumn id="28" name="764 THAIMAA" dataDxfId="206"/>
    <tableColumn id="29" name="792 TURKKI" dataDxfId="205"/>
    <tableColumn id="30" name="Vieraskieliset työnhakijat" dataDxfId="204"/>
    <tableColumn id="31" name="Työttömät työnhakijat yhteensä" dataDxfId="203"/>
    <tableColumn id="32" name="Miehet" dataDxfId="202"/>
    <tableColumn id="33" name="Naiset" dataDxfId="201"/>
    <tableColumn id="34" name="Alle 25-vuotiaat" dataDxfId="200"/>
    <tableColumn id="35" name="Yli 50-vuotiaat" dataDxfId="199"/>
    <tableColumn id="36" name="Rakennetyöttömiä yhteensä" dataDxfId="198"/>
    <tableColumn id="37" name="Pitkäaikaistyötön" dataDxfId="197"/>
    <tableColumn id="38" name="Rinnasteinen pitkäaikaistyötön" dataDxfId="196"/>
    <tableColumn id="39" name="Palveluilta työttömäksi" dataDxfId="195"/>
    <tableColumn id="40" name="Palveluilta palveluille" dataDxfId="194"/>
    <tableColumn id="41" name="Työvoimakoulutukseen osallistuvien määrä" dataDxfId="193"/>
    <tableColumn id="42" name="Omaehtoisiin opintoihin osallistuvien määrä" dataDxfId="192"/>
    <tableColumn id="43" name="Ensimmäistä kertaa laaditut kotoutumissuunnitelmat vuoden aikana" dataDxfId="191"/>
    <tableColumn id="44" name="Kotoutumiskoulutuksessa laskentapäivänä (vuoden 2021 kk lopun vuosikeskiarvo)" dataDxfId="190"/>
    <tableColumn id="45" name="Kotoutumiskoulutuksessa vuoden aikana" dataDxfId="189"/>
    <tableColumn id="46" name="Työllisenä 3kk:n kuluttua kotoutumiskoulutuksen päättymisestä, %" dataDxfId="188" dataCellStyle="Prosenttia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4" name="Taulukko4" displayName="Taulukko4" ref="A10:AM303" totalsRowShown="0" headerRowDxfId="187" dataDxfId="185" headerRowBorderDxfId="186" tableBorderDxfId="184" totalsRowBorderDxfId="183">
  <autoFilter ref="A10:AM303"/>
  <sortState ref="A8:AA317">
    <sortCondition ref="C8:C317" customList="Uusimaa,Varsinais-Suomi,Satakunta,Kanta-Häme,Pirkanmaa,Päijät-Häme,Kymenlaakso,Etelä-Karjala,Etelä-Savo,Pohjois-Savo,Pohjois-Karjala,Keski-Suomi,Etelä-Pohjanmaa,Pohjanmaa,Keski-Pohjanmaa,Pohjois-Pohjanmaa,Kainuu,Lappi,Ahvenanmaa"/>
  </sortState>
  <tableColumns count="39">
    <tableColumn id="1" name="Kunta" dataDxfId="182"/>
    <tableColumn id="2" name="ELY-alue" dataDxfId="181"/>
    <tableColumn id="3" name="Maakunta" dataDxfId="180"/>
    <tableColumn id="4" name="Uudet avoimet työpaikat yhteensä v. 2021" dataDxfId="179"/>
    <tableColumn id="5" name="A MAATALOUS,METSÄTALOUS JA KALATALOUS" dataDxfId="178"/>
    <tableColumn id="6" name="B KAIVOSTOIMINTA JA LOUHINTA" dataDxfId="177"/>
    <tableColumn id="7" name="C TEOLLISUUS" dataDxfId="176"/>
    <tableColumn id="8" name="D SÄHKÖ-,KAASU-,LÄMPÖHUOLTO, JÄÄHDYT." dataDxfId="175"/>
    <tableColumn id="9" name="E VESI- JA VIEMÄRIHUOLTO, JÄTEHUOLTO" dataDxfId="174"/>
    <tableColumn id="10" name="F RAKENTAMINEN" dataDxfId="173"/>
    <tableColumn id="11" name="G TUKKU-JA VÄH.KAUPPA,MOOTT.AJON.KORJ" dataDxfId="172"/>
    <tableColumn id="12" name="H KULJETUS JA VARASTOINTI" dataDxfId="171"/>
    <tableColumn id="13" name="I MAJOITUS- JA RAVITSEMISTOIMINTA" dataDxfId="170"/>
    <tableColumn id="14" name="J INFORMAATIO JA VIESTINTÄ" dataDxfId="169"/>
    <tableColumn id="15" name="K RAHOITUS- JA VAKUUTUSTOIMINTA" dataDxfId="168"/>
    <tableColumn id="16" name="L KIINTEISTÖALAN TOIMINTA" dataDxfId="167"/>
    <tableColumn id="17" name="M AMMATILL.,TIETEELL., TEKNINEN TOIM." dataDxfId="166"/>
    <tableColumn id="18" name="N HALLINTO- JA TUKIPALVELUTOIMINTA" dataDxfId="165"/>
    <tableColumn id="19" name="O JULK.HALL., MAANPUOL, PAKOL.SOS.VAK" dataDxfId="164"/>
    <tableColumn id="20" name="P KOULUTUS" dataDxfId="163"/>
    <tableColumn id="21" name="Q TERVEYS- JA SOSIAALIPALVELUT" dataDxfId="162"/>
    <tableColumn id="22" name="R TAITEET, VIIHDE JA VIRKISTYS" dataDxfId="161"/>
    <tableColumn id="23" name="S MUU PALVELUTOIMINTA" dataDxfId="160"/>
    <tableColumn id="24" name="T KOTITAL.TOIM.TYÖNANT, TUOTT.OM.KÄYT" dataDxfId="159"/>
    <tableColumn id="25" name="U KANSAINVÄLIS. ORGANISAAT. TOIMINTA" dataDxfId="158"/>
    <tableColumn id="26" name="X TOIMIALA TUNTEMATON" dataDxfId="157"/>
    <tableColumn id="27" name="Täyttyneiden työpaikkojen poistumavirta (keskimääräinen täyttymisaika, pv)" dataDxfId="156"/>
    <tableColumn id="28" name="Muutossyyt yhteensä" dataDxfId="155"/>
    <tableColumn id="29" name="00 Täytetty työtarjouksesta" dataDxfId="154"/>
    <tableColumn id="30" name="01 Täytetty muuten tston hakijalla" dataDxfId="153"/>
    <tableColumn id="31" name="02 Täytetty muuten" dataDxfId="152"/>
    <tableColumn id="32" name="03 Peruutettu" dataDxfId="151"/>
    <tableColumn id="33" name="04 Ehdokkaita riittävästi" dataDxfId="150"/>
    <tableColumn id="34" name="05 Työpaikkoja lisätty" dataDxfId="149"/>
    <tableColumn id="35" name="06 Hakuaika päättynyt" dataDxfId="148"/>
    <tableColumn id="36" name="07 Täytetty verkon kautta" dataDxfId="147"/>
    <tableColumn id="37" name="08 Poist./peruutettu verkon kautta" dataDxfId="146"/>
    <tableColumn id="38" name="09 Täyttymätön työpaikka" dataDxfId="145"/>
    <tableColumn id="40" name="Täyttetty yhteensä" dataDxfId="144"/>
  </tableColumns>
  <tableStyleInfo name="TableStyleMedium20" showFirstColumn="0" showLastColumn="0" showRowStripes="1" showColumnStripes="0"/>
</table>
</file>

<file path=xl/tables/table8.xml><?xml version="1.0" encoding="utf-8"?>
<table xmlns="http://schemas.openxmlformats.org/spreadsheetml/2006/main" id="9" name="Taulukko9" displayName="Taulukko9" ref="A10:K303" totalsRowShown="0" headerRowDxfId="143" headerRowBorderDxfId="142" tableBorderDxfId="141" totalsRowBorderDxfId="140">
  <autoFilter ref="A10:K303"/>
  <sortState ref="A4:K296">
    <sortCondition ref="C4:C296" customList="Uusimaa,Varsinais-Suomi,Satakunta,Kanta-Häme,Pirkanmaa,Päijät-Häme,Kymenlaakso,Etelä-Karjala,Etelä-Savo,Pohjois-Savo,Pohjois-Karjala,Keski-Suomi,Etelä-Pohjanmaa,Pohjanmaa,Keski-Pohjanmaa,Pohjois-Pohjanmaa,Kainuu,Lappi,Ahvenanmaa"/>
    <sortCondition ref="A4:A296"/>
  </sortState>
  <tableColumns count="11">
    <tableColumn id="1" name="Kunta" dataDxfId="139"/>
    <tableColumn id="2" name="ELY-keskus" dataDxfId="138"/>
    <tableColumn id="3" name="Maakunta" dataDxfId="137"/>
    <tableColumn id="4" name="Asiakaspalvelumallin mukaisia yhteydenottoja (liukuva 6kk keskiarvo)" dataDxfId="136"/>
    <tableColumn id="5" name="Suunnitelmia allekirjoitettu" dataDxfId="135"/>
    <tableColumn id="6" name="Työnhakuvelvollisuus suunnitelmassa (asiakkaita)" dataDxfId="134"/>
    <tableColumn id="7" name="Työnhakuvelvollisuus, osuus kaikista asiakkaista" dataDxfId="133"/>
    <tableColumn id="8" name="Alkaneita työnhakuja" dataDxfId="132"/>
    <tableColumn id="9" name="Lausuntoja" dataDxfId="131"/>
    <tableColumn id="10" name="Laiminlyöntejä" dataDxfId="130"/>
    <tableColumn id="11" name="Työttömät siakkaat joilla työnhakuvelvollisuus (%) kohteelle 02" dataDxfId="129"/>
  </tableColumns>
  <tableStyleInfo name="TableStyleMedium20" showFirstColumn="0" showLastColumn="0" showRowStripes="1" showColumnStripes="0"/>
</table>
</file>

<file path=xl/tables/table9.xml><?xml version="1.0" encoding="utf-8"?>
<table xmlns="http://schemas.openxmlformats.org/spreadsheetml/2006/main" id="11" name="Taulukko11" displayName="Taulukko11" ref="A5:K7" totalsRowShown="0">
  <autoFilter ref="A5:K7"/>
  <tableColumns count="11">
    <tableColumn id="1" name="Kunta"/>
    <tableColumn id="2" name="ELY-keskus"/>
    <tableColumn id="3" name="Maakunta"/>
    <tableColumn id="4" name="Asiakaspalvelumallin mukaisia yhteydenottoja (liukuva 6kk keskiarvo)">
      <calculatedColumnFormula>SUBTOTAL(9,D11:D289)</calculatedColumnFormula>
    </tableColumn>
    <tableColumn id="5" name="Suunnitelmia allekirjoitettu">
      <calculatedColumnFormula>SUBTOTAL(9,E11:E289)</calculatedColumnFormula>
    </tableColumn>
    <tableColumn id="6" name="Työnhakuvelvollisuus suunnitelmassa (asiakkaita)">
      <calculatedColumnFormula>SUBTOTAL(9,F11:F289)</calculatedColumnFormula>
    </tableColumn>
    <tableColumn id="7" name="Työnhakuvelvollisuus, osuus kaikista asiakkaista">
      <calculatedColumnFormula>SUBTOTAL(1,G11:G289)</calculatedColumnFormula>
    </tableColumn>
    <tableColumn id="8" name="Alkaneita työnhakuja">
      <calculatedColumnFormula>SUBTOTAL(9,H11:H289)</calculatedColumnFormula>
    </tableColumn>
    <tableColumn id="9" name="Lausuntoja">
      <calculatedColumnFormula>SUBTOTAL(9,I11:I289)</calculatedColumnFormula>
    </tableColumn>
    <tableColumn id="10" name="Laiminlyöntejä">
      <calculatedColumnFormula>SUBTOTAL(9,J11:J289)</calculatedColumnFormula>
    </tableColumn>
    <tableColumn id="11" name="Työttömät siakkaat joilla työnhakuvelvollisuus (%) kohteelle 02" dataDxfId="128">
      <calculatedColumnFormula>SUBTOTAL(1,K11:K289)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selection activeCell="A4" sqref="A4:L68"/>
    </sheetView>
  </sheetViews>
  <sheetFormatPr defaultRowHeight="14.5"/>
  <sheetData>
    <row r="1" spans="1:16" ht="31">
      <c r="A1" s="150" t="s">
        <v>1173</v>
      </c>
    </row>
    <row r="2" spans="1:16" ht="15.5">
      <c r="A2" s="364" t="s">
        <v>1172</v>
      </c>
    </row>
    <row r="3" spans="1:16" ht="15.5">
      <c r="A3" s="364"/>
    </row>
    <row r="4" spans="1:16" ht="15" customHeight="1">
      <c r="A4" s="411" t="s">
        <v>1190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146"/>
      <c r="N4" s="146"/>
      <c r="O4" s="146"/>
      <c r="P4" s="146"/>
    </row>
    <row r="5" spans="1:16">
      <c r="A5" s="411"/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146"/>
      <c r="N5" s="146"/>
      <c r="O5" s="146"/>
      <c r="P5" s="146"/>
    </row>
    <row r="6" spans="1:16">
      <c r="A6" s="411"/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146"/>
      <c r="N6" s="146"/>
      <c r="O6" s="146"/>
      <c r="P6" s="146"/>
    </row>
    <row r="7" spans="1:16">
      <c r="A7" s="411"/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146"/>
      <c r="N7" s="146"/>
      <c r="O7" s="146"/>
      <c r="P7" s="146"/>
    </row>
    <row r="8" spans="1:16">
      <c r="A8" s="411"/>
      <c r="B8" s="411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146"/>
      <c r="N8" s="146"/>
      <c r="O8" s="146"/>
      <c r="P8" s="146"/>
    </row>
    <row r="9" spans="1:16">
      <c r="A9" s="411"/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146"/>
      <c r="N9" s="146"/>
      <c r="O9" s="146"/>
      <c r="P9" s="146"/>
    </row>
    <row r="10" spans="1:16">
      <c r="A10" s="411"/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146"/>
      <c r="N10" s="146"/>
      <c r="O10" s="146"/>
      <c r="P10" s="146"/>
    </row>
    <row r="11" spans="1:16">
      <c r="A11" s="411"/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146"/>
      <c r="N11" s="146"/>
      <c r="O11" s="146"/>
      <c r="P11" s="146"/>
    </row>
    <row r="12" spans="1:16">
      <c r="A12" s="411"/>
      <c r="B12" s="411"/>
      <c r="C12" s="411"/>
      <c r="D12" s="411"/>
      <c r="E12" s="411"/>
      <c r="F12" s="411"/>
      <c r="G12" s="411"/>
      <c r="H12" s="411"/>
      <c r="I12" s="411"/>
      <c r="J12" s="411"/>
      <c r="K12" s="411"/>
      <c r="L12" s="411"/>
      <c r="M12" s="146"/>
      <c r="N12" s="146"/>
      <c r="O12" s="146"/>
      <c r="P12" s="146"/>
    </row>
    <row r="13" spans="1:16">
      <c r="A13" s="411"/>
      <c r="B13" s="411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146"/>
      <c r="N13" s="146"/>
      <c r="O13" s="146"/>
      <c r="P13" s="146"/>
    </row>
    <row r="14" spans="1:16">
      <c r="A14" s="411"/>
      <c r="B14" s="411"/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146"/>
      <c r="N14" s="146"/>
      <c r="O14" s="146"/>
      <c r="P14" s="146"/>
    </row>
    <row r="15" spans="1:16">
      <c r="A15" s="411"/>
      <c r="B15" s="411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146"/>
      <c r="N15" s="146"/>
      <c r="O15" s="146"/>
      <c r="P15" s="146"/>
    </row>
    <row r="16" spans="1:16">
      <c r="A16" s="411"/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146"/>
      <c r="N16" s="146"/>
      <c r="O16" s="146"/>
      <c r="P16" s="146"/>
    </row>
    <row r="17" spans="1:16">
      <c r="A17" s="411"/>
      <c r="B17" s="411"/>
      <c r="C17" s="411"/>
      <c r="D17" s="411"/>
      <c r="E17" s="411"/>
      <c r="F17" s="411"/>
      <c r="G17" s="411"/>
      <c r="H17" s="411"/>
      <c r="I17" s="411"/>
      <c r="J17" s="411"/>
      <c r="K17" s="411"/>
      <c r="L17" s="411"/>
      <c r="M17" s="146"/>
      <c r="N17" s="146"/>
      <c r="O17" s="146"/>
      <c r="P17" s="146"/>
    </row>
    <row r="18" spans="1:16">
      <c r="A18" s="411"/>
      <c r="B18" s="411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146"/>
      <c r="N18" s="146"/>
      <c r="O18" s="146"/>
      <c r="P18" s="146"/>
    </row>
    <row r="19" spans="1:16">
      <c r="A19" s="411"/>
      <c r="B19" s="411"/>
      <c r="C19" s="411"/>
      <c r="D19" s="411"/>
      <c r="E19" s="411"/>
      <c r="F19" s="411"/>
      <c r="G19" s="411"/>
      <c r="H19" s="411"/>
      <c r="I19" s="411"/>
      <c r="J19" s="411"/>
      <c r="K19" s="411"/>
      <c r="L19" s="411"/>
      <c r="M19" s="146"/>
      <c r="N19" s="146"/>
      <c r="O19" s="146"/>
      <c r="P19" s="146"/>
    </row>
    <row r="20" spans="1:16">
      <c r="A20" s="411"/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1"/>
      <c r="M20" s="146"/>
      <c r="N20" s="146"/>
      <c r="O20" s="146"/>
      <c r="P20" s="146"/>
    </row>
    <row r="21" spans="1:16">
      <c r="A21" s="411"/>
      <c r="B21" s="411"/>
      <c r="C21" s="411"/>
      <c r="D21" s="411"/>
      <c r="E21" s="411"/>
      <c r="F21" s="411"/>
      <c r="G21" s="411"/>
      <c r="H21" s="411"/>
      <c r="I21" s="411"/>
      <c r="J21" s="411"/>
      <c r="K21" s="411"/>
      <c r="L21" s="411"/>
      <c r="M21" s="146"/>
      <c r="N21" s="146"/>
      <c r="O21" s="146"/>
      <c r="P21" s="146"/>
    </row>
    <row r="22" spans="1:16">
      <c r="A22" s="411"/>
      <c r="B22" s="411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146"/>
      <c r="N22" s="146"/>
      <c r="O22" s="146"/>
      <c r="P22" s="146"/>
    </row>
    <row r="23" spans="1:16">
      <c r="A23" s="411"/>
      <c r="B23" s="411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146"/>
      <c r="N23" s="146"/>
      <c r="O23" s="146"/>
      <c r="P23" s="146"/>
    </row>
    <row r="24" spans="1:16">
      <c r="A24" s="411"/>
      <c r="B24" s="411"/>
      <c r="C24" s="411"/>
      <c r="D24" s="411"/>
      <c r="E24" s="411"/>
      <c r="F24" s="411"/>
      <c r="G24" s="411"/>
      <c r="H24" s="411"/>
      <c r="I24" s="411"/>
      <c r="J24" s="411"/>
      <c r="K24" s="411"/>
      <c r="L24" s="411"/>
      <c r="M24" s="146"/>
      <c r="N24" s="146"/>
      <c r="O24" s="146"/>
      <c r="P24" s="146"/>
    </row>
    <row r="25" spans="1:16">
      <c r="A25" s="411"/>
      <c r="B25" s="411"/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146"/>
      <c r="N25" s="146"/>
      <c r="O25" s="146"/>
      <c r="P25" s="146"/>
    </row>
    <row r="26" spans="1:16">
      <c r="A26" s="411"/>
      <c r="B26" s="411"/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146"/>
      <c r="N26" s="146"/>
      <c r="O26" s="146"/>
      <c r="P26" s="146"/>
    </row>
    <row r="27" spans="1:16">
      <c r="A27" s="411"/>
      <c r="B27" s="411"/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146"/>
      <c r="N27" s="146"/>
      <c r="O27" s="146"/>
      <c r="P27" s="146"/>
    </row>
    <row r="28" spans="1:16">
      <c r="A28" s="411"/>
      <c r="B28" s="411"/>
      <c r="C28" s="411"/>
      <c r="D28" s="411"/>
      <c r="E28" s="411"/>
      <c r="F28" s="411"/>
      <c r="G28" s="411"/>
      <c r="H28" s="411"/>
      <c r="I28" s="411"/>
      <c r="J28" s="411"/>
      <c r="K28" s="411"/>
      <c r="L28" s="411"/>
      <c r="M28" s="146"/>
      <c r="N28" s="146"/>
      <c r="O28" s="146"/>
      <c r="P28" s="146"/>
    </row>
    <row r="29" spans="1:16">
      <c r="A29" s="411"/>
      <c r="B29" s="411"/>
      <c r="C29" s="411"/>
      <c r="D29" s="411"/>
      <c r="E29" s="411"/>
      <c r="F29" s="411"/>
      <c r="G29" s="411"/>
      <c r="H29" s="411"/>
      <c r="I29" s="411"/>
      <c r="J29" s="411"/>
      <c r="K29" s="411"/>
      <c r="L29" s="411"/>
      <c r="M29" s="146"/>
      <c r="N29" s="146"/>
      <c r="O29" s="146"/>
      <c r="P29" s="146"/>
    </row>
    <row r="30" spans="1:16">
      <c r="A30" s="411"/>
      <c r="B30" s="411"/>
      <c r="C30" s="411"/>
      <c r="D30" s="411"/>
      <c r="E30" s="411"/>
      <c r="F30" s="411"/>
      <c r="G30" s="411"/>
      <c r="H30" s="411"/>
      <c r="I30" s="411"/>
      <c r="J30" s="411"/>
      <c r="K30" s="411"/>
      <c r="L30" s="411"/>
      <c r="M30" s="146"/>
      <c r="N30" s="146"/>
      <c r="O30" s="146"/>
      <c r="P30" s="146"/>
    </row>
    <row r="31" spans="1:16">
      <c r="A31" s="411"/>
      <c r="B31" s="411"/>
      <c r="C31" s="411"/>
      <c r="D31" s="411"/>
      <c r="E31" s="411"/>
      <c r="F31" s="411"/>
      <c r="G31" s="411"/>
      <c r="H31" s="411"/>
      <c r="I31" s="411"/>
      <c r="J31" s="411"/>
      <c r="K31" s="411"/>
      <c r="L31" s="411"/>
      <c r="M31" s="146"/>
      <c r="N31" s="146"/>
      <c r="O31" s="146"/>
      <c r="P31" s="146"/>
    </row>
    <row r="32" spans="1:16">
      <c r="A32" s="411"/>
      <c r="B32" s="411"/>
      <c r="C32" s="411"/>
      <c r="D32" s="411"/>
      <c r="E32" s="411"/>
      <c r="F32" s="411"/>
      <c r="G32" s="411"/>
      <c r="H32" s="411"/>
      <c r="I32" s="411"/>
      <c r="J32" s="411"/>
      <c r="K32" s="411"/>
      <c r="L32" s="411"/>
      <c r="M32" s="146"/>
      <c r="N32" s="146"/>
      <c r="O32" s="146"/>
      <c r="P32" s="146"/>
    </row>
    <row r="33" spans="1:16">
      <c r="A33" s="411"/>
      <c r="B33" s="411"/>
      <c r="C33" s="411"/>
      <c r="D33" s="411"/>
      <c r="E33" s="411"/>
      <c r="F33" s="411"/>
      <c r="G33" s="411"/>
      <c r="H33" s="411"/>
      <c r="I33" s="411"/>
      <c r="J33" s="411"/>
      <c r="K33" s="411"/>
      <c r="L33" s="411"/>
      <c r="M33" s="146"/>
      <c r="N33" s="146"/>
      <c r="O33" s="146"/>
      <c r="P33" s="146"/>
    </row>
    <row r="34" spans="1:16">
      <c r="A34" s="411"/>
      <c r="B34" s="411"/>
      <c r="C34" s="411"/>
      <c r="D34" s="411"/>
      <c r="E34" s="411"/>
      <c r="F34" s="411"/>
      <c r="G34" s="411"/>
      <c r="H34" s="411"/>
      <c r="I34" s="411"/>
      <c r="J34" s="411"/>
      <c r="K34" s="411"/>
      <c r="L34" s="411"/>
      <c r="M34" s="146"/>
      <c r="N34" s="146"/>
      <c r="O34" s="146"/>
      <c r="P34" s="146"/>
    </row>
    <row r="35" spans="1:16">
      <c r="A35" s="411"/>
      <c r="B35" s="411"/>
      <c r="C35" s="411"/>
      <c r="D35" s="411"/>
      <c r="E35" s="411"/>
      <c r="F35" s="411"/>
      <c r="G35" s="411"/>
      <c r="H35" s="411"/>
      <c r="I35" s="411"/>
      <c r="J35" s="411"/>
      <c r="K35" s="411"/>
      <c r="L35" s="411"/>
      <c r="M35" s="146"/>
      <c r="N35" s="146"/>
      <c r="O35" s="146"/>
      <c r="P35" s="146"/>
    </row>
    <row r="36" spans="1:16">
      <c r="A36" s="411"/>
      <c r="B36" s="411"/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146"/>
      <c r="N36" s="146"/>
      <c r="O36" s="146"/>
      <c r="P36" s="146"/>
    </row>
    <row r="37" spans="1:16">
      <c r="A37" s="411"/>
      <c r="B37" s="411"/>
      <c r="C37" s="411"/>
      <c r="D37" s="411"/>
      <c r="E37" s="411"/>
      <c r="F37" s="411"/>
      <c r="G37" s="411"/>
      <c r="H37" s="411"/>
      <c r="I37" s="411"/>
      <c r="J37" s="411"/>
      <c r="K37" s="411"/>
      <c r="L37" s="411"/>
      <c r="M37" s="146"/>
      <c r="N37" s="146"/>
      <c r="O37" s="146"/>
      <c r="P37" s="146"/>
    </row>
    <row r="38" spans="1:16">
      <c r="A38" s="411"/>
      <c r="B38" s="411"/>
      <c r="C38" s="411"/>
      <c r="D38" s="411"/>
      <c r="E38" s="411"/>
      <c r="F38" s="411"/>
      <c r="G38" s="411"/>
      <c r="H38" s="411"/>
      <c r="I38" s="411"/>
      <c r="J38" s="411"/>
      <c r="K38" s="411"/>
      <c r="L38" s="411"/>
      <c r="M38" s="146"/>
      <c r="N38" s="146"/>
      <c r="O38" s="146"/>
      <c r="P38" s="146"/>
    </row>
    <row r="39" spans="1:16">
      <c r="A39" s="411"/>
      <c r="B39" s="411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146"/>
      <c r="N39" s="146"/>
      <c r="O39" s="146"/>
      <c r="P39" s="146"/>
    </row>
    <row r="40" spans="1:16">
      <c r="A40" s="411"/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146"/>
      <c r="N40" s="146"/>
      <c r="O40" s="146"/>
      <c r="P40" s="146"/>
    </row>
    <row r="41" spans="1:16">
      <c r="A41" s="411"/>
      <c r="B41" s="411"/>
      <c r="C41" s="411"/>
      <c r="D41" s="411"/>
      <c r="E41" s="411"/>
      <c r="F41" s="411"/>
      <c r="G41" s="411"/>
      <c r="H41" s="411"/>
      <c r="I41" s="411"/>
      <c r="J41" s="411"/>
      <c r="K41" s="411"/>
      <c r="L41" s="411"/>
      <c r="M41" s="146"/>
      <c r="N41" s="146"/>
      <c r="O41" s="146"/>
      <c r="P41" s="146"/>
    </row>
    <row r="42" spans="1:16">
      <c r="A42" s="411"/>
      <c r="B42" s="411"/>
      <c r="C42" s="411"/>
      <c r="D42" s="411"/>
      <c r="E42" s="411"/>
      <c r="F42" s="411"/>
      <c r="G42" s="411"/>
      <c r="H42" s="411"/>
      <c r="I42" s="411"/>
      <c r="J42" s="411"/>
      <c r="K42" s="411"/>
      <c r="L42" s="411"/>
      <c r="M42" s="146"/>
      <c r="N42" s="146"/>
      <c r="O42" s="146"/>
      <c r="P42" s="146"/>
    </row>
    <row r="43" spans="1:16">
      <c r="A43" s="411"/>
      <c r="B43" s="411"/>
      <c r="C43" s="411"/>
      <c r="D43" s="411"/>
      <c r="E43" s="411"/>
      <c r="F43" s="411"/>
      <c r="G43" s="411"/>
      <c r="H43" s="411"/>
      <c r="I43" s="411"/>
      <c r="J43" s="411"/>
      <c r="K43" s="411"/>
      <c r="L43" s="411"/>
      <c r="M43" s="146"/>
      <c r="N43" s="146"/>
      <c r="O43" s="146"/>
      <c r="P43" s="146"/>
    </row>
    <row r="44" spans="1:16">
      <c r="A44" s="411"/>
      <c r="B44" s="411"/>
      <c r="C44" s="411"/>
      <c r="D44" s="411"/>
      <c r="E44" s="411"/>
      <c r="F44" s="411"/>
      <c r="G44" s="411"/>
      <c r="H44" s="411"/>
      <c r="I44" s="411"/>
      <c r="J44" s="411"/>
      <c r="K44" s="411"/>
      <c r="L44" s="411"/>
      <c r="M44" s="146"/>
      <c r="N44" s="146"/>
      <c r="O44" s="146"/>
      <c r="P44" s="146"/>
    </row>
    <row r="45" spans="1:16">
      <c r="A45" s="411"/>
      <c r="B45" s="411"/>
      <c r="C45" s="411"/>
      <c r="D45" s="411"/>
      <c r="E45" s="411"/>
      <c r="F45" s="411"/>
      <c r="G45" s="411"/>
      <c r="H45" s="411"/>
      <c r="I45" s="411"/>
      <c r="J45" s="411"/>
      <c r="K45" s="411"/>
      <c r="L45" s="411"/>
      <c r="M45" s="146"/>
      <c r="N45" s="146"/>
      <c r="O45" s="146"/>
      <c r="P45" s="146"/>
    </row>
    <row r="46" spans="1:16">
      <c r="A46" s="411"/>
      <c r="B46" s="411"/>
      <c r="C46" s="411"/>
      <c r="D46" s="411"/>
      <c r="E46" s="411"/>
      <c r="F46" s="411"/>
      <c r="G46" s="411"/>
      <c r="H46" s="411"/>
      <c r="I46" s="411"/>
      <c r="J46" s="411"/>
      <c r="K46" s="411"/>
      <c r="L46" s="411"/>
      <c r="M46" s="146"/>
      <c r="N46" s="146"/>
      <c r="O46" s="146"/>
      <c r="P46" s="146"/>
    </row>
    <row r="47" spans="1:16">
      <c r="A47" s="411"/>
      <c r="B47" s="41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146"/>
      <c r="N47" s="146"/>
      <c r="O47" s="146"/>
      <c r="P47" s="146"/>
    </row>
    <row r="48" spans="1:16">
      <c r="A48" s="411"/>
      <c r="B48" s="411"/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146"/>
      <c r="N48" s="146"/>
      <c r="O48" s="146"/>
      <c r="P48" s="146"/>
    </row>
    <row r="49" spans="1:16">
      <c r="A49" s="411"/>
      <c r="B49" s="411"/>
      <c r="C49" s="411"/>
      <c r="D49" s="411"/>
      <c r="E49" s="411"/>
      <c r="F49" s="411"/>
      <c r="G49" s="411"/>
      <c r="H49" s="411"/>
      <c r="I49" s="411"/>
      <c r="J49" s="411"/>
      <c r="K49" s="411"/>
      <c r="L49" s="411"/>
      <c r="M49" s="146"/>
      <c r="N49" s="146"/>
      <c r="O49" s="146"/>
      <c r="P49" s="146"/>
    </row>
    <row r="50" spans="1:16">
      <c r="A50" s="411"/>
      <c r="B50" s="411"/>
      <c r="C50" s="411"/>
      <c r="D50" s="411"/>
      <c r="E50" s="411"/>
      <c r="F50" s="411"/>
      <c r="G50" s="411"/>
      <c r="H50" s="411"/>
      <c r="I50" s="411"/>
      <c r="J50" s="411"/>
      <c r="K50" s="411"/>
      <c r="L50" s="411"/>
      <c r="M50" s="146"/>
      <c r="N50" s="146"/>
      <c r="O50" s="146"/>
      <c r="P50" s="146"/>
    </row>
    <row r="51" spans="1:16">
      <c r="A51" s="411"/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146"/>
      <c r="N51" s="146"/>
      <c r="O51" s="146"/>
      <c r="P51" s="146"/>
    </row>
    <row r="52" spans="1:16">
      <c r="A52" s="411"/>
      <c r="B52" s="411"/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146"/>
      <c r="N52" s="146"/>
      <c r="O52" s="146"/>
      <c r="P52" s="146"/>
    </row>
    <row r="53" spans="1:16">
      <c r="A53" s="411"/>
      <c r="B53" s="411"/>
      <c r="C53" s="411"/>
      <c r="D53" s="411"/>
      <c r="E53" s="411"/>
      <c r="F53" s="411"/>
      <c r="G53" s="411"/>
      <c r="H53" s="411"/>
      <c r="I53" s="411"/>
      <c r="J53" s="411"/>
      <c r="K53" s="411"/>
      <c r="L53" s="411"/>
      <c r="M53" s="146"/>
      <c r="N53" s="146"/>
      <c r="O53" s="146"/>
      <c r="P53" s="146"/>
    </row>
    <row r="54" spans="1:16">
      <c r="A54" s="411"/>
      <c r="B54" s="411"/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146"/>
      <c r="N54" s="146"/>
      <c r="O54" s="146"/>
      <c r="P54" s="146"/>
    </row>
    <row r="55" spans="1:16">
      <c r="A55" s="411"/>
      <c r="B55" s="411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146"/>
      <c r="N55" s="146"/>
      <c r="O55" s="146"/>
      <c r="P55" s="146"/>
    </row>
    <row r="56" spans="1:16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146"/>
      <c r="N56" s="146"/>
      <c r="O56" s="146"/>
      <c r="P56" s="146"/>
    </row>
    <row r="57" spans="1:16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146"/>
      <c r="N57" s="146"/>
      <c r="O57" s="146"/>
      <c r="P57" s="146"/>
    </row>
    <row r="58" spans="1:16">
      <c r="A58" s="411"/>
      <c r="B58" s="411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146"/>
      <c r="N58" s="146"/>
      <c r="O58" s="146"/>
      <c r="P58" s="146"/>
    </row>
    <row r="59" spans="1:16">
      <c r="A59" s="411"/>
      <c r="B59" s="411"/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146"/>
      <c r="N59" s="146"/>
      <c r="O59" s="146"/>
      <c r="P59" s="146"/>
    </row>
    <row r="60" spans="1:16">
      <c r="A60" s="411"/>
      <c r="B60" s="411"/>
      <c r="C60" s="411"/>
      <c r="D60" s="411"/>
      <c r="E60" s="411"/>
      <c r="F60" s="411"/>
      <c r="G60" s="411"/>
      <c r="H60" s="411"/>
      <c r="I60" s="411"/>
      <c r="J60" s="411"/>
      <c r="K60" s="411"/>
      <c r="L60" s="411"/>
      <c r="M60" s="146"/>
      <c r="N60" s="146"/>
      <c r="O60" s="146"/>
      <c r="P60" s="146"/>
    </row>
    <row r="61" spans="1:16">
      <c r="A61" s="411"/>
      <c r="B61" s="411"/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146"/>
      <c r="N61" s="146"/>
      <c r="O61" s="146"/>
      <c r="P61" s="146"/>
    </row>
    <row r="62" spans="1:16">
      <c r="A62" s="411"/>
      <c r="B62" s="411"/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146"/>
      <c r="N62" s="146"/>
      <c r="O62" s="146"/>
      <c r="P62" s="146"/>
    </row>
    <row r="63" spans="1:16">
      <c r="A63" s="411"/>
      <c r="B63" s="411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146"/>
      <c r="N63" s="146"/>
      <c r="O63" s="146"/>
      <c r="P63" s="146"/>
    </row>
    <row r="64" spans="1:16">
      <c r="A64" s="411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146"/>
      <c r="N64" s="146"/>
      <c r="O64" s="146"/>
      <c r="P64" s="146"/>
    </row>
    <row r="65" spans="1:16">
      <c r="A65" s="411"/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146"/>
      <c r="N65" s="146"/>
      <c r="O65" s="146"/>
      <c r="P65" s="146"/>
    </row>
    <row r="66" spans="1:16">
      <c r="A66" s="411"/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146"/>
      <c r="N66" s="146"/>
      <c r="O66" s="146"/>
      <c r="P66" s="146"/>
    </row>
    <row r="67" spans="1:16">
      <c r="A67" s="411"/>
      <c r="B67" s="411"/>
      <c r="C67" s="411"/>
      <c r="D67" s="411"/>
      <c r="E67" s="411"/>
      <c r="F67" s="411"/>
      <c r="G67" s="411"/>
      <c r="H67" s="411"/>
      <c r="I67" s="411"/>
      <c r="J67" s="411"/>
      <c r="K67" s="411"/>
      <c r="L67" s="411"/>
      <c r="M67" s="146"/>
      <c r="N67" s="146"/>
      <c r="O67" s="146"/>
      <c r="P67" s="146"/>
    </row>
    <row r="68" spans="1:16">
      <c r="A68" s="411"/>
      <c r="B68" s="411"/>
      <c r="C68" s="411"/>
      <c r="D68" s="411"/>
      <c r="E68" s="411"/>
      <c r="F68" s="411"/>
      <c r="G68" s="411"/>
      <c r="H68" s="411"/>
      <c r="I68" s="411"/>
      <c r="J68" s="411"/>
      <c r="K68" s="411"/>
      <c r="L68" s="411"/>
      <c r="M68" s="146"/>
      <c r="N68" s="146"/>
      <c r="O68" s="146"/>
      <c r="P68" s="146"/>
    </row>
    <row r="69" spans="1:16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</row>
    <row r="70" spans="1:16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</row>
    <row r="71" spans="1:16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</row>
    <row r="72" spans="1:16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</row>
    <row r="73" spans="1:16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</row>
    <row r="74" spans="1:16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</row>
    <row r="75" spans="1:16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</row>
    <row r="76" spans="1:16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</row>
    <row r="77" spans="1:16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</row>
    <row r="78" spans="1:16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</row>
    <row r="79" spans="1:16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</row>
    <row r="80" spans="1:16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</row>
    <row r="81" spans="1:16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</row>
    <row r="82" spans="1:16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</row>
    <row r="83" spans="1:16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</row>
    <row r="84" spans="1:16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</row>
    <row r="85" spans="1:16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</row>
    <row r="86" spans="1:16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</row>
    <row r="87" spans="1:16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</row>
    <row r="88" spans="1:16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</row>
    <row r="89" spans="1:16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</row>
    <row r="90" spans="1:16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</row>
    <row r="91" spans="1:16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</row>
    <row r="92" spans="1:16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</row>
    <row r="93" spans="1:16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</row>
    <row r="94" spans="1:16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</row>
    <row r="95" spans="1:16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</row>
    <row r="96" spans="1:16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</row>
    <row r="97" spans="1:16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</row>
    <row r="98" spans="1:16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</row>
    <row r="99" spans="1:16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</row>
    <row r="100" spans="1:16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</row>
    <row r="101" spans="1:16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</row>
  </sheetData>
  <sheetProtection sort="0"/>
  <mergeCells count="1">
    <mergeCell ref="A4:L6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4"/>
  <sheetViews>
    <sheetView zoomScale="70" zoomScaleNormal="70" workbookViewId="0">
      <pane xSplit="1" topLeftCell="B1" activePane="topRight" state="frozen"/>
      <selection pane="topRight" activeCell="A8" sqref="A8"/>
    </sheetView>
  </sheetViews>
  <sheetFormatPr defaultColWidth="19" defaultRowHeight="52.5" customHeight="1"/>
  <cols>
    <col min="1" max="1" width="19" style="279"/>
    <col min="2" max="2" width="34.453125" customWidth="1"/>
    <col min="4" max="4" width="20.81640625" style="14" customWidth="1"/>
    <col min="5" max="7" width="19" style="14"/>
    <col min="8" max="8" width="22.81640625" style="14" customWidth="1"/>
    <col min="9" max="9" width="21.453125" style="14" customWidth="1"/>
    <col min="10" max="17" width="19" style="14"/>
    <col min="18" max="18" width="21.26953125" style="14" customWidth="1"/>
    <col min="19" max="26" width="19" style="14"/>
    <col min="27" max="27" width="24.453125" style="14" customWidth="1"/>
    <col min="28" max="28" width="19" style="14"/>
    <col min="29" max="29" width="22.453125" style="14" customWidth="1"/>
    <col min="30" max="34" width="19" style="14"/>
  </cols>
  <sheetData>
    <row r="1" spans="1:35" ht="52.5" customHeight="1">
      <c r="A1" s="269" t="s">
        <v>532</v>
      </c>
      <c r="B1" s="47"/>
      <c r="C1" s="47"/>
      <c r="D1" s="47"/>
      <c r="E1" s="47"/>
      <c r="F1" s="47"/>
      <c r="G1" s="47"/>
      <c r="H1" s="47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</row>
    <row r="2" spans="1:35" ht="52.5" customHeight="1">
      <c r="A2" s="409" t="s">
        <v>1185</v>
      </c>
      <c r="B2" s="47"/>
      <c r="C2" s="47"/>
      <c r="D2" s="47"/>
      <c r="E2" s="47"/>
      <c r="F2" s="47"/>
      <c r="G2" s="47"/>
      <c r="H2" s="47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3" spans="1:35" ht="52.5" customHeight="1" thickBot="1">
      <c r="A3" s="320" t="s">
        <v>1192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</row>
    <row r="4" spans="1:35" ht="52.5" customHeight="1" thickBot="1">
      <c r="A4" s="270"/>
      <c r="B4" s="48"/>
      <c r="C4" s="48"/>
      <c r="D4" s="48"/>
      <c r="E4" s="457" t="s">
        <v>1160</v>
      </c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8"/>
      <c r="AG4" s="458"/>
      <c r="AH4" s="459"/>
      <c r="AI4" s="48"/>
    </row>
    <row r="5" spans="1:35" ht="52.5" customHeight="1" thickBot="1">
      <c r="A5" s="271" t="s">
        <v>0</v>
      </c>
      <c r="B5" s="54" t="s">
        <v>10</v>
      </c>
      <c r="C5" s="54" t="s">
        <v>11</v>
      </c>
      <c r="D5" s="49" t="s">
        <v>533</v>
      </c>
      <c r="E5" s="342" t="s">
        <v>387</v>
      </c>
      <c r="F5" s="343" t="s">
        <v>534</v>
      </c>
      <c r="G5" s="343" t="s">
        <v>535</v>
      </c>
      <c r="H5" s="343" t="s">
        <v>536</v>
      </c>
      <c r="I5" s="343" t="s">
        <v>537</v>
      </c>
      <c r="J5" s="343" t="s">
        <v>538</v>
      </c>
      <c r="K5" s="343" t="s">
        <v>539</v>
      </c>
      <c r="L5" s="343" t="s">
        <v>540</v>
      </c>
      <c r="M5" s="343" t="s">
        <v>541</v>
      </c>
      <c r="N5" s="343" t="s">
        <v>542</v>
      </c>
      <c r="O5" s="343" t="s">
        <v>543</v>
      </c>
      <c r="P5" s="343" t="s">
        <v>544</v>
      </c>
      <c r="Q5" s="343" t="s">
        <v>545</v>
      </c>
      <c r="R5" s="343" t="s">
        <v>546</v>
      </c>
      <c r="S5" s="343" t="s">
        <v>547</v>
      </c>
      <c r="T5" s="343" t="s">
        <v>548</v>
      </c>
      <c r="U5" s="343" t="s">
        <v>549</v>
      </c>
      <c r="V5" s="343" t="s">
        <v>550</v>
      </c>
      <c r="W5" s="343" t="s">
        <v>551</v>
      </c>
      <c r="X5" s="343" t="s">
        <v>552</v>
      </c>
      <c r="Y5" s="343" t="s">
        <v>553</v>
      </c>
      <c r="Z5" s="343" t="s">
        <v>554</v>
      </c>
      <c r="AA5" s="343" t="s">
        <v>555</v>
      </c>
      <c r="AB5" s="343" t="s">
        <v>556</v>
      </c>
      <c r="AC5" s="343" t="s">
        <v>557</v>
      </c>
      <c r="AD5" s="343" t="s">
        <v>558</v>
      </c>
      <c r="AE5" s="343" t="s">
        <v>559</v>
      </c>
      <c r="AF5" s="343" t="s">
        <v>560</v>
      </c>
      <c r="AG5" s="343" t="s">
        <v>561</v>
      </c>
      <c r="AH5" s="343" t="s">
        <v>562</v>
      </c>
      <c r="AI5" s="48"/>
    </row>
    <row r="6" spans="1:35" ht="52.5" customHeight="1">
      <c r="A6" s="272" t="s">
        <v>9</v>
      </c>
      <c r="B6" s="51" t="s">
        <v>528</v>
      </c>
      <c r="C6" s="51" t="s">
        <v>528</v>
      </c>
      <c r="D6" s="52">
        <f>SUBTOTAL(109,D11:D303)</f>
        <v>299993</v>
      </c>
      <c r="E6" s="52">
        <f t="shared" ref="E6:AH6" si="0">SUBTOTAL(109,E11:E303)</f>
        <v>59</v>
      </c>
      <c r="F6" s="52">
        <f t="shared" si="0"/>
        <v>82794</v>
      </c>
      <c r="G6" s="52">
        <f t="shared" si="0"/>
        <v>61606</v>
      </c>
      <c r="H6" s="52">
        <f t="shared" si="0"/>
        <v>1006</v>
      </c>
      <c r="I6" s="52">
        <f t="shared" si="0"/>
        <v>11827</v>
      </c>
      <c r="J6" s="52">
        <f t="shared" si="0"/>
        <v>5297</v>
      </c>
      <c r="K6" s="52">
        <f t="shared" si="0"/>
        <v>530</v>
      </c>
      <c r="L6" s="52">
        <f t="shared" si="0"/>
        <v>3725</v>
      </c>
      <c r="M6" s="52">
        <f t="shared" si="0"/>
        <v>16571</v>
      </c>
      <c r="N6" s="52">
        <f t="shared" si="0"/>
        <v>981</v>
      </c>
      <c r="O6" s="52">
        <f t="shared" si="0"/>
        <v>10</v>
      </c>
      <c r="P6" s="52">
        <f t="shared" si="0"/>
        <v>485</v>
      </c>
      <c r="Q6" s="52">
        <f t="shared" si="0"/>
        <v>1346</v>
      </c>
      <c r="R6" s="52">
        <f t="shared" si="0"/>
        <v>229</v>
      </c>
      <c r="S6" s="52">
        <f t="shared" si="0"/>
        <v>120</v>
      </c>
      <c r="T6" s="52">
        <f t="shared" si="0"/>
        <v>3</v>
      </c>
      <c r="U6" s="52">
        <f t="shared" si="0"/>
        <v>45138</v>
      </c>
      <c r="V6" s="52">
        <f t="shared" si="0"/>
        <v>1372</v>
      </c>
      <c r="W6" s="52">
        <f t="shared" si="0"/>
        <v>5872</v>
      </c>
      <c r="X6" s="52">
        <f t="shared" si="0"/>
        <v>1597</v>
      </c>
      <c r="Y6" s="52">
        <f t="shared" si="0"/>
        <v>15556</v>
      </c>
      <c r="Z6" s="52">
        <f t="shared" si="0"/>
        <v>548</v>
      </c>
      <c r="AA6" s="52">
        <f t="shared" si="0"/>
        <v>8776</v>
      </c>
      <c r="AB6" s="52">
        <f t="shared" si="0"/>
        <v>76</v>
      </c>
      <c r="AC6" s="52">
        <f t="shared" si="0"/>
        <v>104</v>
      </c>
      <c r="AD6" s="52">
        <f t="shared" si="0"/>
        <v>2699</v>
      </c>
      <c r="AE6" s="52">
        <f t="shared" si="0"/>
        <v>50</v>
      </c>
      <c r="AF6" s="52">
        <f t="shared" si="0"/>
        <v>58</v>
      </c>
      <c r="AG6" s="52">
        <f t="shared" si="0"/>
        <v>31554</v>
      </c>
      <c r="AH6" s="52">
        <f t="shared" si="0"/>
        <v>4</v>
      </c>
      <c r="AI6" s="48"/>
    </row>
    <row r="7" spans="1:35" ht="52.5" customHeight="1">
      <c r="A7" s="388" t="s">
        <v>1178</v>
      </c>
      <c r="B7" s="386"/>
      <c r="C7" s="386"/>
      <c r="D7" s="386">
        <f>SUM(D11:D303)</f>
        <v>299993</v>
      </c>
      <c r="E7" s="386">
        <f t="shared" ref="E7:AH7" si="1">SUM(E11:E303)</f>
        <v>59</v>
      </c>
      <c r="F7" s="386">
        <f t="shared" si="1"/>
        <v>82794</v>
      </c>
      <c r="G7" s="386">
        <f t="shared" si="1"/>
        <v>61606</v>
      </c>
      <c r="H7" s="386">
        <f t="shared" si="1"/>
        <v>1006</v>
      </c>
      <c r="I7" s="386">
        <f t="shared" si="1"/>
        <v>11827</v>
      </c>
      <c r="J7" s="386">
        <f t="shared" si="1"/>
        <v>5297</v>
      </c>
      <c r="K7" s="386">
        <f t="shared" si="1"/>
        <v>530</v>
      </c>
      <c r="L7" s="386">
        <f t="shared" si="1"/>
        <v>3725</v>
      </c>
      <c r="M7" s="386">
        <f t="shared" si="1"/>
        <v>16571</v>
      </c>
      <c r="N7" s="386">
        <f t="shared" si="1"/>
        <v>981</v>
      </c>
      <c r="O7" s="386">
        <f t="shared" si="1"/>
        <v>10</v>
      </c>
      <c r="P7" s="386">
        <f t="shared" si="1"/>
        <v>485</v>
      </c>
      <c r="Q7" s="386">
        <f t="shared" si="1"/>
        <v>1346</v>
      </c>
      <c r="R7" s="386">
        <f t="shared" si="1"/>
        <v>229</v>
      </c>
      <c r="S7" s="386">
        <f t="shared" si="1"/>
        <v>120</v>
      </c>
      <c r="T7" s="386">
        <f t="shared" si="1"/>
        <v>3</v>
      </c>
      <c r="U7" s="386">
        <f t="shared" si="1"/>
        <v>45138</v>
      </c>
      <c r="V7" s="386">
        <f t="shared" si="1"/>
        <v>1372</v>
      </c>
      <c r="W7" s="386">
        <f t="shared" si="1"/>
        <v>5872</v>
      </c>
      <c r="X7" s="386">
        <f t="shared" si="1"/>
        <v>1597</v>
      </c>
      <c r="Y7" s="386">
        <f t="shared" si="1"/>
        <v>15556</v>
      </c>
      <c r="Z7" s="386">
        <f t="shared" si="1"/>
        <v>548</v>
      </c>
      <c r="AA7" s="386">
        <f t="shared" si="1"/>
        <v>8776</v>
      </c>
      <c r="AB7" s="386">
        <f t="shared" si="1"/>
        <v>76</v>
      </c>
      <c r="AC7" s="386">
        <f t="shared" si="1"/>
        <v>104</v>
      </c>
      <c r="AD7" s="386">
        <f t="shared" si="1"/>
        <v>2699</v>
      </c>
      <c r="AE7" s="386">
        <f t="shared" si="1"/>
        <v>50</v>
      </c>
      <c r="AF7" s="386">
        <f t="shared" si="1"/>
        <v>58</v>
      </c>
      <c r="AG7" s="386">
        <f t="shared" si="1"/>
        <v>31554</v>
      </c>
      <c r="AH7" s="386">
        <f t="shared" si="1"/>
        <v>4</v>
      </c>
      <c r="AI7" s="48"/>
    </row>
    <row r="8" spans="1:35" ht="52.5" customHeight="1" thickBot="1">
      <c r="A8" s="320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</row>
    <row r="9" spans="1:35" ht="52.5" customHeight="1" thickBot="1">
      <c r="A9" s="270"/>
      <c r="B9" s="48"/>
      <c r="C9" s="48"/>
      <c r="D9" s="48"/>
      <c r="E9" s="457" t="s">
        <v>1160</v>
      </c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  <c r="AE9" s="458"/>
      <c r="AF9" s="458"/>
      <c r="AG9" s="458"/>
      <c r="AH9" s="459"/>
      <c r="AI9" s="48"/>
    </row>
    <row r="10" spans="1:35" ht="52.5" customHeight="1">
      <c r="A10" s="273" t="s">
        <v>0</v>
      </c>
      <c r="B10" s="262" t="s">
        <v>10</v>
      </c>
      <c r="C10" s="262" t="s">
        <v>11</v>
      </c>
      <c r="D10" s="253" t="s">
        <v>533</v>
      </c>
      <c r="E10" s="340" t="s">
        <v>387</v>
      </c>
      <c r="F10" s="341" t="s">
        <v>534</v>
      </c>
      <c r="G10" s="341" t="s">
        <v>535</v>
      </c>
      <c r="H10" s="341" t="s">
        <v>536</v>
      </c>
      <c r="I10" s="341" t="s">
        <v>537</v>
      </c>
      <c r="J10" s="341" t="s">
        <v>538</v>
      </c>
      <c r="K10" s="341" t="s">
        <v>1095</v>
      </c>
      <c r="L10" s="341" t="s">
        <v>540</v>
      </c>
      <c r="M10" s="341" t="s">
        <v>541</v>
      </c>
      <c r="N10" s="341" t="s">
        <v>542</v>
      </c>
      <c r="O10" s="341" t="s">
        <v>543</v>
      </c>
      <c r="P10" s="341" t="s">
        <v>544</v>
      </c>
      <c r="Q10" s="341" t="s">
        <v>545</v>
      </c>
      <c r="R10" s="341" t="s">
        <v>546</v>
      </c>
      <c r="S10" s="341" t="s">
        <v>547</v>
      </c>
      <c r="T10" s="341" t="s">
        <v>548</v>
      </c>
      <c r="U10" s="341" t="s">
        <v>549</v>
      </c>
      <c r="V10" s="341" t="s">
        <v>550</v>
      </c>
      <c r="W10" s="341" t="s">
        <v>551</v>
      </c>
      <c r="X10" s="341" t="s">
        <v>552</v>
      </c>
      <c r="Y10" s="341" t="s">
        <v>553</v>
      </c>
      <c r="Z10" s="341" t="s">
        <v>554</v>
      </c>
      <c r="AA10" s="341" t="s">
        <v>555</v>
      </c>
      <c r="AB10" s="341" t="s">
        <v>556</v>
      </c>
      <c r="AC10" s="341" t="s">
        <v>557</v>
      </c>
      <c r="AD10" s="341" t="s">
        <v>558</v>
      </c>
      <c r="AE10" s="341" t="s">
        <v>559</v>
      </c>
      <c r="AF10" s="341" t="s">
        <v>560</v>
      </c>
      <c r="AG10" s="341" t="s">
        <v>561</v>
      </c>
      <c r="AH10" s="341" t="s">
        <v>562</v>
      </c>
      <c r="AI10" s="48"/>
    </row>
    <row r="11" spans="1:35" ht="52.5" customHeight="1">
      <c r="A11" s="274" t="s">
        <v>12</v>
      </c>
      <c r="B11" s="263" t="s">
        <v>13</v>
      </c>
      <c r="C11" s="263" t="s">
        <v>14</v>
      </c>
      <c r="D11" s="264">
        <v>147</v>
      </c>
      <c r="E11" s="264">
        <v>0</v>
      </c>
      <c r="F11" s="264">
        <v>57</v>
      </c>
      <c r="G11" s="264">
        <v>15</v>
      </c>
      <c r="H11" s="264">
        <v>0</v>
      </c>
      <c r="I11" s="264">
        <v>13</v>
      </c>
      <c r="J11" s="264">
        <v>6</v>
      </c>
      <c r="K11" s="264">
        <v>0</v>
      </c>
      <c r="L11" s="264">
        <v>0</v>
      </c>
      <c r="M11" s="264">
        <v>5</v>
      </c>
      <c r="N11" s="264">
        <v>0</v>
      </c>
      <c r="O11" s="264">
        <v>0</v>
      </c>
      <c r="P11" s="264">
        <v>1</v>
      </c>
      <c r="Q11" s="264">
        <v>3</v>
      </c>
      <c r="R11" s="264">
        <v>0</v>
      </c>
      <c r="S11" s="264">
        <v>0</v>
      </c>
      <c r="T11" s="264">
        <v>0</v>
      </c>
      <c r="U11" s="264">
        <v>23</v>
      </c>
      <c r="V11" s="264">
        <v>0</v>
      </c>
      <c r="W11" s="264">
        <v>2</v>
      </c>
      <c r="X11" s="264">
        <v>0</v>
      </c>
      <c r="Y11" s="264">
        <v>9</v>
      </c>
      <c r="Z11" s="264">
        <v>0</v>
      </c>
      <c r="AA11" s="264">
        <v>5</v>
      </c>
      <c r="AB11" s="264">
        <v>0</v>
      </c>
      <c r="AC11" s="264">
        <v>1</v>
      </c>
      <c r="AD11" s="264">
        <v>5</v>
      </c>
      <c r="AE11" s="264">
        <v>0</v>
      </c>
      <c r="AF11" s="264">
        <v>0</v>
      </c>
      <c r="AG11" s="264">
        <v>2</v>
      </c>
      <c r="AH11" s="264">
        <v>0</v>
      </c>
      <c r="AI11" s="48"/>
    </row>
    <row r="12" spans="1:35" ht="52.5" customHeight="1">
      <c r="A12" s="275" t="s">
        <v>15</v>
      </c>
      <c r="B12" s="265" t="s">
        <v>13</v>
      </c>
      <c r="C12" s="265" t="s">
        <v>14</v>
      </c>
      <c r="D12" s="266">
        <v>14426</v>
      </c>
      <c r="E12" s="266">
        <v>2</v>
      </c>
      <c r="F12" s="266">
        <v>4194</v>
      </c>
      <c r="G12" s="266">
        <v>1229</v>
      </c>
      <c r="H12" s="266">
        <v>14</v>
      </c>
      <c r="I12" s="266">
        <v>718</v>
      </c>
      <c r="J12" s="266">
        <v>311</v>
      </c>
      <c r="K12" s="266">
        <v>44</v>
      </c>
      <c r="L12" s="267">
        <v>144</v>
      </c>
      <c r="M12" s="267">
        <v>757</v>
      </c>
      <c r="N12" s="267">
        <v>100</v>
      </c>
      <c r="O12" s="267">
        <v>0</v>
      </c>
      <c r="P12" s="267">
        <v>19</v>
      </c>
      <c r="Q12" s="267">
        <v>45</v>
      </c>
      <c r="R12" s="267">
        <v>4</v>
      </c>
      <c r="S12" s="267">
        <v>10</v>
      </c>
      <c r="T12" s="267">
        <v>0</v>
      </c>
      <c r="U12" s="267">
        <v>1841</v>
      </c>
      <c r="V12" s="267">
        <v>5</v>
      </c>
      <c r="W12" s="267">
        <v>421</v>
      </c>
      <c r="X12" s="267">
        <v>57</v>
      </c>
      <c r="Y12" s="267">
        <v>291</v>
      </c>
      <c r="Z12" s="267">
        <v>30</v>
      </c>
      <c r="AA12" s="267">
        <v>265</v>
      </c>
      <c r="AB12" s="267">
        <v>2</v>
      </c>
      <c r="AC12" s="267">
        <v>4</v>
      </c>
      <c r="AD12" s="267">
        <v>175</v>
      </c>
      <c r="AE12" s="267">
        <v>0</v>
      </c>
      <c r="AF12" s="267">
        <v>4</v>
      </c>
      <c r="AG12" s="267">
        <v>3740</v>
      </c>
      <c r="AH12" s="267">
        <v>0</v>
      </c>
      <c r="AI12" s="48"/>
    </row>
    <row r="13" spans="1:35" ht="52.5" customHeight="1">
      <c r="A13" s="274" t="s">
        <v>16</v>
      </c>
      <c r="B13" s="263" t="s">
        <v>13</v>
      </c>
      <c r="C13" s="263" t="s">
        <v>14</v>
      </c>
      <c r="D13" s="264">
        <v>354</v>
      </c>
      <c r="E13" s="264">
        <v>0</v>
      </c>
      <c r="F13" s="264">
        <v>131</v>
      </c>
      <c r="G13" s="264">
        <v>52</v>
      </c>
      <c r="H13" s="264">
        <v>0</v>
      </c>
      <c r="I13" s="264">
        <v>15</v>
      </c>
      <c r="J13" s="264">
        <v>7</v>
      </c>
      <c r="K13" s="264">
        <v>3</v>
      </c>
      <c r="L13" s="268">
        <v>3</v>
      </c>
      <c r="M13" s="268">
        <v>25</v>
      </c>
      <c r="N13" s="268">
        <v>0</v>
      </c>
      <c r="O13" s="268">
        <v>0</v>
      </c>
      <c r="P13" s="268">
        <v>1</v>
      </c>
      <c r="Q13" s="268">
        <v>1</v>
      </c>
      <c r="R13" s="268">
        <v>0</v>
      </c>
      <c r="S13" s="268">
        <v>0</v>
      </c>
      <c r="T13" s="268">
        <v>0</v>
      </c>
      <c r="U13" s="268">
        <v>52</v>
      </c>
      <c r="V13" s="268">
        <v>0</v>
      </c>
      <c r="W13" s="268">
        <v>4</v>
      </c>
      <c r="X13" s="268">
        <v>7</v>
      </c>
      <c r="Y13" s="268">
        <v>11</v>
      </c>
      <c r="Z13" s="268">
        <v>1</v>
      </c>
      <c r="AA13" s="268">
        <v>5</v>
      </c>
      <c r="AB13" s="268">
        <v>0</v>
      </c>
      <c r="AC13" s="268">
        <v>0</v>
      </c>
      <c r="AD13" s="268">
        <v>5</v>
      </c>
      <c r="AE13" s="268">
        <v>0</v>
      </c>
      <c r="AF13" s="268">
        <v>0</v>
      </c>
      <c r="AG13" s="268">
        <v>31</v>
      </c>
      <c r="AH13" s="268">
        <v>0</v>
      </c>
      <c r="AI13" s="48"/>
    </row>
    <row r="14" spans="1:35" ht="52.5" customHeight="1">
      <c r="A14" s="275" t="s">
        <v>17</v>
      </c>
      <c r="B14" s="265" t="s">
        <v>13</v>
      </c>
      <c r="C14" s="265" t="s">
        <v>14</v>
      </c>
      <c r="D14" s="266">
        <v>54255</v>
      </c>
      <c r="E14" s="266">
        <v>8</v>
      </c>
      <c r="F14" s="266">
        <v>18214</v>
      </c>
      <c r="G14" s="266">
        <v>5178</v>
      </c>
      <c r="H14" s="266">
        <v>52</v>
      </c>
      <c r="I14" s="266">
        <v>3623</v>
      </c>
      <c r="J14" s="266">
        <v>927</v>
      </c>
      <c r="K14" s="266">
        <v>182</v>
      </c>
      <c r="L14" s="267">
        <v>407</v>
      </c>
      <c r="M14" s="267">
        <v>2436</v>
      </c>
      <c r="N14" s="267">
        <v>300</v>
      </c>
      <c r="O14" s="267">
        <v>0</v>
      </c>
      <c r="P14" s="267">
        <v>92</v>
      </c>
      <c r="Q14" s="267">
        <v>171</v>
      </c>
      <c r="R14" s="267">
        <v>164</v>
      </c>
      <c r="S14" s="267">
        <v>27</v>
      </c>
      <c r="T14" s="267">
        <v>2</v>
      </c>
      <c r="U14" s="267">
        <v>6640</v>
      </c>
      <c r="V14" s="267">
        <v>41</v>
      </c>
      <c r="W14" s="267">
        <v>1026</v>
      </c>
      <c r="X14" s="267">
        <v>291</v>
      </c>
      <c r="Y14" s="267">
        <v>965</v>
      </c>
      <c r="Z14" s="267">
        <v>134</v>
      </c>
      <c r="AA14" s="267">
        <v>1621</v>
      </c>
      <c r="AB14" s="267">
        <v>7</v>
      </c>
      <c r="AC14" s="267">
        <v>28</v>
      </c>
      <c r="AD14" s="267">
        <v>1175</v>
      </c>
      <c r="AE14" s="267">
        <v>4</v>
      </c>
      <c r="AF14" s="267">
        <v>12</v>
      </c>
      <c r="AG14" s="267">
        <v>10528</v>
      </c>
      <c r="AH14" s="267">
        <v>0</v>
      </c>
      <c r="AI14" s="48"/>
    </row>
    <row r="15" spans="1:35" ht="52.5" customHeight="1">
      <c r="A15" s="274" t="s">
        <v>18</v>
      </c>
      <c r="B15" s="263" t="s">
        <v>13</v>
      </c>
      <c r="C15" s="263" t="s">
        <v>14</v>
      </c>
      <c r="D15" s="264">
        <v>2315</v>
      </c>
      <c r="E15" s="264">
        <v>0</v>
      </c>
      <c r="F15" s="264">
        <v>750</v>
      </c>
      <c r="G15" s="264">
        <v>373</v>
      </c>
      <c r="H15" s="264">
        <v>3</v>
      </c>
      <c r="I15" s="264">
        <v>80</v>
      </c>
      <c r="J15" s="264">
        <v>41</v>
      </c>
      <c r="K15" s="264">
        <v>3</v>
      </c>
      <c r="L15" s="268">
        <v>36</v>
      </c>
      <c r="M15" s="268">
        <v>117</v>
      </c>
      <c r="N15" s="268">
        <v>6</v>
      </c>
      <c r="O15" s="268">
        <v>0</v>
      </c>
      <c r="P15" s="268">
        <v>1</v>
      </c>
      <c r="Q15" s="268">
        <v>1</v>
      </c>
      <c r="R15" s="268">
        <v>0</v>
      </c>
      <c r="S15" s="268">
        <v>2</v>
      </c>
      <c r="T15" s="268">
        <v>0</v>
      </c>
      <c r="U15" s="268">
        <v>390</v>
      </c>
      <c r="V15" s="268">
        <v>1</v>
      </c>
      <c r="W15" s="268">
        <v>30</v>
      </c>
      <c r="X15" s="268">
        <v>13</v>
      </c>
      <c r="Y15" s="268">
        <v>115</v>
      </c>
      <c r="Z15" s="268">
        <v>3</v>
      </c>
      <c r="AA15" s="268">
        <v>38</v>
      </c>
      <c r="AB15" s="268">
        <v>0</v>
      </c>
      <c r="AC15" s="268">
        <v>1</v>
      </c>
      <c r="AD15" s="268">
        <v>39</v>
      </c>
      <c r="AE15" s="268">
        <v>0</v>
      </c>
      <c r="AF15" s="268">
        <v>0</v>
      </c>
      <c r="AG15" s="268">
        <v>272</v>
      </c>
      <c r="AH15" s="268">
        <v>0</v>
      </c>
      <c r="AI15" s="48"/>
    </row>
    <row r="16" spans="1:35" ht="52.5" customHeight="1">
      <c r="A16" s="275" t="s">
        <v>19</v>
      </c>
      <c r="B16" s="265" t="s">
        <v>13</v>
      </c>
      <c r="C16" s="265" t="s">
        <v>14</v>
      </c>
      <c r="D16" s="266">
        <v>188</v>
      </c>
      <c r="E16" s="266">
        <v>0</v>
      </c>
      <c r="F16" s="266">
        <v>66</v>
      </c>
      <c r="G16" s="266">
        <v>23</v>
      </c>
      <c r="H16" s="266">
        <v>0</v>
      </c>
      <c r="I16" s="266">
        <v>2</v>
      </c>
      <c r="J16" s="266">
        <v>8</v>
      </c>
      <c r="K16" s="266">
        <v>2</v>
      </c>
      <c r="L16" s="267">
        <v>2</v>
      </c>
      <c r="M16" s="267">
        <v>11</v>
      </c>
      <c r="N16" s="267">
        <v>0</v>
      </c>
      <c r="O16" s="267">
        <v>0</v>
      </c>
      <c r="P16" s="267">
        <v>1</v>
      </c>
      <c r="Q16" s="267">
        <v>1</v>
      </c>
      <c r="R16" s="267">
        <v>0</v>
      </c>
      <c r="S16" s="267">
        <v>0</v>
      </c>
      <c r="T16" s="267">
        <v>0</v>
      </c>
      <c r="U16" s="267">
        <v>35</v>
      </c>
      <c r="V16" s="267">
        <v>0</v>
      </c>
      <c r="W16" s="267">
        <v>5</v>
      </c>
      <c r="X16" s="267">
        <v>0</v>
      </c>
      <c r="Y16" s="267">
        <v>2</v>
      </c>
      <c r="Z16" s="267">
        <v>1</v>
      </c>
      <c r="AA16" s="267">
        <v>1</v>
      </c>
      <c r="AB16" s="267">
        <v>0</v>
      </c>
      <c r="AC16" s="267">
        <v>0</v>
      </c>
      <c r="AD16" s="267">
        <v>0</v>
      </c>
      <c r="AE16" s="267">
        <v>0</v>
      </c>
      <c r="AF16" s="267">
        <v>0</v>
      </c>
      <c r="AG16" s="267">
        <v>28</v>
      </c>
      <c r="AH16" s="267">
        <v>0</v>
      </c>
      <c r="AI16" s="48"/>
    </row>
    <row r="17" spans="1:35" ht="52.5" customHeight="1">
      <c r="A17" s="274" t="s">
        <v>20</v>
      </c>
      <c r="B17" s="263" t="s">
        <v>13</v>
      </c>
      <c r="C17" s="263" t="s">
        <v>14</v>
      </c>
      <c r="D17" s="264">
        <v>1551</v>
      </c>
      <c r="E17" s="264">
        <v>0</v>
      </c>
      <c r="F17" s="264">
        <v>512</v>
      </c>
      <c r="G17" s="264">
        <v>196</v>
      </c>
      <c r="H17" s="264">
        <v>0</v>
      </c>
      <c r="I17" s="264">
        <v>38</v>
      </c>
      <c r="J17" s="264">
        <v>33</v>
      </c>
      <c r="K17" s="264">
        <v>5</v>
      </c>
      <c r="L17" s="268">
        <v>17</v>
      </c>
      <c r="M17" s="268">
        <v>122</v>
      </c>
      <c r="N17" s="268">
        <v>3</v>
      </c>
      <c r="O17" s="268">
        <v>0</v>
      </c>
      <c r="P17" s="268">
        <v>2</v>
      </c>
      <c r="Q17" s="268">
        <v>4</v>
      </c>
      <c r="R17" s="268">
        <v>0</v>
      </c>
      <c r="S17" s="268">
        <v>0</v>
      </c>
      <c r="T17" s="268">
        <v>0</v>
      </c>
      <c r="U17" s="268">
        <v>210</v>
      </c>
      <c r="V17" s="268">
        <v>1</v>
      </c>
      <c r="W17" s="268">
        <v>33</v>
      </c>
      <c r="X17" s="268">
        <v>16</v>
      </c>
      <c r="Y17" s="268">
        <v>86</v>
      </c>
      <c r="Z17" s="268">
        <v>7</v>
      </c>
      <c r="AA17" s="268">
        <v>59</v>
      </c>
      <c r="AB17" s="268">
        <v>0</v>
      </c>
      <c r="AC17" s="268">
        <v>1</v>
      </c>
      <c r="AD17" s="268">
        <v>23</v>
      </c>
      <c r="AE17" s="268">
        <v>0</v>
      </c>
      <c r="AF17" s="268">
        <v>0</v>
      </c>
      <c r="AG17" s="268">
        <v>183</v>
      </c>
      <c r="AH17" s="268">
        <v>0</v>
      </c>
      <c r="AI17" s="48"/>
    </row>
    <row r="18" spans="1:35" ht="52.5" customHeight="1">
      <c r="A18" s="275" t="s">
        <v>21</v>
      </c>
      <c r="B18" s="265" t="s">
        <v>13</v>
      </c>
      <c r="C18" s="265" t="s">
        <v>14</v>
      </c>
      <c r="D18" s="266">
        <v>386</v>
      </c>
      <c r="E18" s="266">
        <v>0</v>
      </c>
      <c r="F18" s="266">
        <v>155</v>
      </c>
      <c r="G18" s="266">
        <v>88</v>
      </c>
      <c r="H18" s="266">
        <v>0</v>
      </c>
      <c r="I18" s="266">
        <v>11</v>
      </c>
      <c r="J18" s="266">
        <v>7</v>
      </c>
      <c r="K18" s="266">
        <v>2</v>
      </c>
      <c r="L18" s="267">
        <v>6</v>
      </c>
      <c r="M18" s="267">
        <v>21</v>
      </c>
      <c r="N18" s="267">
        <v>0</v>
      </c>
      <c r="O18" s="267">
        <v>0</v>
      </c>
      <c r="P18" s="267">
        <v>0</v>
      </c>
      <c r="Q18" s="267">
        <v>0</v>
      </c>
      <c r="R18" s="267">
        <v>0</v>
      </c>
      <c r="S18" s="267">
        <v>0</v>
      </c>
      <c r="T18" s="267">
        <v>0</v>
      </c>
      <c r="U18" s="267">
        <v>60</v>
      </c>
      <c r="V18" s="267">
        <v>0</v>
      </c>
      <c r="W18" s="267">
        <v>5</v>
      </c>
      <c r="X18" s="267">
        <v>0</v>
      </c>
      <c r="Y18" s="267">
        <v>6</v>
      </c>
      <c r="Z18" s="267">
        <v>3</v>
      </c>
      <c r="AA18" s="267">
        <v>6</v>
      </c>
      <c r="AB18" s="267">
        <v>0</v>
      </c>
      <c r="AC18" s="267">
        <v>0</v>
      </c>
      <c r="AD18" s="267">
        <v>5</v>
      </c>
      <c r="AE18" s="267">
        <v>0</v>
      </c>
      <c r="AF18" s="267">
        <v>0</v>
      </c>
      <c r="AG18" s="267">
        <v>11</v>
      </c>
      <c r="AH18" s="267">
        <v>0</v>
      </c>
      <c r="AI18" s="48"/>
    </row>
    <row r="19" spans="1:35" ht="52.5" customHeight="1">
      <c r="A19" s="274" t="s">
        <v>22</v>
      </c>
      <c r="B19" s="263" t="s">
        <v>13</v>
      </c>
      <c r="C19" s="263" t="s">
        <v>14</v>
      </c>
      <c r="D19" s="264">
        <v>361</v>
      </c>
      <c r="E19" s="264">
        <v>0</v>
      </c>
      <c r="F19" s="264">
        <v>129</v>
      </c>
      <c r="G19" s="264">
        <v>25</v>
      </c>
      <c r="H19" s="264">
        <v>0</v>
      </c>
      <c r="I19" s="264">
        <v>2</v>
      </c>
      <c r="J19" s="264">
        <v>10</v>
      </c>
      <c r="K19" s="264">
        <v>3</v>
      </c>
      <c r="L19" s="268">
        <v>3</v>
      </c>
      <c r="M19" s="268">
        <v>16</v>
      </c>
      <c r="N19" s="268">
        <v>0</v>
      </c>
      <c r="O19" s="268">
        <v>0</v>
      </c>
      <c r="P19" s="268">
        <v>0</v>
      </c>
      <c r="Q19" s="268">
        <v>0</v>
      </c>
      <c r="R19" s="268">
        <v>0</v>
      </c>
      <c r="S19" s="268">
        <v>1</v>
      </c>
      <c r="T19" s="268">
        <v>0</v>
      </c>
      <c r="U19" s="268">
        <v>29</v>
      </c>
      <c r="V19" s="268">
        <v>0</v>
      </c>
      <c r="W19" s="268">
        <v>1</v>
      </c>
      <c r="X19" s="268">
        <v>0</v>
      </c>
      <c r="Y19" s="268">
        <v>8</v>
      </c>
      <c r="Z19" s="268">
        <v>0</v>
      </c>
      <c r="AA19" s="268">
        <v>2</v>
      </c>
      <c r="AB19" s="268">
        <v>0</v>
      </c>
      <c r="AC19" s="268">
        <v>0</v>
      </c>
      <c r="AD19" s="268">
        <v>6</v>
      </c>
      <c r="AE19" s="268">
        <v>0</v>
      </c>
      <c r="AF19" s="268">
        <v>0</v>
      </c>
      <c r="AG19" s="268">
        <v>126</v>
      </c>
      <c r="AH19" s="268">
        <v>0</v>
      </c>
      <c r="AI19" s="48"/>
    </row>
    <row r="20" spans="1:35" ht="52.5" customHeight="1">
      <c r="A20" s="275" t="s">
        <v>23</v>
      </c>
      <c r="B20" s="265" t="s">
        <v>13</v>
      </c>
      <c r="C20" s="265" t="s">
        <v>14</v>
      </c>
      <c r="D20" s="266">
        <v>1525</v>
      </c>
      <c r="E20" s="266">
        <v>0</v>
      </c>
      <c r="F20" s="266">
        <v>379</v>
      </c>
      <c r="G20" s="266">
        <v>232</v>
      </c>
      <c r="H20" s="266">
        <v>0</v>
      </c>
      <c r="I20" s="266">
        <v>41</v>
      </c>
      <c r="J20" s="266">
        <v>28</v>
      </c>
      <c r="K20" s="266">
        <v>3</v>
      </c>
      <c r="L20" s="267">
        <v>17</v>
      </c>
      <c r="M20" s="267">
        <v>73</v>
      </c>
      <c r="N20" s="267">
        <v>3</v>
      </c>
      <c r="O20" s="267">
        <v>0</v>
      </c>
      <c r="P20" s="267">
        <v>3</v>
      </c>
      <c r="Q20" s="267">
        <v>5</v>
      </c>
      <c r="R20" s="267">
        <v>0</v>
      </c>
      <c r="S20" s="267">
        <v>1</v>
      </c>
      <c r="T20" s="267">
        <v>1</v>
      </c>
      <c r="U20" s="267">
        <v>269</v>
      </c>
      <c r="V20" s="267">
        <v>0</v>
      </c>
      <c r="W20" s="267">
        <v>20</v>
      </c>
      <c r="X20" s="267">
        <v>1</v>
      </c>
      <c r="Y20" s="267">
        <v>35</v>
      </c>
      <c r="Z20" s="267">
        <v>5</v>
      </c>
      <c r="AA20" s="267">
        <v>41</v>
      </c>
      <c r="AB20" s="267">
        <v>0</v>
      </c>
      <c r="AC20" s="267">
        <v>1</v>
      </c>
      <c r="AD20" s="267">
        <v>34</v>
      </c>
      <c r="AE20" s="267">
        <v>0</v>
      </c>
      <c r="AF20" s="267">
        <v>0</v>
      </c>
      <c r="AG20" s="267">
        <v>333</v>
      </c>
      <c r="AH20" s="267">
        <v>0</v>
      </c>
      <c r="AI20" s="48"/>
    </row>
    <row r="21" spans="1:35" ht="52.5" customHeight="1">
      <c r="A21" s="274" t="s">
        <v>24</v>
      </c>
      <c r="B21" s="263" t="s">
        <v>13</v>
      </c>
      <c r="C21" s="263" t="s">
        <v>14</v>
      </c>
      <c r="D21" s="264">
        <v>1360</v>
      </c>
      <c r="E21" s="264">
        <v>0</v>
      </c>
      <c r="F21" s="264">
        <v>429</v>
      </c>
      <c r="G21" s="264">
        <v>241</v>
      </c>
      <c r="H21" s="264">
        <v>0</v>
      </c>
      <c r="I21" s="264">
        <v>32</v>
      </c>
      <c r="J21" s="264">
        <v>57</v>
      </c>
      <c r="K21" s="264">
        <v>3</v>
      </c>
      <c r="L21" s="268">
        <v>9</v>
      </c>
      <c r="M21" s="268">
        <v>79</v>
      </c>
      <c r="N21" s="268">
        <v>3</v>
      </c>
      <c r="O21" s="268">
        <v>0</v>
      </c>
      <c r="P21" s="268">
        <v>1</v>
      </c>
      <c r="Q21" s="268">
        <v>1</v>
      </c>
      <c r="R21" s="268">
        <v>0</v>
      </c>
      <c r="S21" s="268">
        <v>0</v>
      </c>
      <c r="T21" s="268">
        <v>0</v>
      </c>
      <c r="U21" s="268">
        <v>204</v>
      </c>
      <c r="V21" s="268">
        <v>0</v>
      </c>
      <c r="W21" s="268">
        <v>31</v>
      </c>
      <c r="X21" s="268">
        <v>2</v>
      </c>
      <c r="Y21" s="268">
        <v>26</v>
      </c>
      <c r="Z21" s="268">
        <v>2</v>
      </c>
      <c r="AA21" s="268">
        <v>20</v>
      </c>
      <c r="AB21" s="268">
        <v>0</v>
      </c>
      <c r="AC21" s="268">
        <v>0</v>
      </c>
      <c r="AD21" s="268">
        <v>9</v>
      </c>
      <c r="AE21" s="268">
        <v>0</v>
      </c>
      <c r="AF21" s="268">
        <v>0</v>
      </c>
      <c r="AG21" s="268">
        <v>211</v>
      </c>
      <c r="AH21" s="268">
        <v>0</v>
      </c>
      <c r="AI21" s="48"/>
    </row>
    <row r="22" spans="1:35" ht="52.5" customHeight="1">
      <c r="A22" s="275" t="s">
        <v>25</v>
      </c>
      <c r="B22" s="265" t="s">
        <v>13</v>
      </c>
      <c r="C22" s="265" t="s">
        <v>14</v>
      </c>
      <c r="D22" s="266">
        <v>201</v>
      </c>
      <c r="E22" s="266">
        <v>0</v>
      </c>
      <c r="F22" s="266">
        <v>30</v>
      </c>
      <c r="G22" s="266">
        <v>23</v>
      </c>
      <c r="H22" s="266">
        <v>0</v>
      </c>
      <c r="I22" s="266">
        <v>0</v>
      </c>
      <c r="J22" s="266">
        <v>1</v>
      </c>
      <c r="K22" s="266">
        <v>1</v>
      </c>
      <c r="L22" s="267">
        <v>13</v>
      </c>
      <c r="M22" s="267">
        <v>7</v>
      </c>
      <c r="N22" s="267">
        <v>0</v>
      </c>
      <c r="O22" s="267">
        <v>0</v>
      </c>
      <c r="P22" s="267">
        <v>0</v>
      </c>
      <c r="Q22" s="267">
        <v>0</v>
      </c>
      <c r="R22" s="267">
        <v>0</v>
      </c>
      <c r="S22" s="267">
        <v>0</v>
      </c>
      <c r="T22" s="267">
        <v>0</v>
      </c>
      <c r="U22" s="267">
        <v>57</v>
      </c>
      <c r="V22" s="267">
        <v>0</v>
      </c>
      <c r="W22" s="267">
        <v>6</v>
      </c>
      <c r="X22" s="267">
        <v>1</v>
      </c>
      <c r="Y22" s="267">
        <v>2</v>
      </c>
      <c r="Z22" s="267">
        <v>0</v>
      </c>
      <c r="AA22" s="267">
        <v>29</v>
      </c>
      <c r="AB22" s="267">
        <v>1</v>
      </c>
      <c r="AC22" s="267">
        <v>0</v>
      </c>
      <c r="AD22" s="267">
        <v>2</v>
      </c>
      <c r="AE22" s="267">
        <v>0</v>
      </c>
      <c r="AF22" s="267">
        <v>0</v>
      </c>
      <c r="AG22" s="267">
        <v>28</v>
      </c>
      <c r="AH22" s="267">
        <v>0</v>
      </c>
      <c r="AI22" s="48"/>
    </row>
    <row r="23" spans="1:35" ht="52.5" customHeight="1">
      <c r="A23" s="274" t="s">
        <v>26</v>
      </c>
      <c r="B23" s="263" t="s">
        <v>13</v>
      </c>
      <c r="C23" s="263" t="s">
        <v>14</v>
      </c>
      <c r="D23" s="264">
        <v>1694</v>
      </c>
      <c r="E23" s="264">
        <v>0</v>
      </c>
      <c r="F23" s="264">
        <v>562</v>
      </c>
      <c r="G23" s="264">
        <v>246</v>
      </c>
      <c r="H23" s="264">
        <v>0</v>
      </c>
      <c r="I23" s="264">
        <v>47</v>
      </c>
      <c r="J23" s="264">
        <v>39</v>
      </c>
      <c r="K23" s="264">
        <v>7</v>
      </c>
      <c r="L23" s="268">
        <v>33</v>
      </c>
      <c r="M23" s="268">
        <v>137</v>
      </c>
      <c r="N23" s="268">
        <v>5</v>
      </c>
      <c r="O23" s="268">
        <v>0</v>
      </c>
      <c r="P23" s="268">
        <v>0</v>
      </c>
      <c r="Q23" s="268">
        <v>0</v>
      </c>
      <c r="R23" s="268">
        <v>0</v>
      </c>
      <c r="S23" s="268">
        <v>0</v>
      </c>
      <c r="T23" s="268">
        <v>0</v>
      </c>
      <c r="U23" s="268">
        <v>333</v>
      </c>
      <c r="V23" s="268">
        <v>6</v>
      </c>
      <c r="W23" s="268">
        <v>12</v>
      </c>
      <c r="X23" s="268">
        <v>5</v>
      </c>
      <c r="Y23" s="268">
        <v>38</v>
      </c>
      <c r="Z23" s="268">
        <v>4</v>
      </c>
      <c r="AA23" s="268">
        <v>34</v>
      </c>
      <c r="AB23" s="268">
        <v>0</v>
      </c>
      <c r="AC23" s="268">
        <v>1</v>
      </c>
      <c r="AD23" s="268">
        <v>46</v>
      </c>
      <c r="AE23" s="268">
        <v>0</v>
      </c>
      <c r="AF23" s="268">
        <v>0</v>
      </c>
      <c r="AG23" s="268">
        <v>139</v>
      </c>
      <c r="AH23" s="268">
        <v>0</v>
      </c>
      <c r="AI23" s="48"/>
    </row>
    <row r="24" spans="1:35" ht="52.5" customHeight="1">
      <c r="A24" s="275" t="s">
        <v>27</v>
      </c>
      <c r="B24" s="265" t="s">
        <v>13</v>
      </c>
      <c r="C24" s="265" t="s">
        <v>14</v>
      </c>
      <c r="D24" s="266">
        <v>595</v>
      </c>
      <c r="E24" s="266">
        <v>0</v>
      </c>
      <c r="F24" s="266">
        <v>182</v>
      </c>
      <c r="G24" s="266">
        <v>115</v>
      </c>
      <c r="H24" s="266">
        <v>0</v>
      </c>
      <c r="I24" s="266">
        <v>9</v>
      </c>
      <c r="J24" s="266">
        <v>13</v>
      </c>
      <c r="K24" s="266">
        <v>2</v>
      </c>
      <c r="L24" s="267">
        <v>19</v>
      </c>
      <c r="M24" s="267">
        <v>26</v>
      </c>
      <c r="N24" s="267">
        <v>2</v>
      </c>
      <c r="O24" s="267">
        <v>0</v>
      </c>
      <c r="P24" s="267">
        <v>0</v>
      </c>
      <c r="Q24" s="267">
        <v>0</v>
      </c>
      <c r="R24" s="267">
        <v>0</v>
      </c>
      <c r="S24" s="267">
        <v>0</v>
      </c>
      <c r="T24" s="267">
        <v>0</v>
      </c>
      <c r="U24" s="267">
        <v>146</v>
      </c>
      <c r="V24" s="267">
        <v>0</v>
      </c>
      <c r="W24" s="267">
        <v>22</v>
      </c>
      <c r="X24" s="267">
        <v>5</v>
      </c>
      <c r="Y24" s="267">
        <v>19</v>
      </c>
      <c r="Z24" s="267">
        <v>2</v>
      </c>
      <c r="AA24" s="267">
        <v>11</v>
      </c>
      <c r="AB24" s="267">
        <v>0</v>
      </c>
      <c r="AC24" s="267">
        <v>2</v>
      </c>
      <c r="AD24" s="267">
        <v>1</v>
      </c>
      <c r="AE24" s="267">
        <v>0</v>
      </c>
      <c r="AF24" s="267">
        <v>1</v>
      </c>
      <c r="AG24" s="267">
        <v>18</v>
      </c>
      <c r="AH24" s="267">
        <v>0</v>
      </c>
      <c r="AI24" s="48"/>
    </row>
    <row r="25" spans="1:35" ht="52.5" customHeight="1">
      <c r="A25" s="274" t="s">
        <v>28</v>
      </c>
      <c r="B25" s="263" t="s">
        <v>13</v>
      </c>
      <c r="C25" s="263" t="s">
        <v>14</v>
      </c>
      <c r="D25" s="264">
        <v>40</v>
      </c>
      <c r="E25" s="264">
        <v>0</v>
      </c>
      <c r="F25" s="264">
        <v>18</v>
      </c>
      <c r="G25" s="264">
        <v>0</v>
      </c>
      <c r="H25" s="264">
        <v>0</v>
      </c>
      <c r="I25" s="264">
        <v>3</v>
      </c>
      <c r="J25" s="264">
        <v>5</v>
      </c>
      <c r="K25" s="264">
        <v>0</v>
      </c>
      <c r="L25" s="268">
        <v>0</v>
      </c>
      <c r="M25" s="268">
        <v>4</v>
      </c>
      <c r="N25" s="268">
        <v>0</v>
      </c>
      <c r="O25" s="268">
        <v>0</v>
      </c>
      <c r="P25" s="268">
        <v>0</v>
      </c>
      <c r="Q25" s="268">
        <v>0</v>
      </c>
      <c r="R25" s="268">
        <v>0</v>
      </c>
      <c r="S25" s="268">
        <v>0</v>
      </c>
      <c r="T25" s="268">
        <v>0</v>
      </c>
      <c r="U25" s="268">
        <v>6</v>
      </c>
      <c r="V25" s="268">
        <v>0</v>
      </c>
      <c r="W25" s="268">
        <v>0</v>
      </c>
      <c r="X25" s="268">
        <v>1</v>
      </c>
      <c r="Y25" s="268">
        <v>0</v>
      </c>
      <c r="Z25" s="268">
        <v>0</v>
      </c>
      <c r="AA25" s="268">
        <v>3</v>
      </c>
      <c r="AB25" s="268">
        <v>0</v>
      </c>
      <c r="AC25" s="268">
        <v>0</v>
      </c>
      <c r="AD25" s="268">
        <v>0</v>
      </c>
      <c r="AE25" s="268">
        <v>0</v>
      </c>
      <c r="AF25" s="268">
        <v>0</v>
      </c>
      <c r="AG25" s="268">
        <v>0</v>
      </c>
      <c r="AH25" s="268">
        <v>0</v>
      </c>
      <c r="AI25" s="48"/>
    </row>
    <row r="26" spans="1:35" ht="52.5" customHeight="1">
      <c r="A26" s="275" t="s">
        <v>29</v>
      </c>
      <c r="B26" s="265" t="s">
        <v>13</v>
      </c>
      <c r="C26" s="265" t="s">
        <v>14</v>
      </c>
      <c r="D26" s="266">
        <v>787</v>
      </c>
      <c r="E26" s="266">
        <v>0</v>
      </c>
      <c r="F26" s="266">
        <v>238</v>
      </c>
      <c r="G26" s="266">
        <v>149</v>
      </c>
      <c r="H26" s="266">
        <v>0</v>
      </c>
      <c r="I26" s="266">
        <v>6</v>
      </c>
      <c r="J26" s="266">
        <v>15</v>
      </c>
      <c r="K26" s="266">
        <v>1</v>
      </c>
      <c r="L26" s="267">
        <v>12</v>
      </c>
      <c r="M26" s="267">
        <v>39</v>
      </c>
      <c r="N26" s="267">
        <v>1</v>
      </c>
      <c r="O26" s="267">
        <v>0</v>
      </c>
      <c r="P26" s="267">
        <v>1</v>
      </c>
      <c r="Q26" s="267">
        <v>1</v>
      </c>
      <c r="R26" s="267">
        <v>0</v>
      </c>
      <c r="S26" s="267">
        <v>0</v>
      </c>
      <c r="T26" s="267">
        <v>0</v>
      </c>
      <c r="U26" s="267">
        <v>124</v>
      </c>
      <c r="V26" s="267">
        <v>1</v>
      </c>
      <c r="W26" s="267">
        <v>8</v>
      </c>
      <c r="X26" s="267">
        <v>16</v>
      </c>
      <c r="Y26" s="267">
        <v>40</v>
      </c>
      <c r="Z26" s="267">
        <v>0</v>
      </c>
      <c r="AA26" s="267">
        <v>12</v>
      </c>
      <c r="AB26" s="267">
        <v>0</v>
      </c>
      <c r="AC26" s="267">
        <v>0</v>
      </c>
      <c r="AD26" s="267">
        <v>24</v>
      </c>
      <c r="AE26" s="267">
        <v>0</v>
      </c>
      <c r="AF26" s="267">
        <v>0</v>
      </c>
      <c r="AG26" s="267">
        <v>99</v>
      </c>
      <c r="AH26" s="267">
        <v>0</v>
      </c>
      <c r="AI26" s="48"/>
    </row>
    <row r="27" spans="1:35" ht="52.5" customHeight="1">
      <c r="A27" s="274" t="s">
        <v>30</v>
      </c>
      <c r="B27" s="263" t="s">
        <v>13</v>
      </c>
      <c r="C27" s="263" t="s">
        <v>14</v>
      </c>
      <c r="D27" s="264">
        <v>1480</v>
      </c>
      <c r="E27" s="264">
        <v>0</v>
      </c>
      <c r="F27" s="264">
        <v>467</v>
      </c>
      <c r="G27" s="264">
        <v>152</v>
      </c>
      <c r="H27" s="264">
        <v>1</v>
      </c>
      <c r="I27" s="264">
        <v>49</v>
      </c>
      <c r="J27" s="264">
        <v>40</v>
      </c>
      <c r="K27" s="264">
        <v>4</v>
      </c>
      <c r="L27" s="268">
        <v>7</v>
      </c>
      <c r="M27" s="268">
        <v>129</v>
      </c>
      <c r="N27" s="268">
        <v>2</v>
      </c>
      <c r="O27" s="268">
        <v>0</v>
      </c>
      <c r="P27" s="268">
        <v>4</v>
      </c>
      <c r="Q27" s="268">
        <v>8</v>
      </c>
      <c r="R27" s="268">
        <v>0</v>
      </c>
      <c r="S27" s="268">
        <v>0</v>
      </c>
      <c r="T27" s="268">
        <v>0</v>
      </c>
      <c r="U27" s="268">
        <v>253</v>
      </c>
      <c r="V27" s="268">
        <v>1</v>
      </c>
      <c r="W27" s="268">
        <v>40</v>
      </c>
      <c r="X27" s="268">
        <v>6</v>
      </c>
      <c r="Y27" s="268">
        <v>61</v>
      </c>
      <c r="Z27" s="268">
        <v>5</v>
      </c>
      <c r="AA27" s="268">
        <v>29</v>
      </c>
      <c r="AB27" s="268">
        <v>1</v>
      </c>
      <c r="AC27" s="268">
        <v>0</v>
      </c>
      <c r="AD27" s="268">
        <v>22</v>
      </c>
      <c r="AE27" s="268">
        <v>0</v>
      </c>
      <c r="AF27" s="268">
        <v>0</v>
      </c>
      <c r="AG27" s="268">
        <v>199</v>
      </c>
      <c r="AH27" s="268">
        <v>0</v>
      </c>
      <c r="AI27" s="48"/>
    </row>
    <row r="28" spans="1:35" ht="52.5" customHeight="1">
      <c r="A28" s="275" t="s">
        <v>31</v>
      </c>
      <c r="B28" s="265" t="s">
        <v>13</v>
      </c>
      <c r="C28" s="265" t="s">
        <v>14</v>
      </c>
      <c r="D28" s="266">
        <v>161</v>
      </c>
      <c r="E28" s="266">
        <v>0</v>
      </c>
      <c r="F28" s="266">
        <v>70</v>
      </c>
      <c r="G28" s="266">
        <v>11</v>
      </c>
      <c r="H28" s="266">
        <v>0</v>
      </c>
      <c r="I28" s="266">
        <v>0</v>
      </c>
      <c r="J28" s="266">
        <v>7</v>
      </c>
      <c r="K28" s="266">
        <v>1</v>
      </c>
      <c r="L28" s="267">
        <v>0</v>
      </c>
      <c r="M28" s="267">
        <v>10</v>
      </c>
      <c r="N28" s="267">
        <v>0</v>
      </c>
      <c r="O28" s="267">
        <v>0</v>
      </c>
      <c r="P28" s="267">
        <v>0</v>
      </c>
      <c r="Q28" s="267">
        <v>0</v>
      </c>
      <c r="R28" s="267">
        <v>0</v>
      </c>
      <c r="S28" s="267">
        <v>0</v>
      </c>
      <c r="T28" s="267">
        <v>0</v>
      </c>
      <c r="U28" s="267">
        <v>14</v>
      </c>
      <c r="V28" s="267">
        <v>0</v>
      </c>
      <c r="W28" s="267">
        <v>2</v>
      </c>
      <c r="X28" s="267">
        <v>0</v>
      </c>
      <c r="Y28" s="267">
        <v>12</v>
      </c>
      <c r="Z28" s="267">
        <v>0</v>
      </c>
      <c r="AA28" s="267">
        <v>3</v>
      </c>
      <c r="AB28" s="267">
        <v>0</v>
      </c>
      <c r="AC28" s="267">
        <v>0</v>
      </c>
      <c r="AD28" s="267">
        <v>2</v>
      </c>
      <c r="AE28" s="267">
        <v>0</v>
      </c>
      <c r="AF28" s="267">
        <v>0</v>
      </c>
      <c r="AG28" s="267">
        <v>29</v>
      </c>
      <c r="AH28" s="267">
        <v>0</v>
      </c>
      <c r="AI28" s="48"/>
    </row>
    <row r="29" spans="1:35" ht="52.5" customHeight="1">
      <c r="A29" s="274" t="s">
        <v>32</v>
      </c>
      <c r="B29" s="263" t="s">
        <v>13</v>
      </c>
      <c r="C29" s="263" t="s">
        <v>14</v>
      </c>
      <c r="D29" s="264">
        <v>2035</v>
      </c>
      <c r="E29" s="264">
        <v>1</v>
      </c>
      <c r="F29" s="264">
        <v>727</v>
      </c>
      <c r="G29" s="264">
        <v>251</v>
      </c>
      <c r="H29" s="264">
        <v>1</v>
      </c>
      <c r="I29" s="264">
        <v>75</v>
      </c>
      <c r="J29" s="264">
        <v>52</v>
      </c>
      <c r="K29" s="264">
        <v>4</v>
      </c>
      <c r="L29" s="268">
        <v>37</v>
      </c>
      <c r="M29" s="268">
        <v>126</v>
      </c>
      <c r="N29" s="268">
        <v>3</v>
      </c>
      <c r="O29" s="268">
        <v>0</v>
      </c>
      <c r="P29" s="268">
        <v>0</v>
      </c>
      <c r="Q29" s="268">
        <v>0</v>
      </c>
      <c r="R29" s="268">
        <v>0</v>
      </c>
      <c r="S29" s="268">
        <v>0</v>
      </c>
      <c r="T29" s="268">
        <v>0</v>
      </c>
      <c r="U29" s="268">
        <v>337</v>
      </c>
      <c r="V29" s="268">
        <v>1</v>
      </c>
      <c r="W29" s="268">
        <v>45</v>
      </c>
      <c r="X29" s="268">
        <v>11</v>
      </c>
      <c r="Y29" s="268">
        <v>49</v>
      </c>
      <c r="Z29" s="268">
        <v>7</v>
      </c>
      <c r="AA29" s="268">
        <v>55</v>
      </c>
      <c r="AB29" s="268">
        <v>3</v>
      </c>
      <c r="AC29" s="268">
        <v>1</v>
      </c>
      <c r="AD29" s="268">
        <v>32</v>
      </c>
      <c r="AE29" s="268">
        <v>0</v>
      </c>
      <c r="AF29" s="268">
        <v>0</v>
      </c>
      <c r="AG29" s="268">
        <v>217</v>
      </c>
      <c r="AH29" s="268">
        <v>0</v>
      </c>
      <c r="AI29" s="48"/>
    </row>
    <row r="30" spans="1:35" ht="52.5" customHeight="1">
      <c r="A30" s="275" t="s">
        <v>33</v>
      </c>
      <c r="B30" s="265" t="s">
        <v>13</v>
      </c>
      <c r="C30" s="265" t="s">
        <v>14</v>
      </c>
      <c r="D30" s="266">
        <v>56</v>
      </c>
      <c r="E30" s="266">
        <v>0</v>
      </c>
      <c r="F30" s="266">
        <v>14</v>
      </c>
      <c r="G30" s="266">
        <v>11</v>
      </c>
      <c r="H30" s="266">
        <v>0</v>
      </c>
      <c r="I30" s="266">
        <v>2</v>
      </c>
      <c r="J30" s="266">
        <v>2</v>
      </c>
      <c r="K30" s="266">
        <v>0</v>
      </c>
      <c r="L30" s="267">
        <v>3</v>
      </c>
      <c r="M30" s="267">
        <v>3</v>
      </c>
      <c r="N30" s="267">
        <v>0</v>
      </c>
      <c r="O30" s="267">
        <v>0</v>
      </c>
      <c r="P30" s="267">
        <v>0</v>
      </c>
      <c r="Q30" s="267">
        <v>0</v>
      </c>
      <c r="R30" s="267">
        <v>0</v>
      </c>
      <c r="S30" s="267">
        <v>0</v>
      </c>
      <c r="T30" s="267">
        <v>0</v>
      </c>
      <c r="U30" s="267">
        <v>12</v>
      </c>
      <c r="V30" s="267">
        <v>0</v>
      </c>
      <c r="W30" s="267">
        <v>1</v>
      </c>
      <c r="X30" s="267">
        <v>1</v>
      </c>
      <c r="Y30" s="267">
        <v>7</v>
      </c>
      <c r="Z30" s="267">
        <v>0</v>
      </c>
      <c r="AA30" s="267">
        <v>0</v>
      </c>
      <c r="AB30" s="267">
        <v>0</v>
      </c>
      <c r="AC30" s="267">
        <v>0</v>
      </c>
      <c r="AD30" s="267">
        <v>0</v>
      </c>
      <c r="AE30" s="267">
        <v>0</v>
      </c>
      <c r="AF30" s="267">
        <v>0</v>
      </c>
      <c r="AG30" s="267">
        <v>0</v>
      </c>
      <c r="AH30" s="267">
        <v>0</v>
      </c>
      <c r="AI30" s="48"/>
    </row>
    <row r="31" spans="1:35" ht="52.5" customHeight="1">
      <c r="A31" s="274" t="s">
        <v>34</v>
      </c>
      <c r="B31" s="263" t="s">
        <v>13</v>
      </c>
      <c r="C31" s="263" t="s">
        <v>14</v>
      </c>
      <c r="D31" s="264">
        <v>1005</v>
      </c>
      <c r="E31" s="264">
        <v>0</v>
      </c>
      <c r="F31" s="264">
        <v>264</v>
      </c>
      <c r="G31" s="264">
        <v>119</v>
      </c>
      <c r="H31" s="264">
        <v>0</v>
      </c>
      <c r="I31" s="264">
        <v>18</v>
      </c>
      <c r="J31" s="264">
        <v>32</v>
      </c>
      <c r="K31" s="264">
        <v>3</v>
      </c>
      <c r="L31" s="268">
        <v>15</v>
      </c>
      <c r="M31" s="268">
        <v>59</v>
      </c>
      <c r="N31" s="268">
        <v>2</v>
      </c>
      <c r="O31" s="268">
        <v>0</v>
      </c>
      <c r="P31" s="268">
        <v>0</v>
      </c>
      <c r="Q31" s="268">
        <v>0</v>
      </c>
      <c r="R31" s="268">
        <v>0</v>
      </c>
      <c r="S31" s="268">
        <v>0</v>
      </c>
      <c r="T31" s="268">
        <v>0</v>
      </c>
      <c r="U31" s="268">
        <v>235</v>
      </c>
      <c r="V31" s="268">
        <v>0</v>
      </c>
      <c r="W31" s="268">
        <v>7</v>
      </c>
      <c r="X31" s="268">
        <v>5</v>
      </c>
      <c r="Y31" s="268">
        <v>25</v>
      </c>
      <c r="Z31" s="268">
        <v>0</v>
      </c>
      <c r="AA31" s="268">
        <v>15</v>
      </c>
      <c r="AB31" s="268">
        <v>1</v>
      </c>
      <c r="AC31" s="268">
        <v>0</v>
      </c>
      <c r="AD31" s="268">
        <v>17</v>
      </c>
      <c r="AE31" s="268">
        <v>0</v>
      </c>
      <c r="AF31" s="268">
        <v>1</v>
      </c>
      <c r="AG31" s="268">
        <v>187</v>
      </c>
      <c r="AH31" s="268">
        <v>0</v>
      </c>
      <c r="AI31" s="48"/>
    </row>
    <row r="32" spans="1:35" ht="52.5" customHeight="1">
      <c r="A32" s="275" t="s">
        <v>35</v>
      </c>
      <c r="B32" s="265" t="s">
        <v>13</v>
      </c>
      <c r="C32" s="265" t="s">
        <v>14</v>
      </c>
      <c r="D32" s="266">
        <v>651</v>
      </c>
      <c r="E32" s="266">
        <v>0</v>
      </c>
      <c r="F32" s="266">
        <v>215</v>
      </c>
      <c r="G32" s="266">
        <v>96</v>
      </c>
      <c r="H32" s="266">
        <v>0</v>
      </c>
      <c r="I32" s="266">
        <v>9</v>
      </c>
      <c r="J32" s="266">
        <v>19</v>
      </c>
      <c r="K32" s="266">
        <v>1</v>
      </c>
      <c r="L32" s="267">
        <v>4</v>
      </c>
      <c r="M32" s="267">
        <v>29</v>
      </c>
      <c r="N32" s="267">
        <v>1</v>
      </c>
      <c r="O32" s="267">
        <v>0</v>
      </c>
      <c r="P32" s="267">
        <v>1</v>
      </c>
      <c r="Q32" s="267">
        <v>1</v>
      </c>
      <c r="R32" s="267">
        <v>0</v>
      </c>
      <c r="S32" s="267">
        <v>0</v>
      </c>
      <c r="T32" s="267">
        <v>0</v>
      </c>
      <c r="U32" s="267">
        <v>152</v>
      </c>
      <c r="V32" s="267">
        <v>0</v>
      </c>
      <c r="W32" s="267">
        <v>6</v>
      </c>
      <c r="X32" s="267">
        <v>0</v>
      </c>
      <c r="Y32" s="267">
        <v>14</v>
      </c>
      <c r="Z32" s="267">
        <v>1</v>
      </c>
      <c r="AA32" s="267">
        <v>10</v>
      </c>
      <c r="AB32" s="267">
        <v>0</v>
      </c>
      <c r="AC32" s="267">
        <v>1</v>
      </c>
      <c r="AD32" s="267">
        <v>21</v>
      </c>
      <c r="AE32" s="267">
        <v>0</v>
      </c>
      <c r="AF32" s="267">
        <v>0</v>
      </c>
      <c r="AG32" s="267">
        <v>70</v>
      </c>
      <c r="AH32" s="267">
        <v>0</v>
      </c>
      <c r="AI32" s="48"/>
    </row>
    <row r="33" spans="1:35" ht="52.5" customHeight="1">
      <c r="A33" s="274" t="s">
        <v>36</v>
      </c>
      <c r="B33" s="263" t="s">
        <v>13</v>
      </c>
      <c r="C33" s="263" t="s">
        <v>14</v>
      </c>
      <c r="D33" s="264">
        <v>328</v>
      </c>
      <c r="E33" s="264">
        <v>0</v>
      </c>
      <c r="F33" s="264">
        <v>120</v>
      </c>
      <c r="G33" s="264">
        <v>46</v>
      </c>
      <c r="H33" s="264">
        <v>1</v>
      </c>
      <c r="I33" s="264">
        <v>2</v>
      </c>
      <c r="J33" s="264">
        <v>4</v>
      </c>
      <c r="K33" s="264">
        <v>0</v>
      </c>
      <c r="L33" s="268">
        <v>2</v>
      </c>
      <c r="M33" s="268">
        <v>17</v>
      </c>
      <c r="N33" s="268">
        <v>0</v>
      </c>
      <c r="O33" s="268">
        <v>0</v>
      </c>
      <c r="P33" s="268">
        <v>1</v>
      </c>
      <c r="Q33" s="268">
        <v>1</v>
      </c>
      <c r="R33" s="268">
        <v>0</v>
      </c>
      <c r="S33" s="268">
        <v>0</v>
      </c>
      <c r="T33" s="268">
        <v>0</v>
      </c>
      <c r="U33" s="268">
        <v>44</v>
      </c>
      <c r="V33" s="268">
        <v>0</v>
      </c>
      <c r="W33" s="268">
        <v>5</v>
      </c>
      <c r="X33" s="268">
        <v>4</v>
      </c>
      <c r="Y33" s="268">
        <v>12</v>
      </c>
      <c r="Z33" s="268">
        <v>1</v>
      </c>
      <c r="AA33" s="268">
        <v>3</v>
      </c>
      <c r="AB33" s="268">
        <v>0</v>
      </c>
      <c r="AC33" s="268">
        <v>0</v>
      </c>
      <c r="AD33" s="268">
        <v>0</v>
      </c>
      <c r="AE33" s="268">
        <v>0</v>
      </c>
      <c r="AF33" s="268">
        <v>0</v>
      </c>
      <c r="AG33" s="268">
        <v>65</v>
      </c>
      <c r="AH33" s="268">
        <v>0</v>
      </c>
      <c r="AI33" s="48"/>
    </row>
    <row r="34" spans="1:35" ht="52.5" customHeight="1">
      <c r="A34" s="275" t="s">
        <v>37</v>
      </c>
      <c r="B34" s="265" t="s">
        <v>13</v>
      </c>
      <c r="C34" s="265" t="s">
        <v>14</v>
      </c>
      <c r="D34" s="266">
        <v>1628</v>
      </c>
      <c r="E34" s="266">
        <v>0</v>
      </c>
      <c r="F34" s="266">
        <v>450</v>
      </c>
      <c r="G34" s="266">
        <v>179</v>
      </c>
      <c r="H34" s="266">
        <v>2</v>
      </c>
      <c r="I34" s="266">
        <v>58</v>
      </c>
      <c r="J34" s="266">
        <v>51</v>
      </c>
      <c r="K34" s="266">
        <v>4</v>
      </c>
      <c r="L34" s="267">
        <v>29</v>
      </c>
      <c r="M34" s="267">
        <v>110</v>
      </c>
      <c r="N34" s="267">
        <v>2</v>
      </c>
      <c r="O34" s="267">
        <v>0</v>
      </c>
      <c r="P34" s="267">
        <v>2</v>
      </c>
      <c r="Q34" s="267">
        <v>5</v>
      </c>
      <c r="R34" s="267">
        <v>0</v>
      </c>
      <c r="S34" s="267">
        <v>0</v>
      </c>
      <c r="T34" s="267">
        <v>0</v>
      </c>
      <c r="U34" s="267">
        <v>304</v>
      </c>
      <c r="V34" s="267">
        <v>0</v>
      </c>
      <c r="W34" s="267">
        <v>28</v>
      </c>
      <c r="X34" s="267">
        <v>5</v>
      </c>
      <c r="Y34" s="267">
        <v>42</v>
      </c>
      <c r="Z34" s="267">
        <v>5</v>
      </c>
      <c r="AA34" s="267">
        <v>33</v>
      </c>
      <c r="AB34" s="267">
        <v>2</v>
      </c>
      <c r="AC34" s="267">
        <v>0</v>
      </c>
      <c r="AD34" s="267">
        <v>19</v>
      </c>
      <c r="AE34" s="267">
        <v>0</v>
      </c>
      <c r="AF34" s="267">
        <v>0</v>
      </c>
      <c r="AG34" s="267">
        <v>298</v>
      </c>
      <c r="AH34" s="267">
        <v>0</v>
      </c>
      <c r="AI34" s="48"/>
    </row>
    <row r="35" spans="1:35" ht="52.5" customHeight="1">
      <c r="A35" s="274" t="s">
        <v>38</v>
      </c>
      <c r="B35" s="263" t="s">
        <v>13</v>
      </c>
      <c r="C35" s="263" t="s">
        <v>14</v>
      </c>
      <c r="D35" s="264">
        <v>13824</v>
      </c>
      <c r="E35" s="264">
        <v>1</v>
      </c>
      <c r="F35" s="264">
        <v>4026</v>
      </c>
      <c r="G35" s="264">
        <v>1210</v>
      </c>
      <c r="H35" s="264">
        <v>8</v>
      </c>
      <c r="I35" s="264">
        <v>912</v>
      </c>
      <c r="J35" s="264">
        <v>224</v>
      </c>
      <c r="K35" s="264">
        <v>37</v>
      </c>
      <c r="L35" s="268">
        <v>109</v>
      </c>
      <c r="M35" s="268">
        <v>710</v>
      </c>
      <c r="N35" s="268">
        <v>72</v>
      </c>
      <c r="O35" s="268">
        <v>0</v>
      </c>
      <c r="P35" s="268">
        <v>17</v>
      </c>
      <c r="Q35" s="268">
        <v>41</v>
      </c>
      <c r="R35" s="268">
        <v>3</v>
      </c>
      <c r="S35" s="268">
        <v>10</v>
      </c>
      <c r="T35" s="268">
        <v>0</v>
      </c>
      <c r="U35" s="268">
        <v>1676</v>
      </c>
      <c r="V35" s="268">
        <v>9</v>
      </c>
      <c r="W35" s="268">
        <v>175</v>
      </c>
      <c r="X35" s="268">
        <v>73</v>
      </c>
      <c r="Y35" s="268">
        <v>221</v>
      </c>
      <c r="Z35" s="268">
        <v>70</v>
      </c>
      <c r="AA35" s="268">
        <v>389</v>
      </c>
      <c r="AB35" s="268">
        <v>0</v>
      </c>
      <c r="AC35" s="268">
        <v>6</v>
      </c>
      <c r="AD35" s="268">
        <v>211</v>
      </c>
      <c r="AE35" s="268">
        <v>0</v>
      </c>
      <c r="AF35" s="268">
        <v>2</v>
      </c>
      <c r="AG35" s="268">
        <v>3610</v>
      </c>
      <c r="AH35" s="268">
        <v>2</v>
      </c>
      <c r="AI35" s="48"/>
    </row>
    <row r="36" spans="1:35" ht="52.5" customHeight="1">
      <c r="A36" s="275" t="s">
        <v>39</v>
      </c>
      <c r="B36" s="265" t="s">
        <v>13</v>
      </c>
      <c r="C36" s="265" t="s">
        <v>14</v>
      </c>
      <c r="D36" s="266">
        <v>1122</v>
      </c>
      <c r="E36" s="266">
        <v>0</v>
      </c>
      <c r="F36" s="266">
        <v>372</v>
      </c>
      <c r="G36" s="266">
        <v>169</v>
      </c>
      <c r="H36" s="266">
        <v>0</v>
      </c>
      <c r="I36" s="266">
        <v>35</v>
      </c>
      <c r="J36" s="266">
        <v>38</v>
      </c>
      <c r="K36" s="266">
        <v>8</v>
      </c>
      <c r="L36" s="267">
        <v>11</v>
      </c>
      <c r="M36" s="267">
        <v>78</v>
      </c>
      <c r="N36" s="267">
        <v>1</v>
      </c>
      <c r="O36" s="267">
        <v>0</v>
      </c>
      <c r="P36" s="267">
        <v>0</v>
      </c>
      <c r="Q36" s="267">
        <v>0</v>
      </c>
      <c r="R36" s="267">
        <v>0</v>
      </c>
      <c r="S36" s="267">
        <v>1</v>
      </c>
      <c r="T36" s="267">
        <v>0</v>
      </c>
      <c r="U36" s="267">
        <v>173</v>
      </c>
      <c r="V36" s="267">
        <v>5</v>
      </c>
      <c r="W36" s="267">
        <v>40</v>
      </c>
      <c r="X36" s="267">
        <v>3</v>
      </c>
      <c r="Y36" s="267">
        <v>27</v>
      </c>
      <c r="Z36" s="267">
        <v>2</v>
      </c>
      <c r="AA36" s="267">
        <v>13</v>
      </c>
      <c r="AB36" s="267">
        <v>1</v>
      </c>
      <c r="AC36" s="267">
        <v>1</v>
      </c>
      <c r="AD36" s="267">
        <v>16</v>
      </c>
      <c r="AE36" s="267">
        <v>0</v>
      </c>
      <c r="AF36" s="267">
        <v>0</v>
      </c>
      <c r="AG36" s="267">
        <v>128</v>
      </c>
      <c r="AH36" s="267">
        <v>0</v>
      </c>
      <c r="AI36" s="48"/>
    </row>
    <row r="37" spans="1:35" ht="52.5" customHeight="1">
      <c r="A37" s="274" t="s">
        <v>40</v>
      </c>
      <c r="B37" s="263" t="s">
        <v>41</v>
      </c>
      <c r="C37" s="263" t="s">
        <v>42</v>
      </c>
      <c r="D37" s="264">
        <v>104</v>
      </c>
      <c r="E37" s="264">
        <v>0</v>
      </c>
      <c r="F37" s="264">
        <v>6</v>
      </c>
      <c r="G37" s="264">
        <v>14</v>
      </c>
      <c r="H37" s="264">
        <v>0</v>
      </c>
      <c r="I37" s="264">
        <v>9</v>
      </c>
      <c r="J37" s="264">
        <v>6</v>
      </c>
      <c r="K37" s="264">
        <v>0</v>
      </c>
      <c r="L37" s="268">
        <v>9</v>
      </c>
      <c r="M37" s="268">
        <v>7</v>
      </c>
      <c r="N37" s="268">
        <v>0</v>
      </c>
      <c r="O37" s="268">
        <v>0</v>
      </c>
      <c r="P37" s="268">
        <v>2</v>
      </c>
      <c r="Q37" s="268">
        <v>6</v>
      </c>
      <c r="R37" s="268">
        <v>0</v>
      </c>
      <c r="S37" s="268">
        <v>0</v>
      </c>
      <c r="T37" s="268">
        <v>0</v>
      </c>
      <c r="U37" s="268">
        <v>28</v>
      </c>
      <c r="V37" s="268">
        <v>0</v>
      </c>
      <c r="W37" s="268">
        <v>0</v>
      </c>
      <c r="X37" s="268">
        <v>0</v>
      </c>
      <c r="Y37" s="268">
        <v>5</v>
      </c>
      <c r="Z37" s="268">
        <v>0</v>
      </c>
      <c r="AA37" s="268">
        <v>2</v>
      </c>
      <c r="AB37" s="268">
        <v>0</v>
      </c>
      <c r="AC37" s="268">
        <v>0</v>
      </c>
      <c r="AD37" s="268">
        <v>1</v>
      </c>
      <c r="AE37" s="268">
        <v>0</v>
      </c>
      <c r="AF37" s="268">
        <v>0</v>
      </c>
      <c r="AG37" s="268">
        <v>9</v>
      </c>
      <c r="AH37" s="268">
        <v>0</v>
      </c>
      <c r="AI37" s="48"/>
    </row>
    <row r="38" spans="1:35" ht="52.5" customHeight="1">
      <c r="A38" s="275" t="s">
        <v>43</v>
      </c>
      <c r="B38" s="265" t="s">
        <v>41</v>
      </c>
      <c r="C38" s="265" t="s">
        <v>42</v>
      </c>
      <c r="D38" s="266">
        <v>939</v>
      </c>
      <c r="E38" s="266">
        <v>0</v>
      </c>
      <c r="F38" s="266">
        <v>52</v>
      </c>
      <c r="G38" s="266">
        <v>186</v>
      </c>
      <c r="H38" s="266">
        <v>0</v>
      </c>
      <c r="I38" s="266">
        <v>26</v>
      </c>
      <c r="J38" s="266">
        <v>14</v>
      </c>
      <c r="K38" s="266">
        <v>0</v>
      </c>
      <c r="L38" s="267">
        <v>13</v>
      </c>
      <c r="M38" s="267">
        <v>78</v>
      </c>
      <c r="N38" s="267">
        <v>0</v>
      </c>
      <c r="O38" s="267">
        <v>1</v>
      </c>
      <c r="P38" s="267">
        <v>15</v>
      </c>
      <c r="Q38" s="267">
        <v>62</v>
      </c>
      <c r="R38" s="267">
        <v>0</v>
      </c>
      <c r="S38" s="267">
        <v>0</v>
      </c>
      <c r="T38" s="267">
        <v>0</v>
      </c>
      <c r="U38" s="267">
        <v>245</v>
      </c>
      <c r="V38" s="267">
        <v>0</v>
      </c>
      <c r="W38" s="267">
        <v>1</v>
      </c>
      <c r="X38" s="267">
        <v>3</v>
      </c>
      <c r="Y38" s="267">
        <v>33</v>
      </c>
      <c r="Z38" s="267">
        <v>6</v>
      </c>
      <c r="AA38" s="267">
        <v>67</v>
      </c>
      <c r="AB38" s="267">
        <v>0</v>
      </c>
      <c r="AC38" s="267">
        <v>0</v>
      </c>
      <c r="AD38" s="267">
        <v>0</v>
      </c>
      <c r="AE38" s="267">
        <v>0</v>
      </c>
      <c r="AF38" s="267">
        <v>0</v>
      </c>
      <c r="AG38" s="267">
        <v>137</v>
      </c>
      <c r="AH38" s="267">
        <v>0</v>
      </c>
      <c r="AI38" s="48"/>
    </row>
    <row r="39" spans="1:35" ht="52.5" customHeight="1">
      <c r="A39" s="274" t="s">
        <v>44</v>
      </c>
      <c r="B39" s="263" t="s">
        <v>41</v>
      </c>
      <c r="C39" s="263" t="s">
        <v>42</v>
      </c>
      <c r="D39" s="264">
        <v>164</v>
      </c>
      <c r="E39" s="264">
        <v>0</v>
      </c>
      <c r="F39" s="264">
        <v>8</v>
      </c>
      <c r="G39" s="264">
        <v>61</v>
      </c>
      <c r="H39" s="264">
        <v>0</v>
      </c>
      <c r="I39" s="264">
        <v>4</v>
      </c>
      <c r="J39" s="264">
        <v>6</v>
      </c>
      <c r="K39" s="264">
        <v>0</v>
      </c>
      <c r="L39" s="268">
        <v>10</v>
      </c>
      <c r="M39" s="268">
        <v>4</v>
      </c>
      <c r="N39" s="268">
        <v>0</v>
      </c>
      <c r="O39" s="268">
        <v>0</v>
      </c>
      <c r="P39" s="268">
        <v>0</v>
      </c>
      <c r="Q39" s="268">
        <v>4</v>
      </c>
      <c r="R39" s="268">
        <v>0</v>
      </c>
      <c r="S39" s="268">
        <v>0</v>
      </c>
      <c r="T39" s="268">
        <v>0</v>
      </c>
      <c r="U39" s="268">
        <v>44</v>
      </c>
      <c r="V39" s="268">
        <v>0</v>
      </c>
      <c r="W39" s="268">
        <v>0</v>
      </c>
      <c r="X39" s="268">
        <v>0</v>
      </c>
      <c r="Y39" s="268">
        <v>5</v>
      </c>
      <c r="Z39" s="268">
        <v>0</v>
      </c>
      <c r="AA39" s="268">
        <v>6</v>
      </c>
      <c r="AB39" s="268">
        <v>0</v>
      </c>
      <c r="AC39" s="268">
        <v>0</v>
      </c>
      <c r="AD39" s="268">
        <v>0</v>
      </c>
      <c r="AE39" s="268">
        <v>0</v>
      </c>
      <c r="AF39" s="268">
        <v>0</v>
      </c>
      <c r="AG39" s="268">
        <v>12</v>
      </c>
      <c r="AH39" s="268">
        <v>0</v>
      </c>
      <c r="AI39" s="48"/>
    </row>
    <row r="40" spans="1:35" ht="52.5" customHeight="1">
      <c r="A40" s="275" t="s">
        <v>530</v>
      </c>
      <c r="B40" s="265" t="s">
        <v>41</v>
      </c>
      <c r="C40" s="265" t="s">
        <v>42</v>
      </c>
      <c r="D40" s="266">
        <v>58</v>
      </c>
      <c r="E40" s="266">
        <v>0</v>
      </c>
      <c r="F40" s="266">
        <v>2</v>
      </c>
      <c r="G40" s="266">
        <v>11</v>
      </c>
      <c r="H40" s="266">
        <v>0</v>
      </c>
      <c r="I40" s="266">
        <v>0</v>
      </c>
      <c r="J40" s="266">
        <v>4</v>
      </c>
      <c r="K40" s="266">
        <v>0</v>
      </c>
      <c r="L40" s="267">
        <v>0</v>
      </c>
      <c r="M40" s="267">
        <v>6</v>
      </c>
      <c r="N40" s="267">
        <v>0</v>
      </c>
      <c r="O40" s="267">
        <v>0</v>
      </c>
      <c r="P40" s="267">
        <v>1</v>
      </c>
      <c r="Q40" s="267">
        <v>5</v>
      </c>
      <c r="R40" s="267">
        <v>0</v>
      </c>
      <c r="S40" s="267">
        <v>0</v>
      </c>
      <c r="T40" s="267">
        <v>0</v>
      </c>
      <c r="U40" s="267">
        <v>26</v>
      </c>
      <c r="V40" s="267">
        <v>0</v>
      </c>
      <c r="W40" s="267">
        <v>1</v>
      </c>
      <c r="X40" s="267">
        <v>0</v>
      </c>
      <c r="Y40" s="267">
        <v>1</v>
      </c>
      <c r="Z40" s="267">
        <v>0</v>
      </c>
      <c r="AA40" s="267">
        <v>0</v>
      </c>
      <c r="AB40" s="267">
        <v>0</v>
      </c>
      <c r="AC40" s="267">
        <v>0</v>
      </c>
      <c r="AD40" s="267">
        <v>0</v>
      </c>
      <c r="AE40" s="267">
        <v>0</v>
      </c>
      <c r="AF40" s="267">
        <v>0</v>
      </c>
      <c r="AG40" s="267">
        <v>1</v>
      </c>
      <c r="AH40" s="267">
        <v>0</v>
      </c>
      <c r="AI40" s="48"/>
    </row>
    <row r="41" spans="1:35" ht="52.5" customHeight="1">
      <c r="A41" s="274" t="s">
        <v>46</v>
      </c>
      <c r="B41" s="263" t="s">
        <v>41</v>
      </c>
      <c r="C41" s="263" t="s">
        <v>42</v>
      </c>
      <c r="D41" s="264">
        <v>63</v>
      </c>
      <c r="E41" s="264">
        <v>0</v>
      </c>
      <c r="F41" s="264">
        <v>2</v>
      </c>
      <c r="G41" s="264">
        <v>23</v>
      </c>
      <c r="H41" s="264">
        <v>0</v>
      </c>
      <c r="I41" s="264">
        <v>2</v>
      </c>
      <c r="J41" s="264">
        <v>1</v>
      </c>
      <c r="K41" s="264">
        <v>0</v>
      </c>
      <c r="L41" s="268">
        <v>0</v>
      </c>
      <c r="M41" s="268">
        <v>10</v>
      </c>
      <c r="N41" s="268">
        <v>0</v>
      </c>
      <c r="O41" s="268">
        <v>0</v>
      </c>
      <c r="P41" s="268">
        <v>0</v>
      </c>
      <c r="Q41" s="268">
        <v>1</v>
      </c>
      <c r="R41" s="268">
        <v>0</v>
      </c>
      <c r="S41" s="268">
        <v>0</v>
      </c>
      <c r="T41" s="268">
        <v>0</v>
      </c>
      <c r="U41" s="268">
        <v>20</v>
      </c>
      <c r="V41" s="268">
        <v>0</v>
      </c>
      <c r="W41" s="268">
        <v>0</v>
      </c>
      <c r="X41" s="268">
        <v>0</v>
      </c>
      <c r="Y41" s="268">
        <v>4</v>
      </c>
      <c r="Z41" s="268">
        <v>0</v>
      </c>
      <c r="AA41" s="268">
        <v>0</v>
      </c>
      <c r="AB41" s="268">
        <v>0</v>
      </c>
      <c r="AC41" s="268">
        <v>0</v>
      </c>
      <c r="AD41" s="268">
        <v>0</v>
      </c>
      <c r="AE41" s="268">
        <v>0</v>
      </c>
      <c r="AF41" s="268">
        <v>0</v>
      </c>
      <c r="AG41" s="268">
        <v>0</v>
      </c>
      <c r="AH41" s="268">
        <v>0</v>
      </c>
      <c r="AI41" s="48"/>
    </row>
    <row r="42" spans="1:35" ht="52.5" customHeight="1">
      <c r="A42" s="275" t="s">
        <v>47</v>
      </c>
      <c r="B42" s="265" t="s">
        <v>41</v>
      </c>
      <c r="C42" s="265" t="s">
        <v>42</v>
      </c>
      <c r="D42" s="266">
        <v>498</v>
      </c>
      <c r="E42" s="266">
        <v>1</v>
      </c>
      <c r="F42" s="266">
        <v>25</v>
      </c>
      <c r="G42" s="266">
        <v>81</v>
      </c>
      <c r="H42" s="266">
        <v>0</v>
      </c>
      <c r="I42" s="266">
        <v>17</v>
      </c>
      <c r="J42" s="266">
        <v>5</v>
      </c>
      <c r="K42" s="266">
        <v>0</v>
      </c>
      <c r="L42" s="267">
        <v>7</v>
      </c>
      <c r="M42" s="267">
        <v>58</v>
      </c>
      <c r="N42" s="267">
        <v>0</v>
      </c>
      <c r="O42" s="267">
        <v>0</v>
      </c>
      <c r="P42" s="267">
        <v>7</v>
      </c>
      <c r="Q42" s="267">
        <v>16</v>
      </c>
      <c r="R42" s="267">
        <v>0</v>
      </c>
      <c r="S42" s="267">
        <v>1</v>
      </c>
      <c r="T42" s="267">
        <v>0</v>
      </c>
      <c r="U42" s="267">
        <v>60</v>
      </c>
      <c r="V42" s="267">
        <v>1</v>
      </c>
      <c r="W42" s="267">
        <v>4</v>
      </c>
      <c r="X42" s="267">
        <v>0</v>
      </c>
      <c r="Y42" s="267">
        <v>8</v>
      </c>
      <c r="Z42" s="267">
        <v>0</v>
      </c>
      <c r="AA42" s="267">
        <v>4</v>
      </c>
      <c r="AB42" s="267">
        <v>0</v>
      </c>
      <c r="AC42" s="267">
        <v>0</v>
      </c>
      <c r="AD42" s="267">
        <v>0</v>
      </c>
      <c r="AE42" s="267">
        <v>0</v>
      </c>
      <c r="AF42" s="267">
        <v>0</v>
      </c>
      <c r="AG42" s="267">
        <v>203</v>
      </c>
      <c r="AH42" s="267">
        <v>0</v>
      </c>
      <c r="AI42" s="48"/>
    </row>
    <row r="43" spans="1:35" ht="52.5" customHeight="1">
      <c r="A43" s="276" t="s">
        <v>48</v>
      </c>
      <c r="B43" s="264" t="s">
        <v>41</v>
      </c>
      <c r="C43" s="264" t="s">
        <v>42</v>
      </c>
      <c r="D43" s="264">
        <v>684</v>
      </c>
      <c r="E43" s="264">
        <v>0</v>
      </c>
      <c r="F43" s="264">
        <v>25</v>
      </c>
      <c r="G43" s="264">
        <v>141</v>
      </c>
      <c r="H43" s="264">
        <v>0</v>
      </c>
      <c r="I43" s="264">
        <v>10</v>
      </c>
      <c r="J43" s="264">
        <v>11</v>
      </c>
      <c r="K43" s="264">
        <v>0</v>
      </c>
      <c r="L43" s="268">
        <v>9</v>
      </c>
      <c r="M43" s="268">
        <v>46</v>
      </c>
      <c r="N43" s="268">
        <v>0</v>
      </c>
      <c r="O43" s="268">
        <v>1</v>
      </c>
      <c r="P43" s="268">
        <v>10</v>
      </c>
      <c r="Q43" s="268">
        <v>36</v>
      </c>
      <c r="R43" s="268">
        <v>0</v>
      </c>
      <c r="S43" s="268">
        <v>0</v>
      </c>
      <c r="T43" s="268">
        <v>0</v>
      </c>
      <c r="U43" s="268">
        <v>151</v>
      </c>
      <c r="V43" s="268">
        <v>0</v>
      </c>
      <c r="W43" s="268">
        <v>2</v>
      </c>
      <c r="X43" s="268">
        <v>2</v>
      </c>
      <c r="Y43" s="268">
        <v>17</v>
      </c>
      <c r="Z43" s="268">
        <v>4</v>
      </c>
      <c r="AA43" s="268">
        <v>29</v>
      </c>
      <c r="AB43" s="268">
        <v>0</v>
      </c>
      <c r="AC43" s="268">
        <v>0</v>
      </c>
      <c r="AD43" s="268">
        <v>0</v>
      </c>
      <c r="AE43" s="268">
        <v>0</v>
      </c>
      <c r="AF43" s="268">
        <v>0</v>
      </c>
      <c r="AG43" s="268">
        <v>190</v>
      </c>
      <c r="AH43" s="268">
        <v>0</v>
      </c>
      <c r="AI43" s="48"/>
    </row>
    <row r="44" spans="1:35" ht="52.5" customHeight="1">
      <c r="A44" s="277" t="s">
        <v>49</v>
      </c>
      <c r="B44" s="266" t="s">
        <v>41</v>
      </c>
      <c r="C44" s="266" t="s">
        <v>42</v>
      </c>
      <c r="D44" s="266">
        <v>786</v>
      </c>
      <c r="E44" s="266">
        <v>0</v>
      </c>
      <c r="F44" s="266">
        <v>45</v>
      </c>
      <c r="G44" s="266">
        <v>142</v>
      </c>
      <c r="H44" s="266">
        <v>2</v>
      </c>
      <c r="I44" s="266">
        <v>17</v>
      </c>
      <c r="J44" s="266">
        <v>17</v>
      </c>
      <c r="K44" s="266">
        <v>0</v>
      </c>
      <c r="L44" s="267">
        <v>12</v>
      </c>
      <c r="M44" s="267">
        <v>26</v>
      </c>
      <c r="N44" s="267">
        <v>0</v>
      </c>
      <c r="O44" s="267">
        <v>0</v>
      </c>
      <c r="P44" s="267">
        <v>10</v>
      </c>
      <c r="Q44" s="267">
        <v>29</v>
      </c>
      <c r="R44" s="267">
        <v>0</v>
      </c>
      <c r="S44" s="267">
        <v>0</v>
      </c>
      <c r="T44" s="267">
        <v>0</v>
      </c>
      <c r="U44" s="267">
        <v>191</v>
      </c>
      <c r="V44" s="267">
        <v>0</v>
      </c>
      <c r="W44" s="267">
        <v>2</v>
      </c>
      <c r="X44" s="267">
        <v>0</v>
      </c>
      <c r="Y44" s="267">
        <v>32</v>
      </c>
      <c r="Z44" s="267">
        <v>0</v>
      </c>
      <c r="AA44" s="267">
        <v>24</v>
      </c>
      <c r="AB44" s="267">
        <v>0</v>
      </c>
      <c r="AC44" s="267">
        <v>0</v>
      </c>
      <c r="AD44" s="267">
        <v>5</v>
      </c>
      <c r="AE44" s="267">
        <v>0</v>
      </c>
      <c r="AF44" s="267">
        <v>0</v>
      </c>
      <c r="AG44" s="267">
        <v>232</v>
      </c>
      <c r="AH44" s="267">
        <v>0</v>
      </c>
      <c r="AI44" s="48"/>
    </row>
    <row r="45" spans="1:35" ht="52.5" customHeight="1">
      <c r="A45" s="276" t="s">
        <v>50</v>
      </c>
      <c r="B45" s="264" t="s">
        <v>41</v>
      </c>
      <c r="C45" s="264" t="s">
        <v>42</v>
      </c>
      <c r="D45" s="264">
        <v>80</v>
      </c>
      <c r="E45" s="264">
        <v>0</v>
      </c>
      <c r="F45" s="264">
        <v>4</v>
      </c>
      <c r="G45" s="264">
        <v>26</v>
      </c>
      <c r="H45" s="264">
        <v>0</v>
      </c>
      <c r="I45" s="264">
        <v>0</v>
      </c>
      <c r="J45" s="264">
        <v>4</v>
      </c>
      <c r="K45" s="264">
        <v>0</v>
      </c>
      <c r="L45" s="268">
        <v>0</v>
      </c>
      <c r="M45" s="268">
        <v>7</v>
      </c>
      <c r="N45" s="268">
        <v>0</v>
      </c>
      <c r="O45" s="268">
        <v>0</v>
      </c>
      <c r="P45" s="268">
        <v>1</v>
      </c>
      <c r="Q45" s="268">
        <v>7</v>
      </c>
      <c r="R45" s="268">
        <v>0</v>
      </c>
      <c r="S45" s="268">
        <v>1</v>
      </c>
      <c r="T45" s="268">
        <v>0</v>
      </c>
      <c r="U45" s="268">
        <v>8</v>
      </c>
      <c r="V45" s="268">
        <v>0</v>
      </c>
      <c r="W45" s="268">
        <v>1</v>
      </c>
      <c r="X45" s="268">
        <v>0</v>
      </c>
      <c r="Y45" s="268">
        <v>4</v>
      </c>
      <c r="Z45" s="268">
        <v>0</v>
      </c>
      <c r="AA45" s="268">
        <v>0</v>
      </c>
      <c r="AB45" s="268">
        <v>0</v>
      </c>
      <c r="AC45" s="268">
        <v>0</v>
      </c>
      <c r="AD45" s="268">
        <v>0</v>
      </c>
      <c r="AE45" s="268">
        <v>0</v>
      </c>
      <c r="AF45" s="268">
        <v>0</v>
      </c>
      <c r="AG45" s="268">
        <v>17</v>
      </c>
      <c r="AH45" s="268">
        <v>0</v>
      </c>
      <c r="AI45" s="48"/>
    </row>
    <row r="46" spans="1:35" ht="52.5" customHeight="1">
      <c r="A46" s="277" t="s">
        <v>51</v>
      </c>
      <c r="B46" s="266" t="s">
        <v>41</v>
      </c>
      <c r="C46" s="266" t="s">
        <v>42</v>
      </c>
      <c r="D46" s="266">
        <v>202</v>
      </c>
      <c r="E46" s="266">
        <v>0</v>
      </c>
      <c r="F46" s="266">
        <v>23</v>
      </c>
      <c r="G46" s="266">
        <v>42</v>
      </c>
      <c r="H46" s="266">
        <v>0</v>
      </c>
      <c r="I46" s="266">
        <v>4</v>
      </c>
      <c r="J46" s="266">
        <v>2</v>
      </c>
      <c r="K46" s="266">
        <v>0</v>
      </c>
      <c r="L46" s="267">
        <v>2</v>
      </c>
      <c r="M46" s="267">
        <v>12</v>
      </c>
      <c r="N46" s="267">
        <v>0</v>
      </c>
      <c r="O46" s="267">
        <v>0</v>
      </c>
      <c r="P46" s="267">
        <v>2</v>
      </c>
      <c r="Q46" s="267">
        <v>15</v>
      </c>
      <c r="R46" s="267">
        <v>0</v>
      </c>
      <c r="S46" s="267">
        <v>0</v>
      </c>
      <c r="T46" s="267">
        <v>0</v>
      </c>
      <c r="U46" s="267">
        <v>66</v>
      </c>
      <c r="V46" s="267">
        <v>1</v>
      </c>
      <c r="W46" s="267">
        <v>0</v>
      </c>
      <c r="X46" s="267">
        <v>0</v>
      </c>
      <c r="Y46" s="267">
        <v>4</v>
      </c>
      <c r="Z46" s="267">
        <v>0</v>
      </c>
      <c r="AA46" s="267">
        <v>1</v>
      </c>
      <c r="AB46" s="267">
        <v>0</v>
      </c>
      <c r="AC46" s="267">
        <v>0</v>
      </c>
      <c r="AD46" s="267">
        <v>0</v>
      </c>
      <c r="AE46" s="267">
        <v>0</v>
      </c>
      <c r="AF46" s="267">
        <v>0</v>
      </c>
      <c r="AG46" s="267">
        <v>28</v>
      </c>
      <c r="AH46" s="267">
        <v>0</v>
      </c>
      <c r="AI46" s="48"/>
    </row>
    <row r="47" spans="1:35" ht="52.5" customHeight="1">
      <c r="A47" s="276" t="s">
        <v>52</v>
      </c>
      <c r="B47" s="264" t="s">
        <v>41</v>
      </c>
      <c r="C47" s="264" t="s">
        <v>42</v>
      </c>
      <c r="D47" s="264">
        <v>150</v>
      </c>
      <c r="E47" s="264">
        <v>0</v>
      </c>
      <c r="F47" s="264">
        <v>0</v>
      </c>
      <c r="G47" s="264">
        <v>26</v>
      </c>
      <c r="H47" s="264">
        <v>0</v>
      </c>
      <c r="I47" s="264">
        <v>5</v>
      </c>
      <c r="J47" s="264">
        <v>4</v>
      </c>
      <c r="K47" s="264">
        <v>0</v>
      </c>
      <c r="L47" s="268">
        <v>2</v>
      </c>
      <c r="M47" s="268">
        <v>14</v>
      </c>
      <c r="N47" s="268">
        <v>0</v>
      </c>
      <c r="O47" s="268">
        <v>0</v>
      </c>
      <c r="P47" s="268">
        <v>0</v>
      </c>
      <c r="Q47" s="268">
        <v>13</v>
      </c>
      <c r="R47" s="268">
        <v>0</v>
      </c>
      <c r="S47" s="268">
        <v>0</v>
      </c>
      <c r="T47" s="268">
        <v>0</v>
      </c>
      <c r="U47" s="268">
        <v>36</v>
      </c>
      <c r="V47" s="268">
        <v>0</v>
      </c>
      <c r="W47" s="268">
        <v>0</v>
      </c>
      <c r="X47" s="268">
        <v>0</v>
      </c>
      <c r="Y47" s="268">
        <v>9</v>
      </c>
      <c r="Z47" s="268">
        <v>0</v>
      </c>
      <c r="AA47" s="268">
        <v>11</v>
      </c>
      <c r="AB47" s="268">
        <v>0</v>
      </c>
      <c r="AC47" s="268">
        <v>0</v>
      </c>
      <c r="AD47" s="268">
        <v>0</v>
      </c>
      <c r="AE47" s="268">
        <v>0</v>
      </c>
      <c r="AF47" s="268">
        <v>0</v>
      </c>
      <c r="AG47" s="268">
        <v>30</v>
      </c>
      <c r="AH47" s="268">
        <v>0</v>
      </c>
      <c r="AI47" s="48"/>
    </row>
    <row r="48" spans="1:35" ht="52.5" customHeight="1">
      <c r="A48" s="277" t="s">
        <v>53</v>
      </c>
      <c r="B48" s="266" t="s">
        <v>41</v>
      </c>
      <c r="C48" s="266" t="s">
        <v>42</v>
      </c>
      <c r="D48" s="266">
        <v>625</v>
      </c>
      <c r="E48" s="266">
        <v>0</v>
      </c>
      <c r="F48" s="266">
        <v>48</v>
      </c>
      <c r="G48" s="266">
        <v>169</v>
      </c>
      <c r="H48" s="266">
        <v>1</v>
      </c>
      <c r="I48" s="266">
        <v>11</v>
      </c>
      <c r="J48" s="266">
        <v>10</v>
      </c>
      <c r="K48" s="266">
        <v>0</v>
      </c>
      <c r="L48" s="267">
        <v>11</v>
      </c>
      <c r="M48" s="267">
        <v>45</v>
      </c>
      <c r="N48" s="267">
        <v>1</v>
      </c>
      <c r="O48" s="267">
        <v>0</v>
      </c>
      <c r="P48" s="267">
        <v>7</v>
      </c>
      <c r="Q48" s="267">
        <v>23</v>
      </c>
      <c r="R48" s="267">
        <v>0</v>
      </c>
      <c r="S48" s="267">
        <v>2</v>
      </c>
      <c r="T48" s="267">
        <v>0</v>
      </c>
      <c r="U48" s="267">
        <v>162</v>
      </c>
      <c r="V48" s="267">
        <v>0</v>
      </c>
      <c r="W48" s="267">
        <v>3</v>
      </c>
      <c r="X48" s="267">
        <v>3</v>
      </c>
      <c r="Y48" s="267">
        <v>25</v>
      </c>
      <c r="Z48" s="267">
        <v>4</v>
      </c>
      <c r="AA48" s="267">
        <v>30</v>
      </c>
      <c r="AB48" s="267">
        <v>0</v>
      </c>
      <c r="AC48" s="267">
        <v>1</v>
      </c>
      <c r="AD48" s="267">
        <v>0</v>
      </c>
      <c r="AE48" s="267">
        <v>0</v>
      </c>
      <c r="AF48" s="267">
        <v>0</v>
      </c>
      <c r="AG48" s="267">
        <v>69</v>
      </c>
      <c r="AH48" s="267">
        <v>0</v>
      </c>
      <c r="AI48" s="48"/>
    </row>
    <row r="49" spans="1:35" ht="52.5" customHeight="1">
      <c r="A49" s="276" t="s">
        <v>54</v>
      </c>
      <c r="B49" s="264" t="s">
        <v>41</v>
      </c>
      <c r="C49" s="264" t="s">
        <v>42</v>
      </c>
      <c r="D49" s="264">
        <v>179</v>
      </c>
      <c r="E49" s="264">
        <v>0</v>
      </c>
      <c r="F49" s="264">
        <v>2</v>
      </c>
      <c r="G49" s="264">
        <v>14</v>
      </c>
      <c r="H49" s="264">
        <v>0</v>
      </c>
      <c r="I49" s="264">
        <v>5</v>
      </c>
      <c r="J49" s="264">
        <v>6</v>
      </c>
      <c r="K49" s="264">
        <v>0</v>
      </c>
      <c r="L49" s="268">
        <v>0</v>
      </c>
      <c r="M49" s="268">
        <v>6</v>
      </c>
      <c r="N49" s="268">
        <v>0</v>
      </c>
      <c r="O49" s="268">
        <v>0</v>
      </c>
      <c r="P49" s="268">
        <v>1</v>
      </c>
      <c r="Q49" s="268">
        <v>3</v>
      </c>
      <c r="R49" s="268">
        <v>0</v>
      </c>
      <c r="S49" s="268">
        <v>1</v>
      </c>
      <c r="T49" s="268">
        <v>0</v>
      </c>
      <c r="U49" s="268">
        <v>28</v>
      </c>
      <c r="V49" s="268">
        <v>0</v>
      </c>
      <c r="W49" s="268">
        <v>1</v>
      </c>
      <c r="X49" s="268">
        <v>0</v>
      </c>
      <c r="Y49" s="268">
        <v>2</v>
      </c>
      <c r="Z49" s="268">
        <v>2</v>
      </c>
      <c r="AA49" s="268">
        <v>0</v>
      </c>
      <c r="AB49" s="268">
        <v>0</v>
      </c>
      <c r="AC49" s="268">
        <v>0</v>
      </c>
      <c r="AD49" s="268">
        <v>0</v>
      </c>
      <c r="AE49" s="268">
        <v>0</v>
      </c>
      <c r="AF49" s="268">
        <v>0</v>
      </c>
      <c r="AG49" s="268">
        <v>108</v>
      </c>
      <c r="AH49" s="268">
        <v>0</v>
      </c>
      <c r="AI49" s="48"/>
    </row>
    <row r="50" spans="1:35" ht="52.5" customHeight="1">
      <c r="A50" s="277" t="s">
        <v>55</v>
      </c>
      <c r="B50" s="266" t="s">
        <v>41</v>
      </c>
      <c r="C50" s="266" t="s">
        <v>42</v>
      </c>
      <c r="D50" s="266">
        <v>62</v>
      </c>
      <c r="E50" s="266">
        <v>0</v>
      </c>
      <c r="F50" s="266">
        <v>0</v>
      </c>
      <c r="G50" s="266">
        <v>14</v>
      </c>
      <c r="H50" s="266">
        <v>0</v>
      </c>
      <c r="I50" s="266">
        <v>0</v>
      </c>
      <c r="J50" s="266">
        <v>1</v>
      </c>
      <c r="K50" s="266">
        <v>0</v>
      </c>
      <c r="L50" s="267">
        <v>4</v>
      </c>
      <c r="M50" s="267">
        <v>0</v>
      </c>
      <c r="N50" s="267">
        <v>0</v>
      </c>
      <c r="O50" s="267">
        <v>0</v>
      </c>
      <c r="P50" s="267">
        <v>0</v>
      </c>
      <c r="Q50" s="267">
        <v>1</v>
      </c>
      <c r="R50" s="267">
        <v>0</v>
      </c>
      <c r="S50" s="267">
        <v>0</v>
      </c>
      <c r="T50" s="267">
        <v>0</v>
      </c>
      <c r="U50" s="267">
        <v>10</v>
      </c>
      <c r="V50" s="267">
        <v>0</v>
      </c>
      <c r="W50" s="267">
        <v>0</v>
      </c>
      <c r="X50" s="267">
        <v>0</v>
      </c>
      <c r="Y50" s="267">
        <v>2</v>
      </c>
      <c r="Z50" s="267">
        <v>0</v>
      </c>
      <c r="AA50" s="267">
        <v>0</v>
      </c>
      <c r="AB50" s="267">
        <v>0</v>
      </c>
      <c r="AC50" s="267">
        <v>0</v>
      </c>
      <c r="AD50" s="267">
        <v>0</v>
      </c>
      <c r="AE50" s="267">
        <v>0</v>
      </c>
      <c r="AF50" s="267">
        <v>0</v>
      </c>
      <c r="AG50" s="267">
        <v>30</v>
      </c>
      <c r="AH50" s="267">
        <v>0</v>
      </c>
      <c r="AI50" s="48"/>
    </row>
    <row r="51" spans="1:35" ht="52.5" customHeight="1">
      <c r="A51" s="276" t="s">
        <v>56</v>
      </c>
      <c r="B51" s="264" t="s">
        <v>41</v>
      </c>
      <c r="C51" s="264" t="s">
        <v>42</v>
      </c>
      <c r="D51" s="264">
        <v>314</v>
      </c>
      <c r="E51" s="264">
        <v>0</v>
      </c>
      <c r="F51" s="264">
        <v>15</v>
      </c>
      <c r="G51" s="264">
        <v>71</v>
      </c>
      <c r="H51" s="264">
        <v>0</v>
      </c>
      <c r="I51" s="264">
        <v>2</v>
      </c>
      <c r="J51" s="264">
        <v>6</v>
      </c>
      <c r="K51" s="264">
        <v>0</v>
      </c>
      <c r="L51" s="268">
        <v>4</v>
      </c>
      <c r="M51" s="268">
        <v>17</v>
      </c>
      <c r="N51" s="268">
        <v>0</v>
      </c>
      <c r="O51" s="268">
        <v>0</v>
      </c>
      <c r="P51" s="268">
        <v>1</v>
      </c>
      <c r="Q51" s="268">
        <v>12</v>
      </c>
      <c r="R51" s="268">
        <v>0</v>
      </c>
      <c r="S51" s="268">
        <v>0</v>
      </c>
      <c r="T51" s="268">
        <v>0</v>
      </c>
      <c r="U51" s="268">
        <v>80</v>
      </c>
      <c r="V51" s="268">
        <v>1</v>
      </c>
      <c r="W51" s="268">
        <v>0</v>
      </c>
      <c r="X51" s="268">
        <v>1</v>
      </c>
      <c r="Y51" s="268">
        <v>3</v>
      </c>
      <c r="Z51" s="268">
        <v>0</v>
      </c>
      <c r="AA51" s="268">
        <v>25</v>
      </c>
      <c r="AB51" s="268">
        <v>0</v>
      </c>
      <c r="AC51" s="268">
        <v>0</v>
      </c>
      <c r="AD51" s="268">
        <v>0</v>
      </c>
      <c r="AE51" s="268">
        <v>0</v>
      </c>
      <c r="AF51" s="268">
        <v>0</v>
      </c>
      <c r="AG51" s="268">
        <v>76</v>
      </c>
      <c r="AH51" s="268">
        <v>0</v>
      </c>
      <c r="AI51" s="48"/>
    </row>
    <row r="52" spans="1:35" ht="52.5" customHeight="1">
      <c r="A52" s="277" t="s">
        <v>57</v>
      </c>
      <c r="B52" s="266" t="s">
        <v>41</v>
      </c>
      <c r="C52" s="266" t="s">
        <v>42</v>
      </c>
      <c r="D52" s="266">
        <v>453</v>
      </c>
      <c r="E52" s="266">
        <v>0</v>
      </c>
      <c r="F52" s="266">
        <v>24</v>
      </c>
      <c r="G52" s="266">
        <v>69</v>
      </c>
      <c r="H52" s="266">
        <v>0</v>
      </c>
      <c r="I52" s="266">
        <v>10</v>
      </c>
      <c r="J52" s="266">
        <v>5</v>
      </c>
      <c r="K52" s="266">
        <v>0</v>
      </c>
      <c r="L52" s="267">
        <v>2</v>
      </c>
      <c r="M52" s="267">
        <v>33</v>
      </c>
      <c r="N52" s="267">
        <v>0</v>
      </c>
      <c r="O52" s="267">
        <v>0</v>
      </c>
      <c r="P52" s="267">
        <v>7</v>
      </c>
      <c r="Q52" s="267">
        <v>22</v>
      </c>
      <c r="R52" s="267">
        <v>0</v>
      </c>
      <c r="S52" s="267">
        <v>0</v>
      </c>
      <c r="T52" s="267">
        <v>0</v>
      </c>
      <c r="U52" s="267">
        <v>89</v>
      </c>
      <c r="V52" s="267">
        <v>0</v>
      </c>
      <c r="W52" s="267">
        <v>3</v>
      </c>
      <c r="X52" s="267">
        <v>15</v>
      </c>
      <c r="Y52" s="267">
        <v>11</v>
      </c>
      <c r="Z52" s="267">
        <v>0</v>
      </c>
      <c r="AA52" s="267">
        <v>12</v>
      </c>
      <c r="AB52" s="267">
        <v>0</v>
      </c>
      <c r="AC52" s="267">
        <v>0</v>
      </c>
      <c r="AD52" s="267">
        <v>0</v>
      </c>
      <c r="AE52" s="267">
        <v>0</v>
      </c>
      <c r="AF52" s="267">
        <v>0</v>
      </c>
      <c r="AG52" s="267">
        <v>151</v>
      </c>
      <c r="AH52" s="267">
        <v>0</v>
      </c>
      <c r="AI52" s="48"/>
    </row>
    <row r="53" spans="1:35" ht="52.5" customHeight="1">
      <c r="A53" s="276" t="s">
        <v>58</v>
      </c>
      <c r="B53" s="264" t="s">
        <v>41</v>
      </c>
      <c r="C53" s="264" t="s">
        <v>42</v>
      </c>
      <c r="D53" s="264">
        <v>34</v>
      </c>
      <c r="E53" s="264">
        <v>0</v>
      </c>
      <c r="F53" s="264">
        <v>12</v>
      </c>
      <c r="G53" s="264">
        <v>6</v>
      </c>
      <c r="H53" s="264">
        <v>0</v>
      </c>
      <c r="I53" s="264">
        <v>1</v>
      </c>
      <c r="J53" s="264">
        <v>0</v>
      </c>
      <c r="K53" s="264">
        <v>0</v>
      </c>
      <c r="L53" s="268">
        <v>0</v>
      </c>
      <c r="M53" s="268">
        <v>7</v>
      </c>
      <c r="N53" s="268">
        <v>0</v>
      </c>
      <c r="O53" s="268">
        <v>0</v>
      </c>
      <c r="P53" s="268">
        <v>0</v>
      </c>
      <c r="Q53" s="268">
        <v>0</v>
      </c>
      <c r="R53" s="268">
        <v>0</v>
      </c>
      <c r="S53" s="268">
        <v>0</v>
      </c>
      <c r="T53" s="268">
        <v>0</v>
      </c>
      <c r="U53" s="268">
        <v>4</v>
      </c>
      <c r="V53" s="268">
        <v>0</v>
      </c>
      <c r="W53" s="268">
        <v>0</v>
      </c>
      <c r="X53" s="268">
        <v>0</v>
      </c>
      <c r="Y53" s="268">
        <v>1</v>
      </c>
      <c r="Z53" s="268">
        <v>0</v>
      </c>
      <c r="AA53" s="268">
        <v>0</v>
      </c>
      <c r="AB53" s="268">
        <v>0</v>
      </c>
      <c r="AC53" s="268">
        <v>0</v>
      </c>
      <c r="AD53" s="268">
        <v>0</v>
      </c>
      <c r="AE53" s="268">
        <v>0</v>
      </c>
      <c r="AF53" s="268">
        <v>0</v>
      </c>
      <c r="AG53" s="268">
        <v>3</v>
      </c>
      <c r="AH53" s="268">
        <v>0</v>
      </c>
      <c r="AI53" s="48"/>
    </row>
    <row r="54" spans="1:35" ht="52.5" customHeight="1">
      <c r="A54" s="277" t="s">
        <v>59</v>
      </c>
      <c r="B54" s="266" t="s">
        <v>41</v>
      </c>
      <c r="C54" s="266" t="s">
        <v>42</v>
      </c>
      <c r="D54" s="266">
        <v>348</v>
      </c>
      <c r="E54" s="266">
        <v>1</v>
      </c>
      <c r="F54" s="266">
        <v>10</v>
      </c>
      <c r="G54" s="266">
        <v>48</v>
      </c>
      <c r="H54" s="266">
        <v>0</v>
      </c>
      <c r="I54" s="266">
        <v>5</v>
      </c>
      <c r="J54" s="266">
        <v>10</v>
      </c>
      <c r="K54" s="266">
        <v>0</v>
      </c>
      <c r="L54" s="267">
        <v>2</v>
      </c>
      <c r="M54" s="267">
        <v>19</v>
      </c>
      <c r="N54" s="267">
        <v>0</v>
      </c>
      <c r="O54" s="267">
        <v>0</v>
      </c>
      <c r="P54" s="267">
        <v>3</v>
      </c>
      <c r="Q54" s="267">
        <v>11</v>
      </c>
      <c r="R54" s="267">
        <v>0</v>
      </c>
      <c r="S54" s="267">
        <v>1</v>
      </c>
      <c r="T54" s="267">
        <v>0</v>
      </c>
      <c r="U54" s="267">
        <v>47</v>
      </c>
      <c r="V54" s="267">
        <v>0</v>
      </c>
      <c r="W54" s="267">
        <v>5</v>
      </c>
      <c r="X54" s="267">
        <v>0</v>
      </c>
      <c r="Y54" s="267">
        <v>6</v>
      </c>
      <c r="Z54" s="267">
        <v>0</v>
      </c>
      <c r="AA54" s="267">
        <v>1</v>
      </c>
      <c r="AB54" s="267">
        <v>0</v>
      </c>
      <c r="AC54" s="267">
        <v>0</v>
      </c>
      <c r="AD54" s="267">
        <v>1</v>
      </c>
      <c r="AE54" s="267">
        <v>0</v>
      </c>
      <c r="AF54" s="267">
        <v>0</v>
      </c>
      <c r="AG54" s="267">
        <v>178</v>
      </c>
      <c r="AH54" s="267">
        <v>0</v>
      </c>
      <c r="AI54" s="48"/>
    </row>
    <row r="55" spans="1:35" ht="52.5" customHeight="1">
      <c r="A55" s="276" t="s">
        <v>60</v>
      </c>
      <c r="B55" s="264" t="s">
        <v>41</v>
      </c>
      <c r="C55" s="264" t="s">
        <v>42</v>
      </c>
      <c r="D55" s="264">
        <v>831</v>
      </c>
      <c r="E55" s="264">
        <v>0</v>
      </c>
      <c r="F55" s="264">
        <v>59</v>
      </c>
      <c r="G55" s="264">
        <v>189</v>
      </c>
      <c r="H55" s="264">
        <v>0</v>
      </c>
      <c r="I55" s="264">
        <v>32</v>
      </c>
      <c r="J55" s="264">
        <v>20</v>
      </c>
      <c r="K55" s="264">
        <v>0</v>
      </c>
      <c r="L55" s="268">
        <v>16</v>
      </c>
      <c r="M55" s="268">
        <v>45</v>
      </c>
      <c r="N55" s="268">
        <v>1</v>
      </c>
      <c r="O55" s="268">
        <v>1</v>
      </c>
      <c r="P55" s="268">
        <v>12</v>
      </c>
      <c r="Q55" s="268">
        <v>34</v>
      </c>
      <c r="R55" s="268">
        <v>0</v>
      </c>
      <c r="S55" s="268">
        <v>0</v>
      </c>
      <c r="T55" s="268">
        <v>0</v>
      </c>
      <c r="U55" s="268">
        <v>218</v>
      </c>
      <c r="V55" s="268">
        <v>0</v>
      </c>
      <c r="W55" s="268">
        <v>3</v>
      </c>
      <c r="X55" s="268">
        <v>3</v>
      </c>
      <c r="Y55" s="268">
        <v>30</v>
      </c>
      <c r="Z55" s="268">
        <v>1</v>
      </c>
      <c r="AA55" s="268">
        <v>49</v>
      </c>
      <c r="AB55" s="268">
        <v>0</v>
      </c>
      <c r="AC55" s="268">
        <v>1</v>
      </c>
      <c r="AD55" s="268">
        <v>2</v>
      </c>
      <c r="AE55" s="268">
        <v>0</v>
      </c>
      <c r="AF55" s="268">
        <v>0</v>
      </c>
      <c r="AG55" s="268">
        <v>115</v>
      </c>
      <c r="AH55" s="268">
        <v>0</v>
      </c>
      <c r="AI55" s="48"/>
    </row>
    <row r="56" spans="1:35" ht="52.5" customHeight="1">
      <c r="A56" s="277" t="s">
        <v>61</v>
      </c>
      <c r="B56" s="266" t="s">
        <v>41</v>
      </c>
      <c r="C56" s="266" t="s">
        <v>42</v>
      </c>
      <c r="D56" s="266">
        <v>189</v>
      </c>
      <c r="E56" s="266">
        <v>0</v>
      </c>
      <c r="F56" s="266">
        <v>5</v>
      </c>
      <c r="G56" s="266">
        <v>19</v>
      </c>
      <c r="H56" s="266">
        <v>0</v>
      </c>
      <c r="I56" s="266">
        <v>4</v>
      </c>
      <c r="J56" s="266">
        <v>4</v>
      </c>
      <c r="K56" s="266">
        <v>0</v>
      </c>
      <c r="L56" s="267">
        <v>4</v>
      </c>
      <c r="M56" s="267">
        <v>8</v>
      </c>
      <c r="N56" s="267">
        <v>0</v>
      </c>
      <c r="O56" s="267">
        <v>0</v>
      </c>
      <c r="P56" s="267">
        <v>4</v>
      </c>
      <c r="Q56" s="267">
        <v>15</v>
      </c>
      <c r="R56" s="267">
        <v>0</v>
      </c>
      <c r="S56" s="267">
        <v>0</v>
      </c>
      <c r="T56" s="267">
        <v>0</v>
      </c>
      <c r="U56" s="267">
        <v>44</v>
      </c>
      <c r="V56" s="267">
        <v>0</v>
      </c>
      <c r="W56" s="267">
        <v>3</v>
      </c>
      <c r="X56" s="267">
        <v>0</v>
      </c>
      <c r="Y56" s="267">
        <v>9</v>
      </c>
      <c r="Z56" s="267">
        <v>0</v>
      </c>
      <c r="AA56" s="267">
        <v>8</v>
      </c>
      <c r="AB56" s="267">
        <v>0</v>
      </c>
      <c r="AC56" s="267">
        <v>0</v>
      </c>
      <c r="AD56" s="267">
        <v>0</v>
      </c>
      <c r="AE56" s="267">
        <v>0</v>
      </c>
      <c r="AF56" s="267">
        <v>0</v>
      </c>
      <c r="AG56" s="267">
        <v>62</v>
      </c>
      <c r="AH56" s="267">
        <v>0</v>
      </c>
      <c r="AI56" s="48"/>
    </row>
    <row r="57" spans="1:35" ht="52.5" customHeight="1">
      <c r="A57" s="276" t="s">
        <v>62</v>
      </c>
      <c r="B57" s="264" t="s">
        <v>41</v>
      </c>
      <c r="C57" s="264" t="s">
        <v>42</v>
      </c>
      <c r="D57" s="264">
        <v>1867</v>
      </c>
      <c r="E57" s="264">
        <v>0</v>
      </c>
      <c r="F57" s="264">
        <v>80</v>
      </c>
      <c r="G57" s="264">
        <v>586</v>
      </c>
      <c r="H57" s="264">
        <v>1</v>
      </c>
      <c r="I57" s="264">
        <v>59</v>
      </c>
      <c r="J57" s="264">
        <v>47</v>
      </c>
      <c r="K57" s="264">
        <v>0</v>
      </c>
      <c r="L57" s="268">
        <v>30</v>
      </c>
      <c r="M57" s="268">
        <v>98</v>
      </c>
      <c r="N57" s="268">
        <v>2</v>
      </c>
      <c r="O57" s="268">
        <v>0</v>
      </c>
      <c r="P57" s="268">
        <v>20</v>
      </c>
      <c r="Q57" s="268">
        <v>75</v>
      </c>
      <c r="R57" s="268">
        <v>0</v>
      </c>
      <c r="S57" s="268">
        <v>0</v>
      </c>
      <c r="T57" s="268">
        <v>0</v>
      </c>
      <c r="U57" s="268">
        <v>470</v>
      </c>
      <c r="V57" s="268">
        <v>1</v>
      </c>
      <c r="W57" s="268">
        <v>8</v>
      </c>
      <c r="X57" s="268">
        <v>2</v>
      </c>
      <c r="Y57" s="268">
        <v>69</v>
      </c>
      <c r="Z57" s="268">
        <v>4</v>
      </c>
      <c r="AA57" s="268">
        <v>121</v>
      </c>
      <c r="AB57" s="268">
        <v>2</v>
      </c>
      <c r="AC57" s="268">
        <v>0</v>
      </c>
      <c r="AD57" s="268">
        <v>7</v>
      </c>
      <c r="AE57" s="268">
        <v>0</v>
      </c>
      <c r="AF57" s="268">
        <v>0</v>
      </c>
      <c r="AG57" s="268">
        <v>185</v>
      </c>
      <c r="AH57" s="268">
        <v>0</v>
      </c>
      <c r="AI57" s="48"/>
    </row>
    <row r="58" spans="1:35" ht="52.5" customHeight="1">
      <c r="A58" s="277" t="s">
        <v>63</v>
      </c>
      <c r="B58" s="266" t="s">
        <v>41</v>
      </c>
      <c r="C58" s="266" t="s">
        <v>42</v>
      </c>
      <c r="D58" s="266">
        <v>118</v>
      </c>
      <c r="E58" s="266">
        <v>0</v>
      </c>
      <c r="F58" s="266">
        <v>2</v>
      </c>
      <c r="G58" s="266">
        <v>10</v>
      </c>
      <c r="H58" s="266">
        <v>0</v>
      </c>
      <c r="I58" s="266">
        <v>0</v>
      </c>
      <c r="J58" s="266">
        <v>1</v>
      </c>
      <c r="K58" s="266">
        <v>0</v>
      </c>
      <c r="L58" s="267">
        <v>7</v>
      </c>
      <c r="M58" s="267">
        <v>8</v>
      </c>
      <c r="N58" s="267">
        <v>0</v>
      </c>
      <c r="O58" s="267">
        <v>0</v>
      </c>
      <c r="P58" s="267">
        <v>1</v>
      </c>
      <c r="Q58" s="267">
        <v>4</v>
      </c>
      <c r="R58" s="267">
        <v>0</v>
      </c>
      <c r="S58" s="267">
        <v>0</v>
      </c>
      <c r="T58" s="267">
        <v>0</v>
      </c>
      <c r="U58" s="267">
        <v>17</v>
      </c>
      <c r="V58" s="267">
        <v>0</v>
      </c>
      <c r="W58" s="267">
        <v>0</v>
      </c>
      <c r="X58" s="267">
        <v>0</v>
      </c>
      <c r="Y58" s="267">
        <v>2</v>
      </c>
      <c r="Z58" s="267">
        <v>0</v>
      </c>
      <c r="AA58" s="267">
        <v>1</v>
      </c>
      <c r="AB58" s="267">
        <v>0</v>
      </c>
      <c r="AC58" s="267">
        <v>0</v>
      </c>
      <c r="AD58" s="267">
        <v>0</v>
      </c>
      <c r="AE58" s="267">
        <v>0</v>
      </c>
      <c r="AF58" s="267">
        <v>0</v>
      </c>
      <c r="AG58" s="267">
        <v>65</v>
      </c>
      <c r="AH58" s="267">
        <v>0</v>
      </c>
      <c r="AI58" s="48"/>
    </row>
    <row r="59" spans="1:35" ht="52.5" customHeight="1">
      <c r="A59" s="276" t="s">
        <v>64</v>
      </c>
      <c r="B59" s="264" t="s">
        <v>41</v>
      </c>
      <c r="C59" s="264" t="s">
        <v>42</v>
      </c>
      <c r="D59" s="264">
        <v>231</v>
      </c>
      <c r="E59" s="264">
        <v>0</v>
      </c>
      <c r="F59" s="264">
        <v>23</v>
      </c>
      <c r="G59" s="264">
        <v>54</v>
      </c>
      <c r="H59" s="264">
        <v>0</v>
      </c>
      <c r="I59" s="264">
        <v>3</v>
      </c>
      <c r="J59" s="264">
        <v>4</v>
      </c>
      <c r="K59" s="264">
        <v>0</v>
      </c>
      <c r="L59" s="268">
        <v>3</v>
      </c>
      <c r="M59" s="268">
        <v>9</v>
      </c>
      <c r="N59" s="268">
        <v>0</v>
      </c>
      <c r="O59" s="268">
        <v>0</v>
      </c>
      <c r="P59" s="268">
        <v>5</v>
      </c>
      <c r="Q59" s="268">
        <v>12</v>
      </c>
      <c r="R59" s="268">
        <v>0</v>
      </c>
      <c r="S59" s="268">
        <v>0</v>
      </c>
      <c r="T59" s="268">
        <v>0</v>
      </c>
      <c r="U59" s="268">
        <v>56</v>
      </c>
      <c r="V59" s="268">
        <v>0</v>
      </c>
      <c r="W59" s="268">
        <v>1</v>
      </c>
      <c r="X59" s="268">
        <v>0</v>
      </c>
      <c r="Y59" s="268">
        <v>11</v>
      </c>
      <c r="Z59" s="268">
        <v>0</v>
      </c>
      <c r="AA59" s="268">
        <v>4</v>
      </c>
      <c r="AB59" s="268">
        <v>0</v>
      </c>
      <c r="AC59" s="268">
        <v>0</v>
      </c>
      <c r="AD59" s="268">
        <v>0</v>
      </c>
      <c r="AE59" s="268">
        <v>0</v>
      </c>
      <c r="AF59" s="268">
        <v>0</v>
      </c>
      <c r="AG59" s="268">
        <v>46</v>
      </c>
      <c r="AH59" s="268">
        <v>0</v>
      </c>
      <c r="AI59" s="48"/>
    </row>
    <row r="60" spans="1:35" ht="52.5" customHeight="1">
      <c r="A60" s="277" t="s">
        <v>65</v>
      </c>
      <c r="B60" s="266" t="s">
        <v>41</v>
      </c>
      <c r="C60" s="266" t="s">
        <v>42</v>
      </c>
      <c r="D60" s="266">
        <v>112</v>
      </c>
      <c r="E60" s="266">
        <v>1</v>
      </c>
      <c r="F60" s="266">
        <v>2</v>
      </c>
      <c r="G60" s="266">
        <v>21</v>
      </c>
      <c r="H60" s="266">
        <v>0</v>
      </c>
      <c r="I60" s="266">
        <v>2</v>
      </c>
      <c r="J60" s="266">
        <v>0</v>
      </c>
      <c r="K60" s="266">
        <v>0</v>
      </c>
      <c r="L60" s="267">
        <v>3</v>
      </c>
      <c r="M60" s="267">
        <v>7</v>
      </c>
      <c r="N60" s="267">
        <v>0</v>
      </c>
      <c r="O60" s="267">
        <v>0</v>
      </c>
      <c r="P60" s="267">
        <v>0</v>
      </c>
      <c r="Q60" s="267">
        <v>5</v>
      </c>
      <c r="R60" s="267">
        <v>0</v>
      </c>
      <c r="S60" s="267">
        <v>0</v>
      </c>
      <c r="T60" s="267">
        <v>0</v>
      </c>
      <c r="U60" s="267">
        <v>18</v>
      </c>
      <c r="V60" s="267">
        <v>0</v>
      </c>
      <c r="W60" s="267">
        <v>0</v>
      </c>
      <c r="X60" s="267">
        <v>0</v>
      </c>
      <c r="Y60" s="267">
        <v>3</v>
      </c>
      <c r="Z60" s="267">
        <v>0</v>
      </c>
      <c r="AA60" s="267">
        <v>2</v>
      </c>
      <c r="AB60" s="267">
        <v>0</v>
      </c>
      <c r="AC60" s="267">
        <v>0</v>
      </c>
      <c r="AD60" s="267">
        <v>0</v>
      </c>
      <c r="AE60" s="267">
        <v>0</v>
      </c>
      <c r="AF60" s="267">
        <v>0</v>
      </c>
      <c r="AG60" s="267">
        <v>48</v>
      </c>
      <c r="AH60" s="267">
        <v>0</v>
      </c>
      <c r="AI60" s="48"/>
    </row>
    <row r="61" spans="1:35" ht="52.5" customHeight="1">
      <c r="A61" s="276" t="s">
        <v>66</v>
      </c>
      <c r="B61" s="264" t="s">
        <v>41</v>
      </c>
      <c r="C61" s="264" t="s">
        <v>42</v>
      </c>
      <c r="D61" s="264">
        <v>9030</v>
      </c>
      <c r="E61" s="264">
        <v>2</v>
      </c>
      <c r="F61" s="264">
        <v>824</v>
      </c>
      <c r="G61" s="264">
        <v>2276</v>
      </c>
      <c r="H61" s="264">
        <v>4</v>
      </c>
      <c r="I61" s="264">
        <v>437</v>
      </c>
      <c r="J61" s="264">
        <v>109</v>
      </c>
      <c r="K61" s="264">
        <v>1</v>
      </c>
      <c r="L61" s="268">
        <v>103</v>
      </c>
      <c r="M61" s="268">
        <v>562</v>
      </c>
      <c r="N61" s="268">
        <v>3</v>
      </c>
      <c r="O61" s="268">
        <v>1</v>
      </c>
      <c r="P61" s="268">
        <v>105</v>
      </c>
      <c r="Q61" s="268">
        <v>419</v>
      </c>
      <c r="R61" s="268">
        <v>2</v>
      </c>
      <c r="S61" s="268">
        <v>8</v>
      </c>
      <c r="T61" s="268">
        <v>0</v>
      </c>
      <c r="U61" s="268">
        <v>1920</v>
      </c>
      <c r="V61" s="268">
        <v>7</v>
      </c>
      <c r="W61" s="268">
        <v>50</v>
      </c>
      <c r="X61" s="268">
        <v>28</v>
      </c>
      <c r="Y61" s="268">
        <v>286</v>
      </c>
      <c r="Z61" s="268">
        <v>26</v>
      </c>
      <c r="AA61" s="268">
        <v>593</v>
      </c>
      <c r="AB61" s="268">
        <v>1</v>
      </c>
      <c r="AC61" s="268">
        <v>3</v>
      </c>
      <c r="AD61" s="268">
        <v>15</v>
      </c>
      <c r="AE61" s="268">
        <v>1</v>
      </c>
      <c r="AF61" s="268">
        <v>0</v>
      </c>
      <c r="AG61" s="268">
        <v>1244</v>
      </c>
      <c r="AH61" s="268">
        <v>0</v>
      </c>
      <c r="AI61" s="48"/>
    </row>
    <row r="62" spans="1:35" ht="52.5" customHeight="1">
      <c r="A62" s="277" t="s">
        <v>67</v>
      </c>
      <c r="B62" s="266" t="s">
        <v>41</v>
      </c>
      <c r="C62" s="266" t="s">
        <v>42</v>
      </c>
      <c r="D62" s="266">
        <v>516</v>
      </c>
      <c r="E62" s="266">
        <v>0</v>
      </c>
      <c r="F62" s="266">
        <v>41</v>
      </c>
      <c r="G62" s="266">
        <v>100</v>
      </c>
      <c r="H62" s="266">
        <v>0</v>
      </c>
      <c r="I62" s="266">
        <v>17</v>
      </c>
      <c r="J62" s="266">
        <v>7</v>
      </c>
      <c r="K62" s="266">
        <v>1</v>
      </c>
      <c r="L62" s="267">
        <v>0</v>
      </c>
      <c r="M62" s="267">
        <v>79</v>
      </c>
      <c r="N62" s="267">
        <v>0</v>
      </c>
      <c r="O62" s="267">
        <v>1</v>
      </c>
      <c r="P62" s="267">
        <v>8</v>
      </c>
      <c r="Q62" s="267">
        <v>26</v>
      </c>
      <c r="R62" s="267">
        <v>0</v>
      </c>
      <c r="S62" s="267">
        <v>1</v>
      </c>
      <c r="T62" s="267">
        <v>0</v>
      </c>
      <c r="U62" s="267">
        <v>88</v>
      </c>
      <c r="V62" s="267">
        <v>0</v>
      </c>
      <c r="W62" s="267">
        <v>2</v>
      </c>
      <c r="X62" s="267">
        <v>2</v>
      </c>
      <c r="Y62" s="267">
        <v>6</v>
      </c>
      <c r="Z62" s="267">
        <v>0</v>
      </c>
      <c r="AA62" s="267">
        <v>9</v>
      </c>
      <c r="AB62" s="267">
        <v>0</v>
      </c>
      <c r="AC62" s="267">
        <v>0</v>
      </c>
      <c r="AD62" s="267">
        <v>10</v>
      </c>
      <c r="AE62" s="267">
        <v>0</v>
      </c>
      <c r="AF62" s="267">
        <v>0</v>
      </c>
      <c r="AG62" s="267">
        <v>118</v>
      </c>
      <c r="AH62" s="267">
        <v>0</v>
      </c>
      <c r="AI62" s="48"/>
    </row>
    <row r="63" spans="1:35" ht="52.5" customHeight="1">
      <c r="A63" s="276" t="s">
        <v>68</v>
      </c>
      <c r="B63" s="264" t="s">
        <v>41</v>
      </c>
      <c r="C63" s="264" t="s">
        <v>42</v>
      </c>
      <c r="D63" s="264">
        <v>77</v>
      </c>
      <c r="E63" s="264">
        <v>0</v>
      </c>
      <c r="F63" s="264">
        <v>2</v>
      </c>
      <c r="G63" s="264">
        <v>11</v>
      </c>
      <c r="H63" s="264">
        <v>0</v>
      </c>
      <c r="I63" s="264">
        <v>0</v>
      </c>
      <c r="J63" s="264">
        <v>3</v>
      </c>
      <c r="K63" s="264">
        <v>0</v>
      </c>
      <c r="L63" s="268">
        <v>0</v>
      </c>
      <c r="M63" s="268">
        <v>8</v>
      </c>
      <c r="N63" s="268">
        <v>0</v>
      </c>
      <c r="O63" s="268">
        <v>0</v>
      </c>
      <c r="P63" s="268">
        <v>0</v>
      </c>
      <c r="Q63" s="268">
        <v>2</v>
      </c>
      <c r="R63" s="268">
        <v>0</v>
      </c>
      <c r="S63" s="268">
        <v>0</v>
      </c>
      <c r="T63" s="268">
        <v>0</v>
      </c>
      <c r="U63" s="268">
        <v>19</v>
      </c>
      <c r="V63" s="268">
        <v>0</v>
      </c>
      <c r="W63" s="268">
        <v>0</v>
      </c>
      <c r="X63" s="268">
        <v>0</v>
      </c>
      <c r="Y63" s="268">
        <v>1</v>
      </c>
      <c r="Z63" s="268">
        <v>0</v>
      </c>
      <c r="AA63" s="268">
        <v>2</v>
      </c>
      <c r="AB63" s="268">
        <v>0</v>
      </c>
      <c r="AC63" s="268">
        <v>0</v>
      </c>
      <c r="AD63" s="268">
        <v>0</v>
      </c>
      <c r="AE63" s="268">
        <v>0</v>
      </c>
      <c r="AF63" s="268">
        <v>0</v>
      </c>
      <c r="AG63" s="268">
        <v>29</v>
      </c>
      <c r="AH63" s="268">
        <v>0</v>
      </c>
      <c r="AI63" s="48"/>
    </row>
    <row r="64" spans="1:35" ht="52.5" customHeight="1">
      <c r="A64" s="277" t="s">
        <v>69</v>
      </c>
      <c r="B64" s="266" t="s">
        <v>70</v>
      </c>
      <c r="C64" s="266" t="s">
        <v>71</v>
      </c>
      <c r="D64" s="266">
        <v>387</v>
      </c>
      <c r="E64" s="266">
        <v>0</v>
      </c>
      <c r="F64" s="266">
        <v>97</v>
      </c>
      <c r="G64" s="266">
        <v>27</v>
      </c>
      <c r="H64" s="266">
        <v>7</v>
      </c>
      <c r="I64" s="266">
        <v>11</v>
      </c>
      <c r="J64" s="266">
        <v>6</v>
      </c>
      <c r="K64" s="266">
        <v>0</v>
      </c>
      <c r="L64" s="267">
        <v>9</v>
      </c>
      <c r="M64" s="267">
        <v>25</v>
      </c>
      <c r="N64" s="267">
        <v>0</v>
      </c>
      <c r="O64" s="267">
        <v>0</v>
      </c>
      <c r="P64" s="267">
        <v>1</v>
      </c>
      <c r="Q64" s="267">
        <v>2</v>
      </c>
      <c r="R64" s="267">
        <v>0</v>
      </c>
      <c r="S64" s="267">
        <v>0</v>
      </c>
      <c r="T64" s="267">
        <v>0</v>
      </c>
      <c r="U64" s="267">
        <v>55</v>
      </c>
      <c r="V64" s="267">
        <v>12</v>
      </c>
      <c r="W64" s="267">
        <v>15</v>
      </c>
      <c r="X64" s="267">
        <v>1</v>
      </c>
      <c r="Y64" s="267">
        <v>26</v>
      </c>
      <c r="Z64" s="267">
        <v>0</v>
      </c>
      <c r="AA64" s="267">
        <v>5</v>
      </c>
      <c r="AB64" s="267">
        <v>1</v>
      </c>
      <c r="AC64" s="267">
        <v>1</v>
      </c>
      <c r="AD64" s="267">
        <v>5</v>
      </c>
      <c r="AE64" s="267">
        <v>0</v>
      </c>
      <c r="AF64" s="267">
        <v>0</v>
      </c>
      <c r="AG64" s="267">
        <v>81</v>
      </c>
      <c r="AH64" s="267">
        <v>0</v>
      </c>
      <c r="AI64" s="48"/>
    </row>
    <row r="65" spans="1:35" ht="52.5" customHeight="1">
      <c r="A65" s="276" t="s">
        <v>72</v>
      </c>
      <c r="B65" s="264" t="s">
        <v>70</v>
      </c>
      <c r="C65" s="264" t="s">
        <v>71</v>
      </c>
      <c r="D65" s="264">
        <v>282</v>
      </c>
      <c r="E65" s="264">
        <v>0</v>
      </c>
      <c r="F65" s="264">
        <v>70</v>
      </c>
      <c r="G65" s="264">
        <v>56</v>
      </c>
      <c r="H65" s="264">
        <v>0</v>
      </c>
      <c r="I65" s="264">
        <v>10</v>
      </c>
      <c r="J65" s="264">
        <v>7</v>
      </c>
      <c r="K65" s="264">
        <v>0</v>
      </c>
      <c r="L65" s="268">
        <v>5</v>
      </c>
      <c r="M65" s="268">
        <v>9</v>
      </c>
      <c r="N65" s="268">
        <v>0</v>
      </c>
      <c r="O65" s="268">
        <v>0</v>
      </c>
      <c r="P65" s="268">
        <v>0</v>
      </c>
      <c r="Q65" s="268">
        <v>0</v>
      </c>
      <c r="R65" s="268">
        <v>0</v>
      </c>
      <c r="S65" s="268">
        <v>0</v>
      </c>
      <c r="T65" s="268">
        <v>0</v>
      </c>
      <c r="U65" s="268">
        <v>65</v>
      </c>
      <c r="V65" s="268">
        <v>6</v>
      </c>
      <c r="W65" s="268">
        <v>3</v>
      </c>
      <c r="X65" s="268">
        <v>0</v>
      </c>
      <c r="Y65" s="268">
        <v>26</v>
      </c>
      <c r="Z65" s="268">
        <v>0</v>
      </c>
      <c r="AA65" s="268">
        <v>6</v>
      </c>
      <c r="AB65" s="268">
        <v>0</v>
      </c>
      <c r="AC65" s="268">
        <v>0</v>
      </c>
      <c r="AD65" s="268">
        <v>3</v>
      </c>
      <c r="AE65" s="268">
        <v>0</v>
      </c>
      <c r="AF65" s="268">
        <v>0</v>
      </c>
      <c r="AG65" s="268">
        <v>16</v>
      </c>
      <c r="AH65" s="268">
        <v>0</v>
      </c>
      <c r="AI65" s="48"/>
    </row>
    <row r="66" spans="1:35" ht="52.5" customHeight="1">
      <c r="A66" s="277" t="s">
        <v>73</v>
      </c>
      <c r="B66" s="266" t="s">
        <v>70</v>
      </c>
      <c r="C66" s="266" t="s">
        <v>71</v>
      </c>
      <c r="D66" s="266">
        <v>242</v>
      </c>
      <c r="E66" s="266">
        <v>0</v>
      </c>
      <c r="F66" s="266">
        <v>99</v>
      </c>
      <c r="G66" s="266">
        <v>21</v>
      </c>
      <c r="H66" s="266">
        <v>5</v>
      </c>
      <c r="I66" s="266">
        <v>2</v>
      </c>
      <c r="J66" s="266">
        <v>4</v>
      </c>
      <c r="K66" s="266">
        <v>0</v>
      </c>
      <c r="L66" s="267">
        <v>2</v>
      </c>
      <c r="M66" s="267">
        <v>18</v>
      </c>
      <c r="N66" s="267">
        <v>0</v>
      </c>
      <c r="O66" s="267">
        <v>0</v>
      </c>
      <c r="P66" s="267">
        <v>2</v>
      </c>
      <c r="Q66" s="267">
        <v>2</v>
      </c>
      <c r="R66" s="267">
        <v>0</v>
      </c>
      <c r="S66" s="267">
        <v>1</v>
      </c>
      <c r="T66" s="267">
        <v>0</v>
      </c>
      <c r="U66" s="267">
        <v>34</v>
      </c>
      <c r="V66" s="267">
        <v>2</v>
      </c>
      <c r="W66" s="267">
        <v>2</v>
      </c>
      <c r="X66" s="267">
        <v>1</v>
      </c>
      <c r="Y66" s="267">
        <v>25</v>
      </c>
      <c r="Z66" s="267">
        <v>2</v>
      </c>
      <c r="AA66" s="267">
        <v>8</v>
      </c>
      <c r="AB66" s="267">
        <v>0</v>
      </c>
      <c r="AC66" s="267">
        <v>0</v>
      </c>
      <c r="AD66" s="267">
        <v>5</v>
      </c>
      <c r="AE66" s="267">
        <v>0</v>
      </c>
      <c r="AF66" s="267">
        <v>0</v>
      </c>
      <c r="AG66" s="267">
        <v>7</v>
      </c>
      <c r="AH66" s="267">
        <v>0</v>
      </c>
      <c r="AI66" s="48"/>
    </row>
    <row r="67" spans="1:35" ht="52.5" customHeight="1">
      <c r="A67" s="276" t="s">
        <v>74</v>
      </c>
      <c r="B67" s="264" t="s">
        <v>70</v>
      </c>
      <c r="C67" s="264" t="s">
        <v>71</v>
      </c>
      <c r="D67" s="264">
        <v>427</v>
      </c>
      <c r="E67" s="264">
        <v>0</v>
      </c>
      <c r="F67" s="264">
        <v>108</v>
      </c>
      <c r="G67" s="264">
        <v>83</v>
      </c>
      <c r="H67" s="264">
        <v>1</v>
      </c>
      <c r="I67" s="264">
        <v>8</v>
      </c>
      <c r="J67" s="264">
        <v>5</v>
      </c>
      <c r="K67" s="264">
        <v>0</v>
      </c>
      <c r="L67" s="268">
        <v>9</v>
      </c>
      <c r="M67" s="268">
        <v>33</v>
      </c>
      <c r="N67" s="268">
        <v>1</v>
      </c>
      <c r="O67" s="268">
        <v>0</v>
      </c>
      <c r="P67" s="268">
        <v>2</v>
      </c>
      <c r="Q67" s="268">
        <v>3</v>
      </c>
      <c r="R67" s="268">
        <v>0</v>
      </c>
      <c r="S67" s="268">
        <v>0</v>
      </c>
      <c r="T67" s="268">
        <v>0</v>
      </c>
      <c r="U67" s="268">
        <v>71</v>
      </c>
      <c r="V67" s="268">
        <v>4</v>
      </c>
      <c r="W67" s="268">
        <v>10</v>
      </c>
      <c r="X67" s="268">
        <v>9</v>
      </c>
      <c r="Y67" s="268">
        <v>22</v>
      </c>
      <c r="Z67" s="268">
        <v>6</v>
      </c>
      <c r="AA67" s="268">
        <v>8</v>
      </c>
      <c r="AB67" s="268">
        <v>0</v>
      </c>
      <c r="AC67" s="268">
        <v>0</v>
      </c>
      <c r="AD67" s="268">
        <v>6</v>
      </c>
      <c r="AE67" s="268">
        <v>0</v>
      </c>
      <c r="AF67" s="268">
        <v>0</v>
      </c>
      <c r="AG67" s="268">
        <v>38</v>
      </c>
      <c r="AH67" s="268">
        <v>0</v>
      </c>
      <c r="AI67" s="48"/>
    </row>
    <row r="68" spans="1:35" ht="52.5" customHeight="1">
      <c r="A68" s="277" t="s">
        <v>75</v>
      </c>
      <c r="B68" s="266" t="s">
        <v>70</v>
      </c>
      <c r="C68" s="266" t="s">
        <v>71</v>
      </c>
      <c r="D68" s="266">
        <v>65</v>
      </c>
      <c r="E68" s="266">
        <v>0</v>
      </c>
      <c r="F68" s="266">
        <v>20</v>
      </c>
      <c r="G68" s="266">
        <v>18</v>
      </c>
      <c r="H68" s="266">
        <v>0</v>
      </c>
      <c r="I68" s="266">
        <v>0</v>
      </c>
      <c r="J68" s="266">
        <v>2</v>
      </c>
      <c r="K68" s="266">
        <v>0</v>
      </c>
      <c r="L68" s="267">
        <v>4</v>
      </c>
      <c r="M68" s="267">
        <v>4</v>
      </c>
      <c r="N68" s="267">
        <v>0</v>
      </c>
      <c r="O68" s="267">
        <v>0</v>
      </c>
      <c r="P68" s="267">
        <v>0</v>
      </c>
      <c r="Q68" s="267">
        <v>0</v>
      </c>
      <c r="R68" s="267">
        <v>0</v>
      </c>
      <c r="S68" s="267">
        <v>0</v>
      </c>
      <c r="T68" s="267">
        <v>0</v>
      </c>
      <c r="U68" s="267">
        <v>14</v>
      </c>
      <c r="V68" s="267">
        <v>0</v>
      </c>
      <c r="W68" s="267">
        <v>2</v>
      </c>
      <c r="X68" s="267">
        <v>0</v>
      </c>
      <c r="Y68" s="267">
        <v>1</v>
      </c>
      <c r="Z68" s="267">
        <v>0</v>
      </c>
      <c r="AA68" s="267">
        <v>0</v>
      </c>
      <c r="AB68" s="267">
        <v>0</v>
      </c>
      <c r="AC68" s="267">
        <v>0</v>
      </c>
      <c r="AD68" s="267">
        <v>0</v>
      </c>
      <c r="AE68" s="267">
        <v>0</v>
      </c>
      <c r="AF68" s="267">
        <v>0</v>
      </c>
      <c r="AG68" s="267">
        <v>0</v>
      </c>
      <c r="AH68" s="267">
        <v>0</v>
      </c>
      <c r="AI68" s="48"/>
    </row>
    <row r="69" spans="1:35" ht="52.5" customHeight="1">
      <c r="A69" s="276" t="s">
        <v>76</v>
      </c>
      <c r="B69" s="264" t="s">
        <v>70</v>
      </c>
      <c r="C69" s="264" t="s">
        <v>71</v>
      </c>
      <c r="D69" s="264">
        <v>660</v>
      </c>
      <c r="E69" s="264">
        <v>0</v>
      </c>
      <c r="F69" s="264">
        <v>194</v>
      </c>
      <c r="G69" s="264">
        <v>178</v>
      </c>
      <c r="H69" s="264">
        <v>0</v>
      </c>
      <c r="I69" s="264">
        <v>23</v>
      </c>
      <c r="J69" s="264">
        <v>12</v>
      </c>
      <c r="K69" s="264">
        <v>0</v>
      </c>
      <c r="L69" s="268">
        <v>17</v>
      </c>
      <c r="M69" s="268">
        <v>45</v>
      </c>
      <c r="N69" s="268">
        <v>1</v>
      </c>
      <c r="O69" s="268">
        <v>0</v>
      </c>
      <c r="P69" s="268">
        <v>1</v>
      </c>
      <c r="Q69" s="268">
        <v>2</v>
      </c>
      <c r="R69" s="268">
        <v>0</v>
      </c>
      <c r="S69" s="268">
        <v>1</v>
      </c>
      <c r="T69" s="268">
        <v>0</v>
      </c>
      <c r="U69" s="268">
        <v>92</v>
      </c>
      <c r="V69" s="268">
        <v>0</v>
      </c>
      <c r="W69" s="268">
        <v>28</v>
      </c>
      <c r="X69" s="268">
        <v>0</v>
      </c>
      <c r="Y69" s="268">
        <v>26</v>
      </c>
      <c r="Z69" s="268">
        <v>0</v>
      </c>
      <c r="AA69" s="268">
        <v>8</v>
      </c>
      <c r="AB69" s="268">
        <v>0</v>
      </c>
      <c r="AC69" s="268">
        <v>0</v>
      </c>
      <c r="AD69" s="268">
        <v>3</v>
      </c>
      <c r="AE69" s="268">
        <v>0</v>
      </c>
      <c r="AF69" s="268">
        <v>1</v>
      </c>
      <c r="AG69" s="268">
        <v>28</v>
      </c>
      <c r="AH69" s="268">
        <v>0</v>
      </c>
      <c r="AI69" s="48"/>
    </row>
    <row r="70" spans="1:35" ht="52.5" customHeight="1">
      <c r="A70" s="277" t="s">
        <v>77</v>
      </c>
      <c r="B70" s="266" t="s">
        <v>70</v>
      </c>
      <c r="C70" s="266" t="s">
        <v>71</v>
      </c>
      <c r="D70" s="266">
        <v>140</v>
      </c>
      <c r="E70" s="266">
        <v>0</v>
      </c>
      <c r="F70" s="266">
        <v>19</v>
      </c>
      <c r="G70" s="266">
        <v>25</v>
      </c>
      <c r="H70" s="266">
        <v>0</v>
      </c>
      <c r="I70" s="266">
        <v>0</v>
      </c>
      <c r="J70" s="266">
        <v>1</v>
      </c>
      <c r="K70" s="266">
        <v>0</v>
      </c>
      <c r="L70" s="267">
        <v>1</v>
      </c>
      <c r="M70" s="267">
        <v>5</v>
      </c>
      <c r="N70" s="267">
        <v>1</v>
      </c>
      <c r="O70" s="267">
        <v>0</v>
      </c>
      <c r="P70" s="267">
        <v>0</v>
      </c>
      <c r="Q70" s="267">
        <v>0</v>
      </c>
      <c r="R70" s="267">
        <v>0</v>
      </c>
      <c r="S70" s="267">
        <v>1</v>
      </c>
      <c r="T70" s="267">
        <v>0</v>
      </c>
      <c r="U70" s="267">
        <v>26</v>
      </c>
      <c r="V70" s="267">
        <v>0</v>
      </c>
      <c r="W70" s="267">
        <v>4</v>
      </c>
      <c r="X70" s="267">
        <v>0</v>
      </c>
      <c r="Y70" s="267">
        <v>2</v>
      </c>
      <c r="Z70" s="267">
        <v>0</v>
      </c>
      <c r="AA70" s="267">
        <v>2</v>
      </c>
      <c r="AB70" s="267">
        <v>0</v>
      </c>
      <c r="AC70" s="267">
        <v>0</v>
      </c>
      <c r="AD70" s="267">
        <v>0</v>
      </c>
      <c r="AE70" s="267">
        <v>0</v>
      </c>
      <c r="AF70" s="267">
        <v>0</v>
      </c>
      <c r="AG70" s="267">
        <v>53</v>
      </c>
      <c r="AH70" s="267">
        <v>0</v>
      </c>
      <c r="AI70" s="48"/>
    </row>
    <row r="71" spans="1:35" ht="52.5" customHeight="1">
      <c r="A71" s="276" t="s">
        <v>78</v>
      </c>
      <c r="B71" s="264" t="s">
        <v>70</v>
      </c>
      <c r="C71" s="264" t="s">
        <v>71</v>
      </c>
      <c r="D71" s="264">
        <v>261</v>
      </c>
      <c r="E71" s="264">
        <v>0</v>
      </c>
      <c r="F71" s="264">
        <v>82</v>
      </c>
      <c r="G71" s="264">
        <v>37</v>
      </c>
      <c r="H71" s="264">
        <v>2</v>
      </c>
      <c r="I71" s="264">
        <v>7</v>
      </c>
      <c r="J71" s="264">
        <v>3</v>
      </c>
      <c r="K71" s="264">
        <v>0</v>
      </c>
      <c r="L71" s="268">
        <v>5</v>
      </c>
      <c r="M71" s="268">
        <v>15</v>
      </c>
      <c r="N71" s="268">
        <v>0</v>
      </c>
      <c r="O71" s="268">
        <v>0</v>
      </c>
      <c r="P71" s="268">
        <v>0</v>
      </c>
      <c r="Q71" s="268">
        <v>2</v>
      </c>
      <c r="R71" s="268">
        <v>0</v>
      </c>
      <c r="S71" s="268">
        <v>2</v>
      </c>
      <c r="T71" s="268">
        <v>0</v>
      </c>
      <c r="U71" s="268">
        <v>51</v>
      </c>
      <c r="V71" s="268">
        <v>0</v>
      </c>
      <c r="W71" s="268">
        <v>7</v>
      </c>
      <c r="X71" s="268">
        <v>0</v>
      </c>
      <c r="Y71" s="268">
        <v>20</v>
      </c>
      <c r="Z71" s="268">
        <v>0</v>
      </c>
      <c r="AA71" s="268">
        <v>7</v>
      </c>
      <c r="AB71" s="268">
        <v>0</v>
      </c>
      <c r="AC71" s="268">
        <v>0</v>
      </c>
      <c r="AD71" s="268">
        <v>7</v>
      </c>
      <c r="AE71" s="268">
        <v>0</v>
      </c>
      <c r="AF71" s="268">
        <v>0</v>
      </c>
      <c r="AG71" s="268">
        <v>14</v>
      </c>
      <c r="AH71" s="268">
        <v>0</v>
      </c>
      <c r="AI71" s="48"/>
    </row>
    <row r="72" spans="1:35" ht="52.5" customHeight="1">
      <c r="A72" s="277" t="s">
        <v>79</v>
      </c>
      <c r="B72" s="266" t="s">
        <v>70</v>
      </c>
      <c r="C72" s="266" t="s">
        <v>71</v>
      </c>
      <c r="D72" s="266">
        <v>144</v>
      </c>
      <c r="E72" s="266">
        <v>0</v>
      </c>
      <c r="F72" s="266">
        <v>42</v>
      </c>
      <c r="G72" s="266">
        <v>38</v>
      </c>
      <c r="H72" s="266">
        <v>0</v>
      </c>
      <c r="I72" s="266">
        <v>3</v>
      </c>
      <c r="J72" s="266">
        <v>4</v>
      </c>
      <c r="K72" s="266">
        <v>0</v>
      </c>
      <c r="L72" s="267">
        <v>1</v>
      </c>
      <c r="M72" s="267">
        <v>5</v>
      </c>
      <c r="N72" s="267">
        <v>0</v>
      </c>
      <c r="O72" s="267">
        <v>0</v>
      </c>
      <c r="P72" s="267">
        <v>0</v>
      </c>
      <c r="Q72" s="267">
        <v>0</v>
      </c>
      <c r="R72" s="267">
        <v>0</v>
      </c>
      <c r="S72" s="267">
        <v>0</v>
      </c>
      <c r="T72" s="267">
        <v>0</v>
      </c>
      <c r="U72" s="267">
        <v>23</v>
      </c>
      <c r="V72" s="267">
        <v>0</v>
      </c>
      <c r="W72" s="267">
        <v>2</v>
      </c>
      <c r="X72" s="267">
        <v>0</v>
      </c>
      <c r="Y72" s="267">
        <v>10</v>
      </c>
      <c r="Z72" s="267">
        <v>0</v>
      </c>
      <c r="AA72" s="267">
        <v>5</v>
      </c>
      <c r="AB72" s="267">
        <v>0</v>
      </c>
      <c r="AC72" s="267">
        <v>0</v>
      </c>
      <c r="AD72" s="267">
        <v>9</v>
      </c>
      <c r="AE72" s="267">
        <v>0</v>
      </c>
      <c r="AF72" s="267">
        <v>0</v>
      </c>
      <c r="AG72" s="267">
        <v>2</v>
      </c>
      <c r="AH72" s="267">
        <v>0</v>
      </c>
      <c r="AI72" s="48"/>
    </row>
    <row r="73" spans="1:35" ht="52.5" customHeight="1">
      <c r="A73" s="276" t="s">
        <v>80</v>
      </c>
      <c r="B73" s="264" t="s">
        <v>70</v>
      </c>
      <c r="C73" s="264" t="s">
        <v>71</v>
      </c>
      <c r="D73" s="264">
        <v>193</v>
      </c>
      <c r="E73" s="264">
        <v>0</v>
      </c>
      <c r="F73" s="264">
        <v>50</v>
      </c>
      <c r="G73" s="264">
        <v>33</v>
      </c>
      <c r="H73" s="264">
        <v>0</v>
      </c>
      <c r="I73" s="264">
        <v>2</v>
      </c>
      <c r="J73" s="264">
        <v>1</v>
      </c>
      <c r="K73" s="264">
        <v>0</v>
      </c>
      <c r="L73" s="268">
        <v>3</v>
      </c>
      <c r="M73" s="268">
        <v>13</v>
      </c>
      <c r="N73" s="268">
        <v>0</v>
      </c>
      <c r="O73" s="268">
        <v>0</v>
      </c>
      <c r="P73" s="268">
        <v>1</v>
      </c>
      <c r="Q73" s="268">
        <v>1</v>
      </c>
      <c r="R73" s="268">
        <v>0</v>
      </c>
      <c r="S73" s="268">
        <v>0</v>
      </c>
      <c r="T73" s="268">
        <v>0</v>
      </c>
      <c r="U73" s="268">
        <v>45</v>
      </c>
      <c r="V73" s="268">
        <v>2</v>
      </c>
      <c r="W73" s="268">
        <v>7</v>
      </c>
      <c r="X73" s="268">
        <v>0</v>
      </c>
      <c r="Y73" s="268">
        <v>12</v>
      </c>
      <c r="Z73" s="268">
        <v>0</v>
      </c>
      <c r="AA73" s="268">
        <v>3</v>
      </c>
      <c r="AB73" s="268">
        <v>0</v>
      </c>
      <c r="AC73" s="268">
        <v>0</v>
      </c>
      <c r="AD73" s="268">
        <v>0</v>
      </c>
      <c r="AE73" s="268">
        <v>0</v>
      </c>
      <c r="AF73" s="268">
        <v>0</v>
      </c>
      <c r="AG73" s="268">
        <v>20</v>
      </c>
      <c r="AH73" s="268">
        <v>0</v>
      </c>
      <c r="AI73" s="48"/>
    </row>
    <row r="74" spans="1:35" ht="52.5" customHeight="1">
      <c r="A74" s="277" t="s">
        <v>81</v>
      </c>
      <c r="B74" s="266" t="s">
        <v>70</v>
      </c>
      <c r="C74" s="266" t="s">
        <v>71</v>
      </c>
      <c r="D74" s="266">
        <v>98</v>
      </c>
      <c r="E74" s="266">
        <v>0</v>
      </c>
      <c r="F74" s="266">
        <v>36</v>
      </c>
      <c r="G74" s="266">
        <v>19</v>
      </c>
      <c r="H74" s="266">
        <v>0</v>
      </c>
      <c r="I74" s="266">
        <v>0</v>
      </c>
      <c r="J74" s="266">
        <v>1</v>
      </c>
      <c r="K74" s="266">
        <v>0</v>
      </c>
      <c r="L74" s="267">
        <v>4</v>
      </c>
      <c r="M74" s="267">
        <v>6</v>
      </c>
      <c r="N74" s="267">
        <v>0</v>
      </c>
      <c r="O74" s="267">
        <v>0</v>
      </c>
      <c r="P74" s="267">
        <v>0</v>
      </c>
      <c r="Q74" s="267">
        <v>1</v>
      </c>
      <c r="R74" s="267">
        <v>0</v>
      </c>
      <c r="S74" s="267">
        <v>0</v>
      </c>
      <c r="T74" s="267">
        <v>0</v>
      </c>
      <c r="U74" s="267">
        <v>15</v>
      </c>
      <c r="V74" s="267">
        <v>1</v>
      </c>
      <c r="W74" s="267">
        <v>0</v>
      </c>
      <c r="X74" s="267">
        <v>0</v>
      </c>
      <c r="Y74" s="267">
        <v>6</v>
      </c>
      <c r="Z74" s="267">
        <v>1</v>
      </c>
      <c r="AA74" s="267">
        <v>8</v>
      </c>
      <c r="AB74" s="267">
        <v>0</v>
      </c>
      <c r="AC74" s="267">
        <v>0</v>
      </c>
      <c r="AD74" s="267">
        <v>0</v>
      </c>
      <c r="AE74" s="267">
        <v>0</v>
      </c>
      <c r="AF74" s="267">
        <v>0</v>
      </c>
      <c r="AG74" s="267">
        <v>0</v>
      </c>
      <c r="AH74" s="267">
        <v>0</v>
      </c>
      <c r="AI74" s="48"/>
    </row>
    <row r="75" spans="1:35" ht="52.5" customHeight="1">
      <c r="A75" s="276" t="s">
        <v>82</v>
      </c>
      <c r="B75" s="264" t="s">
        <v>70</v>
      </c>
      <c r="C75" s="264" t="s">
        <v>71</v>
      </c>
      <c r="D75" s="264">
        <v>4491</v>
      </c>
      <c r="E75" s="264">
        <v>0</v>
      </c>
      <c r="F75" s="264">
        <v>1427</v>
      </c>
      <c r="G75" s="264">
        <v>885</v>
      </c>
      <c r="H75" s="264">
        <v>3</v>
      </c>
      <c r="I75" s="264">
        <v>119</v>
      </c>
      <c r="J75" s="264">
        <v>53</v>
      </c>
      <c r="K75" s="264">
        <v>0</v>
      </c>
      <c r="L75" s="268">
        <v>61</v>
      </c>
      <c r="M75" s="268">
        <v>114</v>
      </c>
      <c r="N75" s="268">
        <v>2</v>
      </c>
      <c r="O75" s="268">
        <v>1</v>
      </c>
      <c r="P75" s="268">
        <v>3</v>
      </c>
      <c r="Q75" s="268">
        <v>6</v>
      </c>
      <c r="R75" s="268">
        <v>7</v>
      </c>
      <c r="S75" s="268">
        <v>1</v>
      </c>
      <c r="T75" s="268">
        <v>0</v>
      </c>
      <c r="U75" s="268">
        <v>652</v>
      </c>
      <c r="V75" s="268">
        <v>302</v>
      </c>
      <c r="W75" s="268">
        <v>48</v>
      </c>
      <c r="X75" s="268">
        <v>8</v>
      </c>
      <c r="Y75" s="268">
        <v>488</v>
      </c>
      <c r="Z75" s="268">
        <v>5</v>
      </c>
      <c r="AA75" s="268">
        <v>57</v>
      </c>
      <c r="AB75" s="268">
        <v>1</v>
      </c>
      <c r="AC75" s="268">
        <v>0</v>
      </c>
      <c r="AD75" s="268">
        <v>6</v>
      </c>
      <c r="AE75" s="268">
        <v>0</v>
      </c>
      <c r="AF75" s="268">
        <v>1</v>
      </c>
      <c r="AG75" s="268">
        <v>241</v>
      </c>
      <c r="AH75" s="268">
        <v>0</v>
      </c>
      <c r="AI75" s="48"/>
    </row>
    <row r="76" spans="1:35" ht="52.5" customHeight="1">
      <c r="A76" s="277" t="s">
        <v>83</v>
      </c>
      <c r="B76" s="266" t="s">
        <v>70</v>
      </c>
      <c r="C76" s="266" t="s">
        <v>71</v>
      </c>
      <c r="D76" s="266">
        <v>1653</v>
      </c>
      <c r="E76" s="266">
        <v>0</v>
      </c>
      <c r="F76" s="266">
        <v>570</v>
      </c>
      <c r="G76" s="266">
        <v>319</v>
      </c>
      <c r="H76" s="266">
        <v>1</v>
      </c>
      <c r="I76" s="266">
        <v>76</v>
      </c>
      <c r="J76" s="266">
        <v>35</v>
      </c>
      <c r="K76" s="266">
        <v>3</v>
      </c>
      <c r="L76" s="267">
        <v>17</v>
      </c>
      <c r="M76" s="267">
        <v>99</v>
      </c>
      <c r="N76" s="267">
        <v>4</v>
      </c>
      <c r="O76" s="267">
        <v>0</v>
      </c>
      <c r="P76" s="267">
        <v>5</v>
      </c>
      <c r="Q76" s="267">
        <v>11</v>
      </c>
      <c r="R76" s="267">
        <v>2</v>
      </c>
      <c r="S76" s="267">
        <v>0</v>
      </c>
      <c r="T76" s="267">
        <v>0</v>
      </c>
      <c r="U76" s="267">
        <v>243</v>
      </c>
      <c r="V76" s="267">
        <v>3</v>
      </c>
      <c r="W76" s="267">
        <v>30</v>
      </c>
      <c r="X76" s="267">
        <v>6</v>
      </c>
      <c r="Y76" s="267">
        <v>44</v>
      </c>
      <c r="Z76" s="267">
        <v>0</v>
      </c>
      <c r="AA76" s="267">
        <v>24</v>
      </c>
      <c r="AB76" s="267">
        <v>0</v>
      </c>
      <c r="AC76" s="267">
        <v>0</v>
      </c>
      <c r="AD76" s="267">
        <v>11</v>
      </c>
      <c r="AE76" s="267">
        <v>0</v>
      </c>
      <c r="AF76" s="267">
        <v>0</v>
      </c>
      <c r="AG76" s="267">
        <v>150</v>
      </c>
      <c r="AH76" s="267">
        <v>0</v>
      </c>
      <c r="AI76" s="48"/>
    </row>
    <row r="77" spans="1:35" ht="52.5" customHeight="1">
      <c r="A77" s="276" t="s">
        <v>84</v>
      </c>
      <c r="B77" s="264" t="s">
        <v>70</v>
      </c>
      <c r="C77" s="264" t="s">
        <v>71</v>
      </c>
      <c r="D77" s="264">
        <v>71</v>
      </c>
      <c r="E77" s="264">
        <v>0</v>
      </c>
      <c r="F77" s="264">
        <v>27</v>
      </c>
      <c r="G77" s="264">
        <v>17</v>
      </c>
      <c r="H77" s="264">
        <v>0</v>
      </c>
      <c r="I77" s="264">
        <v>0</v>
      </c>
      <c r="J77" s="264">
        <v>0</v>
      </c>
      <c r="K77" s="264">
        <v>0</v>
      </c>
      <c r="L77" s="268">
        <v>0</v>
      </c>
      <c r="M77" s="268">
        <v>2</v>
      </c>
      <c r="N77" s="268">
        <v>0</v>
      </c>
      <c r="O77" s="268">
        <v>0</v>
      </c>
      <c r="P77" s="268">
        <v>1</v>
      </c>
      <c r="Q77" s="268">
        <v>1</v>
      </c>
      <c r="R77" s="268">
        <v>0</v>
      </c>
      <c r="S77" s="268">
        <v>0</v>
      </c>
      <c r="T77" s="268">
        <v>0</v>
      </c>
      <c r="U77" s="268">
        <v>10</v>
      </c>
      <c r="V77" s="268">
        <v>4</v>
      </c>
      <c r="W77" s="268">
        <v>1</v>
      </c>
      <c r="X77" s="268">
        <v>0</v>
      </c>
      <c r="Y77" s="268">
        <v>7</v>
      </c>
      <c r="Z77" s="268">
        <v>0</v>
      </c>
      <c r="AA77" s="268">
        <v>1</v>
      </c>
      <c r="AB77" s="268">
        <v>0</v>
      </c>
      <c r="AC77" s="268">
        <v>0</v>
      </c>
      <c r="AD77" s="268">
        <v>0</v>
      </c>
      <c r="AE77" s="268">
        <v>0</v>
      </c>
      <c r="AF77" s="268">
        <v>0</v>
      </c>
      <c r="AG77" s="268">
        <v>0</v>
      </c>
      <c r="AH77" s="268">
        <v>0</v>
      </c>
      <c r="AI77" s="48"/>
    </row>
    <row r="78" spans="1:35" ht="52.5" customHeight="1">
      <c r="A78" s="277" t="s">
        <v>85</v>
      </c>
      <c r="B78" s="266" t="s">
        <v>70</v>
      </c>
      <c r="C78" s="266" t="s">
        <v>71</v>
      </c>
      <c r="D78" s="266">
        <v>295</v>
      </c>
      <c r="E78" s="266">
        <v>0</v>
      </c>
      <c r="F78" s="266">
        <v>89</v>
      </c>
      <c r="G78" s="266">
        <v>28</v>
      </c>
      <c r="H78" s="266">
        <v>2</v>
      </c>
      <c r="I78" s="266">
        <v>6</v>
      </c>
      <c r="J78" s="266">
        <v>8</v>
      </c>
      <c r="K78" s="266">
        <v>0</v>
      </c>
      <c r="L78" s="267">
        <v>0</v>
      </c>
      <c r="M78" s="267">
        <v>13</v>
      </c>
      <c r="N78" s="267">
        <v>0</v>
      </c>
      <c r="O78" s="267">
        <v>0</v>
      </c>
      <c r="P78" s="267">
        <v>0</v>
      </c>
      <c r="Q78" s="267">
        <v>2</v>
      </c>
      <c r="R78" s="267">
        <v>0</v>
      </c>
      <c r="S78" s="267">
        <v>0</v>
      </c>
      <c r="T78" s="267">
        <v>0</v>
      </c>
      <c r="U78" s="267">
        <v>29</v>
      </c>
      <c r="V78" s="267">
        <v>2</v>
      </c>
      <c r="W78" s="267">
        <v>10</v>
      </c>
      <c r="X78" s="267">
        <v>0</v>
      </c>
      <c r="Y78" s="267">
        <v>10</v>
      </c>
      <c r="Z78" s="267">
        <v>0</v>
      </c>
      <c r="AA78" s="267">
        <v>2</v>
      </c>
      <c r="AB78" s="267">
        <v>0</v>
      </c>
      <c r="AC78" s="267">
        <v>0</v>
      </c>
      <c r="AD78" s="267">
        <v>3</v>
      </c>
      <c r="AE78" s="267">
        <v>0</v>
      </c>
      <c r="AF78" s="267">
        <v>1</v>
      </c>
      <c r="AG78" s="267">
        <v>90</v>
      </c>
      <c r="AH78" s="267">
        <v>0</v>
      </c>
      <c r="AI78" s="48"/>
    </row>
    <row r="79" spans="1:35" ht="52.5" customHeight="1">
      <c r="A79" s="276" t="s">
        <v>86</v>
      </c>
      <c r="B79" s="264" t="s">
        <v>70</v>
      </c>
      <c r="C79" s="264" t="s">
        <v>71</v>
      </c>
      <c r="D79" s="264">
        <v>357</v>
      </c>
      <c r="E79" s="264">
        <v>0</v>
      </c>
      <c r="F79" s="264">
        <v>112</v>
      </c>
      <c r="G79" s="264">
        <v>47</v>
      </c>
      <c r="H79" s="264">
        <v>0</v>
      </c>
      <c r="I79" s="264">
        <v>19</v>
      </c>
      <c r="J79" s="264">
        <v>10</v>
      </c>
      <c r="K79" s="264">
        <v>0</v>
      </c>
      <c r="L79" s="268">
        <v>6</v>
      </c>
      <c r="M79" s="268">
        <v>18</v>
      </c>
      <c r="N79" s="268">
        <v>0</v>
      </c>
      <c r="O79" s="268">
        <v>0</v>
      </c>
      <c r="P79" s="268">
        <v>0</v>
      </c>
      <c r="Q79" s="268">
        <v>0</v>
      </c>
      <c r="R79" s="268">
        <v>0</v>
      </c>
      <c r="S79" s="268">
        <v>0</v>
      </c>
      <c r="T79" s="268">
        <v>0</v>
      </c>
      <c r="U79" s="268">
        <v>58</v>
      </c>
      <c r="V79" s="268">
        <v>28</v>
      </c>
      <c r="W79" s="268">
        <v>6</v>
      </c>
      <c r="X79" s="268">
        <v>2</v>
      </c>
      <c r="Y79" s="268">
        <v>41</v>
      </c>
      <c r="Z79" s="268">
        <v>0</v>
      </c>
      <c r="AA79" s="268">
        <v>4</v>
      </c>
      <c r="AB79" s="268">
        <v>0</v>
      </c>
      <c r="AC79" s="268">
        <v>0</v>
      </c>
      <c r="AD79" s="268">
        <v>0</v>
      </c>
      <c r="AE79" s="268">
        <v>0</v>
      </c>
      <c r="AF79" s="268">
        <v>0</v>
      </c>
      <c r="AG79" s="268">
        <v>6</v>
      </c>
      <c r="AH79" s="268">
        <v>0</v>
      </c>
      <c r="AI79" s="48"/>
    </row>
    <row r="80" spans="1:35" ht="52.5" customHeight="1">
      <c r="A80" s="277" t="s">
        <v>87</v>
      </c>
      <c r="B80" s="266" t="s">
        <v>88</v>
      </c>
      <c r="C80" s="266" t="s">
        <v>89</v>
      </c>
      <c r="D80" s="266">
        <v>1187</v>
      </c>
      <c r="E80" s="266">
        <v>0</v>
      </c>
      <c r="F80" s="266">
        <v>306</v>
      </c>
      <c r="G80" s="266">
        <v>222</v>
      </c>
      <c r="H80" s="266">
        <v>2</v>
      </c>
      <c r="I80" s="266">
        <v>14</v>
      </c>
      <c r="J80" s="266">
        <v>25</v>
      </c>
      <c r="K80" s="266">
        <v>5</v>
      </c>
      <c r="L80" s="267">
        <v>8</v>
      </c>
      <c r="M80" s="267">
        <v>60</v>
      </c>
      <c r="N80" s="267">
        <v>3</v>
      </c>
      <c r="O80" s="267">
        <v>1</v>
      </c>
      <c r="P80" s="267">
        <v>2</v>
      </c>
      <c r="Q80" s="267">
        <v>1</v>
      </c>
      <c r="R80" s="267">
        <v>0</v>
      </c>
      <c r="S80" s="267">
        <v>0</v>
      </c>
      <c r="T80" s="267">
        <v>0</v>
      </c>
      <c r="U80" s="267">
        <v>154</v>
      </c>
      <c r="V80" s="267">
        <v>63</v>
      </c>
      <c r="W80" s="267">
        <v>154</v>
      </c>
      <c r="X80" s="267">
        <v>2</v>
      </c>
      <c r="Y80" s="267">
        <v>117</v>
      </c>
      <c r="Z80" s="267">
        <v>0</v>
      </c>
      <c r="AA80" s="267">
        <v>8</v>
      </c>
      <c r="AB80" s="267">
        <v>0</v>
      </c>
      <c r="AC80" s="267">
        <v>0</v>
      </c>
      <c r="AD80" s="267">
        <v>8</v>
      </c>
      <c r="AE80" s="267">
        <v>0</v>
      </c>
      <c r="AF80" s="267">
        <v>0</v>
      </c>
      <c r="AG80" s="267">
        <v>32</v>
      </c>
      <c r="AH80" s="267">
        <v>0</v>
      </c>
      <c r="AI80" s="48"/>
    </row>
    <row r="81" spans="1:35" ht="52.5" customHeight="1">
      <c r="A81" s="276" t="s">
        <v>90</v>
      </c>
      <c r="B81" s="264" t="s">
        <v>88</v>
      </c>
      <c r="C81" s="264" t="s">
        <v>89</v>
      </c>
      <c r="D81" s="264">
        <v>294</v>
      </c>
      <c r="E81" s="264">
        <v>0</v>
      </c>
      <c r="F81" s="264">
        <v>82</v>
      </c>
      <c r="G81" s="264">
        <v>60</v>
      </c>
      <c r="H81" s="264">
        <v>0</v>
      </c>
      <c r="I81" s="264">
        <v>2</v>
      </c>
      <c r="J81" s="264">
        <v>8</v>
      </c>
      <c r="K81" s="264">
        <v>0</v>
      </c>
      <c r="L81" s="268">
        <v>3</v>
      </c>
      <c r="M81" s="268">
        <v>10</v>
      </c>
      <c r="N81" s="268">
        <v>0</v>
      </c>
      <c r="O81" s="268">
        <v>0</v>
      </c>
      <c r="P81" s="268">
        <v>0</v>
      </c>
      <c r="Q81" s="268">
        <v>0</v>
      </c>
      <c r="R81" s="268">
        <v>0</v>
      </c>
      <c r="S81" s="268">
        <v>0</v>
      </c>
      <c r="T81" s="268">
        <v>0</v>
      </c>
      <c r="U81" s="268">
        <v>41</v>
      </c>
      <c r="V81" s="268">
        <v>9</v>
      </c>
      <c r="W81" s="268">
        <v>43</v>
      </c>
      <c r="X81" s="268">
        <v>0</v>
      </c>
      <c r="Y81" s="268">
        <v>16</v>
      </c>
      <c r="Z81" s="268">
        <v>0</v>
      </c>
      <c r="AA81" s="268">
        <v>3</v>
      </c>
      <c r="AB81" s="268">
        <v>0</v>
      </c>
      <c r="AC81" s="268">
        <v>0</v>
      </c>
      <c r="AD81" s="268">
        <v>0</v>
      </c>
      <c r="AE81" s="268">
        <v>0</v>
      </c>
      <c r="AF81" s="268">
        <v>1</v>
      </c>
      <c r="AG81" s="268">
        <v>16</v>
      </c>
      <c r="AH81" s="268">
        <v>0</v>
      </c>
      <c r="AI81" s="48"/>
    </row>
    <row r="82" spans="1:35" ht="52.5" customHeight="1">
      <c r="A82" s="277" t="s">
        <v>91</v>
      </c>
      <c r="B82" s="266" t="s">
        <v>88</v>
      </c>
      <c r="C82" s="266" t="s">
        <v>89</v>
      </c>
      <c r="D82" s="266">
        <v>245</v>
      </c>
      <c r="E82" s="266">
        <v>0</v>
      </c>
      <c r="F82" s="266">
        <v>44</v>
      </c>
      <c r="G82" s="266">
        <v>54</v>
      </c>
      <c r="H82" s="266">
        <v>0</v>
      </c>
      <c r="I82" s="266">
        <v>2</v>
      </c>
      <c r="J82" s="266">
        <v>3</v>
      </c>
      <c r="K82" s="266">
        <v>0</v>
      </c>
      <c r="L82" s="267">
        <v>6</v>
      </c>
      <c r="M82" s="267">
        <v>3</v>
      </c>
      <c r="N82" s="267">
        <v>0</v>
      </c>
      <c r="O82" s="267">
        <v>0</v>
      </c>
      <c r="P82" s="267">
        <v>0</v>
      </c>
      <c r="Q82" s="267">
        <v>0</v>
      </c>
      <c r="R82" s="267">
        <v>0</v>
      </c>
      <c r="S82" s="267">
        <v>0</v>
      </c>
      <c r="T82" s="267">
        <v>0</v>
      </c>
      <c r="U82" s="267">
        <v>32</v>
      </c>
      <c r="V82" s="267">
        <v>12</v>
      </c>
      <c r="W82" s="267">
        <v>43</v>
      </c>
      <c r="X82" s="267">
        <v>0</v>
      </c>
      <c r="Y82" s="267">
        <v>31</v>
      </c>
      <c r="Z82" s="267">
        <v>0</v>
      </c>
      <c r="AA82" s="267">
        <v>5</v>
      </c>
      <c r="AB82" s="267">
        <v>0</v>
      </c>
      <c r="AC82" s="267">
        <v>0</v>
      </c>
      <c r="AD82" s="267">
        <v>0</v>
      </c>
      <c r="AE82" s="267">
        <v>0</v>
      </c>
      <c r="AF82" s="267">
        <v>0</v>
      </c>
      <c r="AG82" s="267">
        <v>10</v>
      </c>
      <c r="AH82" s="267">
        <v>0</v>
      </c>
      <c r="AI82" s="48"/>
    </row>
    <row r="83" spans="1:35" ht="52.5" customHeight="1">
      <c r="A83" s="276" t="s">
        <v>92</v>
      </c>
      <c r="B83" s="264" t="s">
        <v>88</v>
      </c>
      <c r="C83" s="264" t="s">
        <v>89</v>
      </c>
      <c r="D83" s="264">
        <v>111</v>
      </c>
      <c r="E83" s="264">
        <v>0</v>
      </c>
      <c r="F83" s="264">
        <v>20</v>
      </c>
      <c r="G83" s="264">
        <v>14</v>
      </c>
      <c r="H83" s="264">
        <v>0</v>
      </c>
      <c r="I83" s="264">
        <v>2</v>
      </c>
      <c r="J83" s="264">
        <v>2</v>
      </c>
      <c r="K83" s="264">
        <v>0</v>
      </c>
      <c r="L83" s="268">
        <v>5</v>
      </c>
      <c r="M83" s="268">
        <v>3</v>
      </c>
      <c r="N83" s="268">
        <v>0</v>
      </c>
      <c r="O83" s="268">
        <v>0</v>
      </c>
      <c r="P83" s="268">
        <v>0</v>
      </c>
      <c r="Q83" s="268">
        <v>0</v>
      </c>
      <c r="R83" s="268">
        <v>0</v>
      </c>
      <c r="S83" s="268">
        <v>0</v>
      </c>
      <c r="T83" s="268">
        <v>0</v>
      </c>
      <c r="U83" s="268">
        <v>13</v>
      </c>
      <c r="V83" s="268">
        <v>12</v>
      </c>
      <c r="W83" s="268">
        <v>20</v>
      </c>
      <c r="X83" s="268">
        <v>0</v>
      </c>
      <c r="Y83" s="268">
        <v>13</v>
      </c>
      <c r="Z83" s="268">
        <v>0</v>
      </c>
      <c r="AA83" s="268">
        <v>1</v>
      </c>
      <c r="AB83" s="268">
        <v>0</v>
      </c>
      <c r="AC83" s="268">
        <v>0</v>
      </c>
      <c r="AD83" s="268">
        <v>0</v>
      </c>
      <c r="AE83" s="268">
        <v>0</v>
      </c>
      <c r="AF83" s="268">
        <v>0</v>
      </c>
      <c r="AG83" s="268">
        <v>6</v>
      </c>
      <c r="AH83" s="268">
        <v>0</v>
      </c>
      <c r="AI83" s="48"/>
    </row>
    <row r="84" spans="1:35" ht="52.5" customHeight="1">
      <c r="A84" s="277" t="s">
        <v>93</v>
      </c>
      <c r="B84" s="266" t="s">
        <v>88</v>
      </c>
      <c r="C84" s="266" t="s">
        <v>89</v>
      </c>
      <c r="D84" s="266">
        <v>3514</v>
      </c>
      <c r="E84" s="266">
        <v>0</v>
      </c>
      <c r="F84" s="266">
        <v>849</v>
      </c>
      <c r="G84" s="266">
        <v>604</v>
      </c>
      <c r="H84" s="266">
        <v>3</v>
      </c>
      <c r="I84" s="266">
        <v>88</v>
      </c>
      <c r="J84" s="266">
        <v>47</v>
      </c>
      <c r="K84" s="266">
        <v>3</v>
      </c>
      <c r="L84" s="267">
        <v>37</v>
      </c>
      <c r="M84" s="267">
        <v>208</v>
      </c>
      <c r="N84" s="267">
        <v>2</v>
      </c>
      <c r="O84" s="267">
        <v>1</v>
      </c>
      <c r="P84" s="267">
        <v>6</v>
      </c>
      <c r="Q84" s="267">
        <v>6</v>
      </c>
      <c r="R84" s="267">
        <v>0</v>
      </c>
      <c r="S84" s="267">
        <v>1</v>
      </c>
      <c r="T84" s="267">
        <v>0</v>
      </c>
      <c r="U84" s="267">
        <v>526</v>
      </c>
      <c r="V84" s="267">
        <v>195</v>
      </c>
      <c r="W84" s="267">
        <v>373</v>
      </c>
      <c r="X84" s="267">
        <v>12</v>
      </c>
      <c r="Y84" s="267">
        <v>325</v>
      </c>
      <c r="Z84" s="267">
        <v>3</v>
      </c>
      <c r="AA84" s="267">
        <v>14</v>
      </c>
      <c r="AB84" s="267">
        <v>0</v>
      </c>
      <c r="AC84" s="267">
        <v>0</v>
      </c>
      <c r="AD84" s="267">
        <v>14</v>
      </c>
      <c r="AE84" s="267">
        <v>0</v>
      </c>
      <c r="AF84" s="267">
        <v>1</v>
      </c>
      <c r="AG84" s="267">
        <v>196</v>
      </c>
      <c r="AH84" s="267">
        <v>0</v>
      </c>
      <c r="AI84" s="48"/>
    </row>
    <row r="85" spans="1:35" ht="52.5" customHeight="1">
      <c r="A85" s="276" t="s">
        <v>94</v>
      </c>
      <c r="B85" s="264" t="s">
        <v>88</v>
      </c>
      <c r="C85" s="264" t="s">
        <v>89</v>
      </c>
      <c r="D85" s="264">
        <v>750</v>
      </c>
      <c r="E85" s="264">
        <v>0</v>
      </c>
      <c r="F85" s="264">
        <v>185</v>
      </c>
      <c r="G85" s="264">
        <v>105</v>
      </c>
      <c r="H85" s="264">
        <v>5</v>
      </c>
      <c r="I85" s="264">
        <v>12</v>
      </c>
      <c r="J85" s="264">
        <v>12</v>
      </c>
      <c r="K85" s="264">
        <v>0</v>
      </c>
      <c r="L85" s="268">
        <v>16</v>
      </c>
      <c r="M85" s="268">
        <v>43</v>
      </c>
      <c r="N85" s="268">
        <v>0</v>
      </c>
      <c r="O85" s="268">
        <v>0</v>
      </c>
      <c r="P85" s="268">
        <v>0</v>
      </c>
      <c r="Q85" s="268">
        <v>0</v>
      </c>
      <c r="R85" s="268">
        <v>0</v>
      </c>
      <c r="S85" s="268">
        <v>0</v>
      </c>
      <c r="T85" s="268">
        <v>0</v>
      </c>
      <c r="U85" s="268">
        <v>140</v>
      </c>
      <c r="V85" s="268">
        <v>39</v>
      </c>
      <c r="W85" s="268">
        <v>99</v>
      </c>
      <c r="X85" s="268">
        <v>1</v>
      </c>
      <c r="Y85" s="268">
        <v>65</v>
      </c>
      <c r="Z85" s="268">
        <v>0</v>
      </c>
      <c r="AA85" s="268">
        <v>2</v>
      </c>
      <c r="AB85" s="268">
        <v>0</v>
      </c>
      <c r="AC85" s="268">
        <v>0</v>
      </c>
      <c r="AD85" s="268">
        <v>3</v>
      </c>
      <c r="AE85" s="268">
        <v>0</v>
      </c>
      <c r="AF85" s="268">
        <v>1</v>
      </c>
      <c r="AG85" s="268">
        <v>22</v>
      </c>
      <c r="AH85" s="268">
        <v>0</v>
      </c>
      <c r="AI85" s="48"/>
    </row>
    <row r="86" spans="1:35" ht="52.5" customHeight="1">
      <c r="A86" s="277" t="s">
        <v>95</v>
      </c>
      <c r="B86" s="266" t="s">
        <v>88</v>
      </c>
      <c r="C86" s="266" t="s">
        <v>89</v>
      </c>
      <c r="D86" s="266">
        <v>188</v>
      </c>
      <c r="E86" s="266">
        <v>0</v>
      </c>
      <c r="F86" s="266">
        <v>36</v>
      </c>
      <c r="G86" s="266">
        <v>28</v>
      </c>
      <c r="H86" s="266">
        <v>0</v>
      </c>
      <c r="I86" s="266">
        <v>7</v>
      </c>
      <c r="J86" s="266">
        <v>7</v>
      </c>
      <c r="K86" s="266">
        <v>1</v>
      </c>
      <c r="L86" s="267">
        <v>4</v>
      </c>
      <c r="M86" s="267">
        <v>7</v>
      </c>
      <c r="N86" s="267">
        <v>0</v>
      </c>
      <c r="O86" s="267">
        <v>0</v>
      </c>
      <c r="P86" s="267">
        <v>0</v>
      </c>
      <c r="Q86" s="267">
        <v>1</v>
      </c>
      <c r="R86" s="267">
        <v>0</v>
      </c>
      <c r="S86" s="267">
        <v>0</v>
      </c>
      <c r="T86" s="267">
        <v>0</v>
      </c>
      <c r="U86" s="267">
        <v>34</v>
      </c>
      <c r="V86" s="267">
        <v>9</v>
      </c>
      <c r="W86" s="267">
        <v>29</v>
      </c>
      <c r="X86" s="267">
        <v>0</v>
      </c>
      <c r="Y86" s="267">
        <v>14</v>
      </c>
      <c r="Z86" s="267">
        <v>0</v>
      </c>
      <c r="AA86" s="267">
        <v>0</v>
      </c>
      <c r="AB86" s="267">
        <v>0</v>
      </c>
      <c r="AC86" s="267">
        <v>0</v>
      </c>
      <c r="AD86" s="267">
        <v>3</v>
      </c>
      <c r="AE86" s="267">
        <v>2</v>
      </c>
      <c r="AF86" s="267">
        <v>0</v>
      </c>
      <c r="AG86" s="267">
        <v>6</v>
      </c>
      <c r="AH86" s="267">
        <v>0</v>
      </c>
      <c r="AI86" s="48"/>
    </row>
    <row r="87" spans="1:35" ht="52.5" customHeight="1">
      <c r="A87" s="276" t="s">
        <v>96</v>
      </c>
      <c r="B87" s="264" t="s">
        <v>88</v>
      </c>
      <c r="C87" s="264" t="s">
        <v>89</v>
      </c>
      <c r="D87" s="264">
        <v>411</v>
      </c>
      <c r="E87" s="264">
        <v>0</v>
      </c>
      <c r="F87" s="264">
        <v>65</v>
      </c>
      <c r="G87" s="264">
        <v>64</v>
      </c>
      <c r="H87" s="264">
        <v>0</v>
      </c>
      <c r="I87" s="264">
        <v>2</v>
      </c>
      <c r="J87" s="264">
        <v>10</v>
      </c>
      <c r="K87" s="264">
        <v>1</v>
      </c>
      <c r="L87" s="268">
        <v>8</v>
      </c>
      <c r="M87" s="268">
        <v>12</v>
      </c>
      <c r="N87" s="268">
        <v>1</v>
      </c>
      <c r="O87" s="268">
        <v>0</v>
      </c>
      <c r="P87" s="268">
        <v>0</v>
      </c>
      <c r="Q87" s="268">
        <v>0</v>
      </c>
      <c r="R87" s="268">
        <v>0</v>
      </c>
      <c r="S87" s="268">
        <v>0</v>
      </c>
      <c r="T87" s="268">
        <v>0</v>
      </c>
      <c r="U87" s="268">
        <v>71</v>
      </c>
      <c r="V87" s="268">
        <v>11</v>
      </c>
      <c r="W87" s="268">
        <v>67</v>
      </c>
      <c r="X87" s="268">
        <v>0</v>
      </c>
      <c r="Y87" s="268">
        <v>35</v>
      </c>
      <c r="Z87" s="268">
        <v>2</v>
      </c>
      <c r="AA87" s="268">
        <v>3</v>
      </c>
      <c r="AB87" s="268">
        <v>0</v>
      </c>
      <c r="AC87" s="268">
        <v>0</v>
      </c>
      <c r="AD87" s="268">
        <v>1</v>
      </c>
      <c r="AE87" s="268">
        <v>0</v>
      </c>
      <c r="AF87" s="268">
        <v>0</v>
      </c>
      <c r="AG87" s="268">
        <v>58</v>
      </c>
      <c r="AH87" s="268">
        <v>0</v>
      </c>
      <c r="AI87" s="48"/>
    </row>
    <row r="88" spans="1:35" ht="52.5" customHeight="1">
      <c r="A88" s="277" t="s">
        <v>97</v>
      </c>
      <c r="B88" s="266" t="s">
        <v>88</v>
      </c>
      <c r="C88" s="266" t="s">
        <v>89</v>
      </c>
      <c r="D88" s="266">
        <v>1306</v>
      </c>
      <c r="E88" s="266">
        <v>0</v>
      </c>
      <c r="F88" s="266">
        <v>323</v>
      </c>
      <c r="G88" s="266">
        <v>224</v>
      </c>
      <c r="H88" s="266">
        <v>2</v>
      </c>
      <c r="I88" s="266">
        <v>28</v>
      </c>
      <c r="J88" s="266">
        <v>16</v>
      </c>
      <c r="K88" s="266">
        <v>5</v>
      </c>
      <c r="L88" s="267">
        <v>30</v>
      </c>
      <c r="M88" s="267">
        <v>49</v>
      </c>
      <c r="N88" s="267">
        <v>2</v>
      </c>
      <c r="O88" s="267">
        <v>0</v>
      </c>
      <c r="P88" s="267">
        <v>0</v>
      </c>
      <c r="Q88" s="267">
        <v>0</v>
      </c>
      <c r="R88" s="267">
        <v>0</v>
      </c>
      <c r="S88" s="267">
        <v>0</v>
      </c>
      <c r="T88" s="267">
        <v>0</v>
      </c>
      <c r="U88" s="267">
        <v>242</v>
      </c>
      <c r="V88" s="267">
        <v>60</v>
      </c>
      <c r="W88" s="267">
        <v>101</v>
      </c>
      <c r="X88" s="267">
        <v>1</v>
      </c>
      <c r="Y88" s="267">
        <v>151</v>
      </c>
      <c r="Z88" s="267">
        <v>0</v>
      </c>
      <c r="AA88" s="267">
        <v>11</v>
      </c>
      <c r="AB88" s="267">
        <v>0</v>
      </c>
      <c r="AC88" s="267">
        <v>0</v>
      </c>
      <c r="AD88" s="267">
        <v>10</v>
      </c>
      <c r="AE88" s="267">
        <v>0</v>
      </c>
      <c r="AF88" s="267">
        <v>0</v>
      </c>
      <c r="AG88" s="267">
        <v>51</v>
      </c>
      <c r="AH88" s="267">
        <v>0</v>
      </c>
      <c r="AI88" s="48"/>
    </row>
    <row r="89" spans="1:35" ht="52.5" customHeight="1">
      <c r="A89" s="276" t="s">
        <v>98</v>
      </c>
      <c r="B89" s="264" t="s">
        <v>88</v>
      </c>
      <c r="C89" s="264" t="s">
        <v>89</v>
      </c>
      <c r="D89" s="264">
        <v>194</v>
      </c>
      <c r="E89" s="264">
        <v>0</v>
      </c>
      <c r="F89" s="264">
        <v>32</v>
      </c>
      <c r="G89" s="264">
        <v>42</v>
      </c>
      <c r="H89" s="264">
        <v>1</v>
      </c>
      <c r="I89" s="264">
        <v>1</v>
      </c>
      <c r="J89" s="264">
        <v>1</v>
      </c>
      <c r="K89" s="264">
        <v>1</v>
      </c>
      <c r="L89" s="268">
        <v>0</v>
      </c>
      <c r="M89" s="268">
        <v>8</v>
      </c>
      <c r="N89" s="268">
        <v>0</v>
      </c>
      <c r="O89" s="268">
        <v>0</v>
      </c>
      <c r="P89" s="268">
        <v>0</v>
      </c>
      <c r="Q89" s="268">
        <v>0</v>
      </c>
      <c r="R89" s="268">
        <v>0</v>
      </c>
      <c r="S89" s="268">
        <v>0</v>
      </c>
      <c r="T89" s="268">
        <v>0</v>
      </c>
      <c r="U89" s="268">
        <v>25</v>
      </c>
      <c r="V89" s="268">
        <v>9</v>
      </c>
      <c r="W89" s="268">
        <v>52</v>
      </c>
      <c r="X89" s="268">
        <v>0</v>
      </c>
      <c r="Y89" s="268">
        <v>15</v>
      </c>
      <c r="Z89" s="268">
        <v>0</v>
      </c>
      <c r="AA89" s="268">
        <v>4</v>
      </c>
      <c r="AB89" s="268">
        <v>0</v>
      </c>
      <c r="AC89" s="268">
        <v>0</v>
      </c>
      <c r="AD89" s="268">
        <v>0</v>
      </c>
      <c r="AE89" s="268">
        <v>0</v>
      </c>
      <c r="AF89" s="268">
        <v>0</v>
      </c>
      <c r="AG89" s="268">
        <v>3</v>
      </c>
      <c r="AH89" s="268">
        <v>0</v>
      </c>
      <c r="AI89" s="48"/>
    </row>
    <row r="90" spans="1:35" ht="52.5" customHeight="1">
      <c r="A90" s="277" t="s">
        <v>99</v>
      </c>
      <c r="B90" s="266" t="s">
        <v>88</v>
      </c>
      <c r="C90" s="266" t="s">
        <v>89</v>
      </c>
      <c r="D90" s="266">
        <v>112</v>
      </c>
      <c r="E90" s="266">
        <v>0</v>
      </c>
      <c r="F90" s="266">
        <v>23</v>
      </c>
      <c r="G90" s="266">
        <v>15</v>
      </c>
      <c r="H90" s="266">
        <v>0</v>
      </c>
      <c r="I90" s="266">
        <v>5</v>
      </c>
      <c r="J90" s="266">
        <v>2</v>
      </c>
      <c r="K90" s="266">
        <v>0</v>
      </c>
      <c r="L90" s="267">
        <v>0</v>
      </c>
      <c r="M90" s="267">
        <v>1</v>
      </c>
      <c r="N90" s="267">
        <v>0</v>
      </c>
      <c r="O90" s="267">
        <v>0</v>
      </c>
      <c r="P90" s="267">
        <v>0</v>
      </c>
      <c r="Q90" s="267">
        <v>0</v>
      </c>
      <c r="R90" s="267">
        <v>0</v>
      </c>
      <c r="S90" s="267">
        <v>0</v>
      </c>
      <c r="T90" s="267">
        <v>0</v>
      </c>
      <c r="U90" s="267">
        <v>22</v>
      </c>
      <c r="V90" s="267">
        <v>3</v>
      </c>
      <c r="W90" s="267">
        <v>21</v>
      </c>
      <c r="X90" s="267">
        <v>0</v>
      </c>
      <c r="Y90" s="267">
        <v>7</v>
      </c>
      <c r="Z90" s="267">
        <v>0</v>
      </c>
      <c r="AA90" s="267">
        <v>0</v>
      </c>
      <c r="AB90" s="267">
        <v>0</v>
      </c>
      <c r="AC90" s="267">
        <v>0</v>
      </c>
      <c r="AD90" s="267">
        <v>0</v>
      </c>
      <c r="AE90" s="267">
        <v>0</v>
      </c>
      <c r="AF90" s="267">
        <v>0</v>
      </c>
      <c r="AG90" s="267">
        <v>13</v>
      </c>
      <c r="AH90" s="267">
        <v>0</v>
      </c>
      <c r="AI90" s="48"/>
    </row>
    <row r="91" spans="1:35" ht="52.5" customHeight="1">
      <c r="A91" s="276" t="s">
        <v>100</v>
      </c>
      <c r="B91" s="264" t="s">
        <v>101</v>
      </c>
      <c r="C91" s="264" t="s">
        <v>102</v>
      </c>
      <c r="D91" s="264">
        <v>660</v>
      </c>
      <c r="E91" s="264">
        <v>0</v>
      </c>
      <c r="F91" s="264">
        <v>137</v>
      </c>
      <c r="G91" s="264">
        <v>193</v>
      </c>
      <c r="H91" s="264">
        <v>1</v>
      </c>
      <c r="I91" s="264">
        <v>12</v>
      </c>
      <c r="J91" s="264">
        <v>10</v>
      </c>
      <c r="K91" s="264">
        <v>0</v>
      </c>
      <c r="L91" s="268">
        <v>5</v>
      </c>
      <c r="M91" s="268">
        <v>50</v>
      </c>
      <c r="N91" s="268">
        <v>0</v>
      </c>
      <c r="O91" s="268">
        <v>0</v>
      </c>
      <c r="P91" s="268">
        <v>1</v>
      </c>
      <c r="Q91" s="268">
        <v>2</v>
      </c>
      <c r="R91" s="268">
        <v>0</v>
      </c>
      <c r="S91" s="268">
        <v>0</v>
      </c>
      <c r="T91" s="268">
        <v>0</v>
      </c>
      <c r="U91" s="268">
        <v>137</v>
      </c>
      <c r="V91" s="268">
        <v>0</v>
      </c>
      <c r="W91" s="268">
        <v>24</v>
      </c>
      <c r="X91" s="268">
        <v>1</v>
      </c>
      <c r="Y91" s="268">
        <v>34</v>
      </c>
      <c r="Z91" s="268">
        <v>3</v>
      </c>
      <c r="AA91" s="268">
        <v>33</v>
      </c>
      <c r="AB91" s="268">
        <v>0</v>
      </c>
      <c r="AC91" s="268">
        <v>0</v>
      </c>
      <c r="AD91" s="268">
        <v>0</v>
      </c>
      <c r="AE91" s="268">
        <v>0</v>
      </c>
      <c r="AF91" s="268">
        <v>0</v>
      </c>
      <c r="AG91" s="268">
        <v>17</v>
      </c>
      <c r="AH91" s="268">
        <v>0</v>
      </c>
      <c r="AI91" s="48"/>
    </row>
    <row r="92" spans="1:35" ht="52.5" customHeight="1">
      <c r="A92" s="277" t="s">
        <v>103</v>
      </c>
      <c r="B92" s="266" t="s">
        <v>101</v>
      </c>
      <c r="C92" s="266" t="s">
        <v>102</v>
      </c>
      <c r="D92" s="266">
        <v>394</v>
      </c>
      <c r="E92" s="266">
        <v>0</v>
      </c>
      <c r="F92" s="266">
        <v>80</v>
      </c>
      <c r="G92" s="266">
        <v>131</v>
      </c>
      <c r="H92" s="266">
        <v>0</v>
      </c>
      <c r="I92" s="266">
        <v>10</v>
      </c>
      <c r="J92" s="266">
        <v>10</v>
      </c>
      <c r="K92" s="266">
        <v>0</v>
      </c>
      <c r="L92" s="267">
        <v>3</v>
      </c>
      <c r="M92" s="267">
        <v>47</v>
      </c>
      <c r="N92" s="267">
        <v>0</v>
      </c>
      <c r="O92" s="267">
        <v>0</v>
      </c>
      <c r="P92" s="267">
        <v>1</v>
      </c>
      <c r="Q92" s="267">
        <v>1</v>
      </c>
      <c r="R92" s="267">
        <v>0</v>
      </c>
      <c r="S92" s="267">
        <v>0</v>
      </c>
      <c r="T92" s="267">
        <v>0</v>
      </c>
      <c r="U92" s="267">
        <v>51</v>
      </c>
      <c r="V92" s="267">
        <v>1</v>
      </c>
      <c r="W92" s="267">
        <v>7</v>
      </c>
      <c r="X92" s="267">
        <v>1</v>
      </c>
      <c r="Y92" s="267">
        <v>9</v>
      </c>
      <c r="Z92" s="267">
        <v>1</v>
      </c>
      <c r="AA92" s="267">
        <v>18</v>
      </c>
      <c r="AB92" s="267">
        <v>0</v>
      </c>
      <c r="AC92" s="267">
        <v>0</v>
      </c>
      <c r="AD92" s="267">
        <v>0</v>
      </c>
      <c r="AE92" s="267">
        <v>0</v>
      </c>
      <c r="AF92" s="267">
        <v>0</v>
      </c>
      <c r="AG92" s="267">
        <v>23</v>
      </c>
      <c r="AH92" s="267">
        <v>0</v>
      </c>
      <c r="AI92" s="48"/>
    </row>
    <row r="93" spans="1:35" ht="52.5" customHeight="1">
      <c r="A93" s="276" t="s">
        <v>104</v>
      </c>
      <c r="B93" s="264" t="s">
        <v>101</v>
      </c>
      <c r="C93" s="264" t="s">
        <v>102</v>
      </c>
      <c r="D93" s="264">
        <v>349</v>
      </c>
      <c r="E93" s="264">
        <v>0</v>
      </c>
      <c r="F93" s="264">
        <v>83</v>
      </c>
      <c r="G93" s="264">
        <v>99</v>
      </c>
      <c r="H93" s="264">
        <v>2</v>
      </c>
      <c r="I93" s="264">
        <v>8</v>
      </c>
      <c r="J93" s="264">
        <v>5</v>
      </c>
      <c r="K93" s="264">
        <v>0</v>
      </c>
      <c r="L93" s="268">
        <v>2</v>
      </c>
      <c r="M93" s="268">
        <v>22</v>
      </c>
      <c r="N93" s="268">
        <v>1</v>
      </c>
      <c r="O93" s="268">
        <v>0</v>
      </c>
      <c r="P93" s="268">
        <v>0</v>
      </c>
      <c r="Q93" s="268">
        <v>0</v>
      </c>
      <c r="R93" s="268">
        <v>0</v>
      </c>
      <c r="S93" s="268">
        <v>0</v>
      </c>
      <c r="T93" s="268">
        <v>0</v>
      </c>
      <c r="U93" s="268">
        <v>56</v>
      </c>
      <c r="V93" s="268">
        <v>0</v>
      </c>
      <c r="W93" s="268">
        <v>2</v>
      </c>
      <c r="X93" s="268">
        <v>0</v>
      </c>
      <c r="Y93" s="268">
        <v>17</v>
      </c>
      <c r="Z93" s="268">
        <v>0</v>
      </c>
      <c r="AA93" s="268">
        <v>18</v>
      </c>
      <c r="AB93" s="268">
        <v>1</v>
      </c>
      <c r="AC93" s="268">
        <v>0</v>
      </c>
      <c r="AD93" s="268">
        <v>0</v>
      </c>
      <c r="AE93" s="268">
        <v>0</v>
      </c>
      <c r="AF93" s="268">
        <v>0</v>
      </c>
      <c r="AG93" s="268">
        <v>33</v>
      </c>
      <c r="AH93" s="268">
        <v>0</v>
      </c>
      <c r="AI93" s="48"/>
    </row>
    <row r="94" spans="1:35" ht="52.5" customHeight="1">
      <c r="A94" s="277" t="s">
        <v>105</v>
      </c>
      <c r="B94" s="266" t="s">
        <v>101</v>
      </c>
      <c r="C94" s="266" t="s">
        <v>102</v>
      </c>
      <c r="D94" s="266">
        <v>190</v>
      </c>
      <c r="E94" s="266">
        <v>0</v>
      </c>
      <c r="F94" s="266">
        <v>48</v>
      </c>
      <c r="G94" s="266">
        <v>39</v>
      </c>
      <c r="H94" s="266">
        <v>0</v>
      </c>
      <c r="I94" s="266">
        <v>2</v>
      </c>
      <c r="J94" s="266">
        <v>2</v>
      </c>
      <c r="K94" s="266">
        <v>0</v>
      </c>
      <c r="L94" s="267">
        <v>13</v>
      </c>
      <c r="M94" s="267">
        <v>3</v>
      </c>
      <c r="N94" s="267">
        <v>0</v>
      </c>
      <c r="O94" s="267">
        <v>0</v>
      </c>
      <c r="P94" s="267">
        <v>0</v>
      </c>
      <c r="Q94" s="267">
        <v>0</v>
      </c>
      <c r="R94" s="267">
        <v>0</v>
      </c>
      <c r="S94" s="267">
        <v>0</v>
      </c>
      <c r="T94" s="267">
        <v>0</v>
      </c>
      <c r="U94" s="267">
        <v>66</v>
      </c>
      <c r="V94" s="267">
        <v>0</v>
      </c>
      <c r="W94" s="267">
        <v>0</v>
      </c>
      <c r="X94" s="267">
        <v>0</v>
      </c>
      <c r="Y94" s="267">
        <v>10</v>
      </c>
      <c r="Z94" s="267">
        <v>0</v>
      </c>
      <c r="AA94" s="267">
        <v>5</v>
      </c>
      <c r="AB94" s="267">
        <v>0</v>
      </c>
      <c r="AC94" s="267">
        <v>0</v>
      </c>
      <c r="AD94" s="267">
        <v>0</v>
      </c>
      <c r="AE94" s="267">
        <v>2</v>
      </c>
      <c r="AF94" s="267">
        <v>0</v>
      </c>
      <c r="AG94" s="267">
        <v>0</v>
      </c>
      <c r="AH94" s="267">
        <v>0</v>
      </c>
      <c r="AI94" s="48"/>
    </row>
    <row r="95" spans="1:35" ht="52.5" customHeight="1">
      <c r="A95" s="276" t="s">
        <v>106</v>
      </c>
      <c r="B95" s="264" t="s">
        <v>101</v>
      </c>
      <c r="C95" s="264" t="s">
        <v>102</v>
      </c>
      <c r="D95" s="264">
        <v>1068</v>
      </c>
      <c r="E95" s="264">
        <v>1</v>
      </c>
      <c r="F95" s="264">
        <v>290</v>
      </c>
      <c r="G95" s="264">
        <v>211</v>
      </c>
      <c r="H95" s="264">
        <v>3</v>
      </c>
      <c r="I95" s="264">
        <v>21</v>
      </c>
      <c r="J95" s="264">
        <v>27</v>
      </c>
      <c r="K95" s="264">
        <v>0</v>
      </c>
      <c r="L95" s="268">
        <v>31</v>
      </c>
      <c r="M95" s="268">
        <v>85</v>
      </c>
      <c r="N95" s="268">
        <v>12</v>
      </c>
      <c r="O95" s="268">
        <v>0</v>
      </c>
      <c r="P95" s="268">
        <v>0</v>
      </c>
      <c r="Q95" s="268">
        <v>2</v>
      </c>
      <c r="R95" s="268">
        <v>0</v>
      </c>
      <c r="S95" s="268">
        <v>0</v>
      </c>
      <c r="T95" s="268">
        <v>0</v>
      </c>
      <c r="U95" s="268">
        <v>214</v>
      </c>
      <c r="V95" s="268">
        <v>0</v>
      </c>
      <c r="W95" s="268">
        <v>9</v>
      </c>
      <c r="X95" s="268">
        <v>0</v>
      </c>
      <c r="Y95" s="268">
        <v>64</v>
      </c>
      <c r="Z95" s="268">
        <v>1</v>
      </c>
      <c r="AA95" s="268">
        <v>68</v>
      </c>
      <c r="AB95" s="268">
        <v>0</v>
      </c>
      <c r="AC95" s="268">
        <v>2</v>
      </c>
      <c r="AD95" s="268">
        <v>0</v>
      </c>
      <c r="AE95" s="268">
        <v>0</v>
      </c>
      <c r="AF95" s="268">
        <v>1</v>
      </c>
      <c r="AG95" s="268">
        <v>26</v>
      </c>
      <c r="AH95" s="268">
        <v>0</v>
      </c>
      <c r="AI95" s="48"/>
    </row>
    <row r="96" spans="1:35" ht="52.5" customHeight="1">
      <c r="A96" s="277" t="s">
        <v>107</v>
      </c>
      <c r="B96" s="266" t="s">
        <v>101</v>
      </c>
      <c r="C96" s="266" t="s">
        <v>102</v>
      </c>
      <c r="D96" s="266">
        <v>81</v>
      </c>
      <c r="E96" s="266">
        <v>0</v>
      </c>
      <c r="F96" s="266">
        <v>25</v>
      </c>
      <c r="G96" s="266">
        <v>31</v>
      </c>
      <c r="H96" s="266">
        <v>0</v>
      </c>
      <c r="I96" s="266">
        <v>0</v>
      </c>
      <c r="J96" s="266">
        <v>1</v>
      </c>
      <c r="K96" s="266">
        <v>0</v>
      </c>
      <c r="L96" s="267">
        <v>2</v>
      </c>
      <c r="M96" s="267">
        <v>7</v>
      </c>
      <c r="N96" s="267">
        <v>0</v>
      </c>
      <c r="O96" s="267">
        <v>0</v>
      </c>
      <c r="P96" s="267">
        <v>0</v>
      </c>
      <c r="Q96" s="267">
        <v>0</v>
      </c>
      <c r="R96" s="267">
        <v>0</v>
      </c>
      <c r="S96" s="267">
        <v>0</v>
      </c>
      <c r="T96" s="267">
        <v>0</v>
      </c>
      <c r="U96" s="267">
        <v>4</v>
      </c>
      <c r="V96" s="267">
        <v>0</v>
      </c>
      <c r="W96" s="267">
        <v>0</v>
      </c>
      <c r="X96" s="267">
        <v>0</v>
      </c>
      <c r="Y96" s="267">
        <v>7</v>
      </c>
      <c r="Z96" s="267">
        <v>0</v>
      </c>
      <c r="AA96" s="267">
        <v>4</v>
      </c>
      <c r="AB96" s="267">
        <v>0</v>
      </c>
      <c r="AC96" s="267">
        <v>0</v>
      </c>
      <c r="AD96" s="267">
        <v>0</v>
      </c>
      <c r="AE96" s="267">
        <v>0</v>
      </c>
      <c r="AF96" s="267">
        <v>0</v>
      </c>
      <c r="AG96" s="267">
        <v>0</v>
      </c>
      <c r="AH96" s="267">
        <v>0</v>
      </c>
      <c r="AI96" s="48"/>
    </row>
    <row r="97" spans="1:35" ht="52.5" customHeight="1">
      <c r="A97" s="276" t="s">
        <v>108</v>
      </c>
      <c r="B97" s="264" t="s">
        <v>101</v>
      </c>
      <c r="C97" s="264" t="s">
        <v>102</v>
      </c>
      <c r="D97" s="264">
        <v>123</v>
      </c>
      <c r="E97" s="264">
        <v>0</v>
      </c>
      <c r="F97" s="264">
        <v>7</v>
      </c>
      <c r="G97" s="264">
        <v>60</v>
      </c>
      <c r="H97" s="264">
        <v>1</v>
      </c>
      <c r="I97" s="264">
        <v>0</v>
      </c>
      <c r="J97" s="264">
        <v>3</v>
      </c>
      <c r="K97" s="264">
        <v>0</v>
      </c>
      <c r="L97" s="268">
        <v>2</v>
      </c>
      <c r="M97" s="268">
        <v>5</v>
      </c>
      <c r="N97" s="268">
        <v>0</v>
      </c>
      <c r="O97" s="268">
        <v>0</v>
      </c>
      <c r="P97" s="268">
        <v>0</v>
      </c>
      <c r="Q97" s="268">
        <v>0</v>
      </c>
      <c r="R97" s="268">
        <v>0</v>
      </c>
      <c r="S97" s="268">
        <v>0</v>
      </c>
      <c r="T97" s="268">
        <v>0</v>
      </c>
      <c r="U97" s="268">
        <v>26</v>
      </c>
      <c r="V97" s="268">
        <v>0</v>
      </c>
      <c r="W97" s="268">
        <v>2</v>
      </c>
      <c r="X97" s="268">
        <v>0</v>
      </c>
      <c r="Y97" s="268">
        <v>11</v>
      </c>
      <c r="Z97" s="268">
        <v>0</v>
      </c>
      <c r="AA97" s="268">
        <v>0</v>
      </c>
      <c r="AB97" s="268">
        <v>0</v>
      </c>
      <c r="AC97" s="268">
        <v>0</v>
      </c>
      <c r="AD97" s="268">
        <v>0</v>
      </c>
      <c r="AE97" s="268">
        <v>0</v>
      </c>
      <c r="AF97" s="268">
        <v>1</v>
      </c>
      <c r="AG97" s="268">
        <v>5</v>
      </c>
      <c r="AH97" s="268">
        <v>0</v>
      </c>
      <c r="AI97" s="48"/>
    </row>
    <row r="98" spans="1:35" ht="52.5" customHeight="1">
      <c r="A98" s="277" t="s">
        <v>109</v>
      </c>
      <c r="B98" s="266" t="s">
        <v>101</v>
      </c>
      <c r="C98" s="266" t="s">
        <v>102</v>
      </c>
      <c r="D98" s="266">
        <v>912</v>
      </c>
      <c r="E98" s="266">
        <v>0</v>
      </c>
      <c r="F98" s="266">
        <v>314</v>
      </c>
      <c r="G98" s="266">
        <v>146</v>
      </c>
      <c r="H98" s="266">
        <v>4</v>
      </c>
      <c r="I98" s="266">
        <v>52</v>
      </c>
      <c r="J98" s="266">
        <v>25</v>
      </c>
      <c r="K98" s="266">
        <v>0</v>
      </c>
      <c r="L98" s="267">
        <v>22</v>
      </c>
      <c r="M98" s="267">
        <v>72</v>
      </c>
      <c r="N98" s="267">
        <v>7</v>
      </c>
      <c r="O98" s="267">
        <v>0</v>
      </c>
      <c r="P98" s="267">
        <v>0</v>
      </c>
      <c r="Q98" s="267">
        <v>1</v>
      </c>
      <c r="R98" s="267">
        <v>0</v>
      </c>
      <c r="S98" s="267">
        <v>0</v>
      </c>
      <c r="T98" s="267">
        <v>0</v>
      </c>
      <c r="U98" s="267">
        <v>154</v>
      </c>
      <c r="V98" s="267">
        <v>1</v>
      </c>
      <c r="W98" s="267">
        <v>4</v>
      </c>
      <c r="X98" s="267">
        <v>0</v>
      </c>
      <c r="Y98" s="267">
        <v>38</v>
      </c>
      <c r="Z98" s="267">
        <v>0</v>
      </c>
      <c r="AA98" s="267">
        <v>33</v>
      </c>
      <c r="AB98" s="267">
        <v>0</v>
      </c>
      <c r="AC98" s="267">
        <v>1</v>
      </c>
      <c r="AD98" s="267">
        <v>8</v>
      </c>
      <c r="AE98" s="267">
        <v>0</v>
      </c>
      <c r="AF98" s="267">
        <v>0</v>
      </c>
      <c r="AG98" s="267">
        <v>30</v>
      </c>
      <c r="AH98" s="267">
        <v>0</v>
      </c>
      <c r="AI98" s="48"/>
    </row>
    <row r="99" spans="1:35" ht="52.5" customHeight="1">
      <c r="A99" s="276" t="s">
        <v>110</v>
      </c>
      <c r="B99" s="264" t="s">
        <v>101</v>
      </c>
      <c r="C99" s="264" t="s">
        <v>102</v>
      </c>
      <c r="D99" s="264">
        <v>465</v>
      </c>
      <c r="E99" s="264">
        <v>0</v>
      </c>
      <c r="F99" s="264">
        <v>53</v>
      </c>
      <c r="G99" s="264">
        <v>166</v>
      </c>
      <c r="H99" s="264">
        <v>0</v>
      </c>
      <c r="I99" s="264">
        <v>14</v>
      </c>
      <c r="J99" s="264">
        <v>5</v>
      </c>
      <c r="K99" s="264">
        <v>0</v>
      </c>
      <c r="L99" s="268">
        <v>11</v>
      </c>
      <c r="M99" s="268">
        <v>14</v>
      </c>
      <c r="N99" s="268">
        <v>0</v>
      </c>
      <c r="O99" s="268">
        <v>0</v>
      </c>
      <c r="P99" s="268">
        <v>0</v>
      </c>
      <c r="Q99" s="268">
        <v>0</v>
      </c>
      <c r="R99" s="268">
        <v>0</v>
      </c>
      <c r="S99" s="268">
        <v>0</v>
      </c>
      <c r="T99" s="268">
        <v>0</v>
      </c>
      <c r="U99" s="268">
        <v>68</v>
      </c>
      <c r="V99" s="268">
        <v>0</v>
      </c>
      <c r="W99" s="268">
        <v>1</v>
      </c>
      <c r="X99" s="268">
        <v>0</v>
      </c>
      <c r="Y99" s="268">
        <v>53</v>
      </c>
      <c r="Z99" s="268">
        <v>2</v>
      </c>
      <c r="AA99" s="268">
        <v>65</v>
      </c>
      <c r="AB99" s="268">
        <v>0</v>
      </c>
      <c r="AC99" s="268">
        <v>0</v>
      </c>
      <c r="AD99" s="268">
        <v>3</v>
      </c>
      <c r="AE99" s="268">
        <v>0</v>
      </c>
      <c r="AF99" s="268">
        <v>0</v>
      </c>
      <c r="AG99" s="268">
        <v>10</v>
      </c>
      <c r="AH99" s="268">
        <v>0</v>
      </c>
      <c r="AI99" s="48"/>
    </row>
    <row r="100" spans="1:35" ht="52.5" customHeight="1">
      <c r="A100" s="277" t="s">
        <v>111</v>
      </c>
      <c r="B100" s="266" t="s">
        <v>101</v>
      </c>
      <c r="C100" s="266" t="s">
        <v>102</v>
      </c>
      <c r="D100" s="266">
        <v>1195</v>
      </c>
      <c r="E100" s="266">
        <v>2</v>
      </c>
      <c r="F100" s="266">
        <v>310</v>
      </c>
      <c r="G100" s="266">
        <v>331</v>
      </c>
      <c r="H100" s="266">
        <v>3</v>
      </c>
      <c r="I100" s="266">
        <v>33</v>
      </c>
      <c r="J100" s="266">
        <v>27</v>
      </c>
      <c r="K100" s="266">
        <v>0</v>
      </c>
      <c r="L100" s="267">
        <v>10</v>
      </c>
      <c r="M100" s="267">
        <v>84</v>
      </c>
      <c r="N100" s="267">
        <v>4</v>
      </c>
      <c r="O100" s="267">
        <v>0</v>
      </c>
      <c r="P100" s="267">
        <v>2</v>
      </c>
      <c r="Q100" s="267">
        <v>1</v>
      </c>
      <c r="R100" s="267">
        <v>0</v>
      </c>
      <c r="S100" s="267">
        <v>1</v>
      </c>
      <c r="T100" s="267">
        <v>0</v>
      </c>
      <c r="U100" s="267">
        <v>217</v>
      </c>
      <c r="V100" s="267">
        <v>0</v>
      </c>
      <c r="W100" s="267">
        <v>14</v>
      </c>
      <c r="X100" s="267">
        <v>4</v>
      </c>
      <c r="Y100" s="267">
        <v>83</v>
      </c>
      <c r="Z100" s="267">
        <v>0</v>
      </c>
      <c r="AA100" s="267">
        <v>51</v>
      </c>
      <c r="AB100" s="267">
        <v>0</v>
      </c>
      <c r="AC100" s="267">
        <v>0</v>
      </c>
      <c r="AD100" s="267">
        <v>9</v>
      </c>
      <c r="AE100" s="267">
        <v>0</v>
      </c>
      <c r="AF100" s="267">
        <v>0</v>
      </c>
      <c r="AG100" s="267">
        <v>9</v>
      </c>
      <c r="AH100" s="267">
        <v>0</v>
      </c>
      <c r="AI100" s="48"/>
    </row>
    <row r="101" spans="1:35" ht="52.5" customHeight="1">
      <c r="A101" s="276" t="s">
        <v>112</v>
      </c>
      <c r="B101" s="264" t="s">
        <v>101</v>
      </c>
      <c r="C101" s="264" t="s">
        <v>102</v>
      </c>
      <c r="D101" s="264">
        <v>460</v>
      </c>
      <c r="E101" s="264">
        <v>0</v>
      </c>
      <c r="F101" s="264">
        <v>138</v>
      </c>
      <c r="G101" s="264">
        <v>124</v>
      </c>
      <c r="H101" s="264">
        <v>0</v>
      </c>
      <c r="I101" s="264">
        <v>10</v>
      </c>
      <c r="J101" s="264">
        <v>7</v>
      </c>
      <c r="K101" s="264">
        <v>0</v>
      </c>
      <c r="L101" s="268">
        <v>12</v>
      </c>
      <c r="M101" s="268">
        <v>24</v>
      </c>
      <c r="N101" s="268">
        <v>3</v>
      </c>
      <c r="O101" s="268">
        <v>0</v>
      </c>
      <c r="P101" s="268">
        <v>0</v>
      </c>
      <c r="Q101" s="268">
        <v>0</v>
      </c>
      <c r="R101" s="268">
        <v>0</v>
      </c>
      <c r="S101" s="268">
        <v>0</v>
      </c>
      <c r="T101" s="268">
        <v>0</v>
      </c>
      <c r="U101" s="268">
        <v>63</v>
      </c>
      <c r="V101" s="268">
        <v>0</v>
      </c>
      <c r="W101" s="268">
        <v>0</v>
      </c>
      <c r="X101" s="268">
        <v>0</v>
      </c>
      <c r="Y101" s="268">
        <v>31</v>
      </c>
      <c r="Z101" s="268">
        <v>20</v>
      </c>
      <c r="AA101" s="268">
        <v>26</v>
      </c>
      <c r="AB101" s="268">
        <v>1</v>
      </c>
      <c r="AC101" s="268">
        <v>0</v>
      </c>
      <c r="AD101" s="268">
        <v>0</v>
      </c>
      <c r="AE101" s="268">
        <v>0</v>
      </c>
      <c r="AF101" s="268">
        <v>1</v>
      </c>
      <c r="AG101" s="268">
        <v>0</v>
      </c>
      <c r="AH101" s="268">
        <v>0</v>
      </c>
      <c r="AI101" s="48"/>
    </row>
    <row r="102" spans="1:35" ht="52.5" customHeight="1">
      <c r="A102" s="277" t="s">
        <v>113</v>
      </c>
      <c r="B102" s="266" t="s">
        <v>101</v>
      </c>
      <c r="C102" s="266" t="s">
        <v>102</v>
      </c>
      <c r="D102" s="266">
        <v>368</v>
      </c>
      <c r="E102" s="266">
        <v>0</v>
      </c>
      <c r="F102" s="266">
        <v>94</v>
      </c>
      <c r="G102" s="266">
        <v>120</v>
      </c>
      <c r="H102" s="266">
        <v>2</v>
      </c>
      <c r="I102" s="266">
        <v>8</v>
      </c>
      <c r="J102" s="266">
        <v>3</v>
      </c>
      <c r="K102" s="266">
        <v>0</v>
      </c>
      <c r="L102" s="267">
        <v>14</v>
      </c>
      <c r="M102" s="267">
        <v>20</v>
      </c>
      <c r="N102" s="267">
        <v>0</v>
      </c>
      <c r="O102" s="267">
        <v>0</v>
      </c>
      <c r="P102" s="267">
        <v>1</v>
      </c>
      <c r="Q102" s="267">
        <v>2</v>
      </c>
      <c r="R102" s="267">
        <v>0</v>
      </c>
      <c r="S102" s="267">
        <v>1</v>
      </c>
      <c r="T102" s="267">
        <v>0</v>
      </c>
      <c r="U102" s="267">
        <v>53</v>
      </c>
      <c r="V102" s="267">
        <v>0</v>
      </c>
      <c r="W102" s="267">
        <v>2</v>
      </c>
      <c r="X102" s="267">
        <v>0</v>
      </c>
      <c r="Y102" s="267">
        <v>26</v>
      </c>
      <c r="Z102" s="267">
        <v>0</v>
      </c>
      <c r="AA102" s="267">
        <v>14</v>
      </c>
      <c r="AB102" s="267">
        <v>0</v>
      </c>
      <c r="AC102" s="267">
        <v>0</v>
      </c>
      <c r="AD102" s="267">
        <v>3</v>
      </c>
      <c r="AE102" s="267">
        <v>0</v>
      </c>
      <c r="AF102" s="267">
        <v>1</v>
      </c>
      <c r="AG102" s="267">
        <v>4</v>
      </c>
      <c r="AH102" s="267">
        <v>0</v>
      </c>
      <c r="AI102" s="48"/>
    </row>
    <row r="103" spans="1:35" ht="52.5" customHeight="1">
      <c r="A103" s="276" t="s">
        <v>114</v>
      </c>
      <c r="B103" s="264" t="s">
        <v>101</v>
      </c>
      <c r="C103" s="264" t="s">
        <v>102</v>
      </c>
      <c r="D103" s="264">
        <v>814</v>
      </c>
      <c r="E103" s="264">
        <v>0</v>
      </c>
      <c r="F103" s="264">
        <v>283</v>
      </c>
      <c r="G103" s="264">
        <v>147</v>
      </c>
      <c r="H103" s="264">
        <v>2</v>
      </c>
      <c r="I103" s="264">
        <v>35</v>
      </c>
      <c r="J103" s="264">
        <v>27</v>
      </c>
      <c r="K103" s="264">
        <v>0</v>
      </c>
      <c r="L103" s="268">
        <v>8</v>
      </c>
      <c r="M103" s="268">
        <v>57</v>
      </c>
      <c r="N103" s="268">
        <v>11</v>
      </c>
      <c r="O103" s="268">
        <v>0</v>
      </c>
      <c r="P103" s="268">
        <v>0</v>
      </c>
      <c r="Q103" s="268">
        <v>3</v>
      </c>
      <c r="R103" s="268">
        <v>0</v>
      </c>
      <c r="S103" s="268">
        <v>0</v>
      </c>
      <c r="T103" s="268">
        <v>0</v>
      </c>
      <c r="U103" s="268">
        <v>127</v>
      </c>
      <c r="V103" s="268">
        <v>0</v>
      </c>
      <c r="W103" s="268">
        <v>19</v>
      </c>
      <c r="X103" s="268">
        <v>1</v>
      </c>
      <c r="Y103" s="268">
        <v>41</v>
      </c>
      <c r="Z103" s="268">
        <v>2</v>
      </c>
      <c r="AA103" s="268">
        <v>26</v>
      </c>
      <c r="AB103" s="268">
        <v>0</v>
      </c>
      <c r="AC103" s="268">
        <v>0</v>
      </c>
      <c r="AD103" s="268">
        <v>0</v>
      </c>
      <c r="AE103" s="268">
        <v>0</v>
      </c>
      <c r="AF103" s="268">
        <v>0</v>
      </c>
      <c r="AG103" s="268">
        <v>25</v>
      </c>
      <c r="AH103" s="268">
        <v>0</v>
      </c>
      <c r="AI103" s="48"/>
    </row>
    <row r="104" spans="1:35" ht="52.5" customHeight="1">
      <c r="A104" s="277" t="s">
        <v>115</v>
      </c>
      <c r="B104" s="266" t="s">
        <v>101</v>
      </c>
      <c r="C104" s="266" t="s">
        <v>102</v>
      </c>
      <c r="D104" s="266">
        <v>167</v>
      </c>
      <c r="E104" s="266">
        <v>0</v>
      </c>
      <c r="F104" s="266">
        <v>46</v>
      </c>
      <c r="G104" s="266">
        <v>36</v>
      </c>
      <c r="H104" s="266">
        <v>1</v>
      </c>
      <c r="I104" s="266">
        <v>7</v>
      </c>
      <c r="J104" s="266">
        <v>3</v>
      </c>
      <c r="K104" s="266">
        <v>0</v>
      </c>
      <c r="L104" s="267">
        <v>4</v>
      </c>
      <c r="M104" s="267">
        <v>20</v>
      </c>
      <c r="N104" s="267">
        <v>1</v>
      </c>
      <c r="O104" s="267">
        <v>0</v>
      </c>
      <c r="P104" s="267">
        <v>0</v>
      </c>
      <c r="Q104" s="267">
        <v>0</v>
      </c>
      <c r="R104" s="267">
        <v>0</v>
      </c>
      <c r="S104" s="267">
        <v>0</v>
      </c>
      <c r="T104" s="267">
        <v>0</v>
      </c>
      <c r="U104" s="267">
        <v>31</v>
      </c>
      <c r="V104" s="267">
        <v>0</v>
      </c>
      <c r="W104" s="267">
        <v>0</v>
      </c>
      <c r="X104" s="267">
        <v>0</v>
      </c>
      <c r="Y104" s="267">
        <v>7</v>
      </c>
      <c r="Z104" s="267">
        <v>0</v>
      </c>
      <c r="AA104" s="267">
        <v>2</v>
      </c>
      <c r="AB104" s="267">
        <v>0</v>
      </c>
      <c r="AC104" s="267">
        <v>0</v>
      </c>
      <c r="AD104" s="267">
        <v>0</v>
      </c>
      <c r="AE104" s="267">
        <v>0</v>
      </c>
      <c r="AF104" s="267">
        <v>0</v>
      </c>
      <c r="AG104" s="267">
        <v>9</v>
      </c>
      <c r="AH104" s="267">
        <v>0</v>
      </c>
      <c r="AI104" s="48"/>
    </row>
    <row r="105" spans="1:35" ht="52.5" customHeight="1">
      <c r="A105" s="276" t="s">
        <v>116</v>
      </c>
      <c r="B105" s="264" t="s">
        <v>101</v>
      </c>
      <c r="C105" s="264" t="s">
        <v>102</v>
      </c>
      <c r="D105" s="264">
        <v>317</v>
      </c>
      <c r="E105" s="264">
        <v>0</v>
      </c>
      <c r="F105" s="264">
        <v>61</v>
      </c>
      <c r="G105" s="264">
        <v>71</v>
      </c>
      <c r="H105" s="264">
        <v>0</v>
      </c>
      <c r="I105" s="264">
        <v>22</v>
      </c>
      <c r="J105" s="264">
        <v>4</v>
      </c>
      <c r="K105" s="264">
        <v>0</v>
      </c>
      <c r="L105" s="268">
        <v>3</v>
      </c>
      <c r="M105" s="268">
        <v>16</v>
      </c>
      <c r="N105" s="268">
        <v>0</v>
      </c>
      <c r="O105" s="268">
        <v>0</v>
      </c>
      <c r="P105" s="268">
        <v>0</v>
      </c>
      <c r="Q105" s="268">
        <v>0</v>
      </c>
      <c r="R105" s="268">
        <v>0</v>
      </c>
      <c r="S105" s="268">
        <v>0</v>
      </c>
      <c r="T105" s="268">
        <v>0</v>
      </c>
      <c r="U105" s="268">
        <v>75</v>
      </c>
      <c r="V105" s="268">
        <v>1</v>
      </c>
      <c r="W105" s="268">
        <v>0</v>
      </c>
      <c r="X105" s="268">
        <v>0</v>
      </c>
      <c r="Y105" s="268">
        <v>24</v>
      </c>
      <c r="Z105" s="268">
        <v>0</v>
      </c>
      <c r="AA105" s="268">
        <v>13</v>
      </c>
      <c r="AB105" s="268">
        <v>0</v>
      </c>
      <c r="AC105" s="268">
        <v>0</v>
      </c>
      <c r="AD105" s="268">
        <v>1</v>
      </c>
      <c r="AE105" s="268">
        <v>1</v>
      </c>
      <c r="AF105" s="268">
        <v>1</v>
      </c>
      <c r="AG105" s="268">
        <v>24</v>
      </c>
      <c r="AH105" s="268">
        <v>0</v>
      </c>
      <c r="AI105" s="48"/>
    </row>
    <row r="106" spans="1:35" ht="52.5" customHeight="1">
      <c r="A106" s="277" t="s">
        <v>117</v>
      </c>
      <c r="B106" s="266" t="s">
        <v>101</v>
      </c>
      <c r="C106" s="266" t="s">
        <v>102</v>
      </c>
      <c r="D106" s="266">
        <v>203</v>
      </c>
      <c r="E106" s="266">
        <v>1</v>
      </c>
      <c r="F106" s="266">
        <v>61</v>
      </c>
      <c r="G106" s="266">
        <v>62</v>
      </c>
      <c r="H106" s="266">
        <v>0</v>
      </c>
      <c r="I106" s="266">
        <v>4</v>
      </c>
      <c r="J106" s="266">
        <v>3</v>
      </c>
      <c r="K106" s="266">
        <v>0</v>
      </c>
      <c r="L106" s="267">
        <v>4</v>
      </c>
      <c r="M106" s="267">
        <v>6</v>
      </c>
      <c r="N106" s="267">
        <v>4</v>
      </c>
      <c r="O106" s="267">
        <v>0</v>
      </c>
      <c r="P106" s="267">
        <v>0</v>
      </c>
      <c r="Q106" s="267">
        <v>0</v>
      </c>
      <c r="R106" s="267">
        <v>0</v>
      </c>
      <c r="S106" s="267">
        <v>0</v>
      </c>
      <c r="T106" s="267">
        <v>0</v>
      </c>
      <c r="U106" s="267">
        <v>37</v>
      </c>
      <c r="V106" s="267">
        <v>0</v>
      </c>
      <c r="W106" s="267">
        <v>0</v>
      </c>
      <c r="X106" s="267">
        <v>0</v>
      </c>
      <c r="Y106" s="267">
        <v>4</v>
      </c>
      <c r="Z106" s="267">
        <v>0</v>
      </c>
      <c r="AA106" s="267">
        <v>6</v>
      </c>
      <c r="AB106" s="267">
        <v>0</v>
      </c>
      <c r="AC106" s="267">
        <v>0</v>
      </c>
      <c r="AD106" s="267">
        <v>5</v>
      </c>
      <c r="AE106" s="267">
        <v>0</v>
      </c>
      <c r="AF106" s="267">
        <v>0</v>
      </c>
      <c r="AG106" s="267">
        <v>6</v>
      </c>
      <c r="AH106" s="267">
        <v>0</v>
      </c>
      <c r="AI106" s="48"/>
    </row>
    <row r="107" spans="1:35" ht="52.5" customHeight="1">
      <c r="A107" s="276" t="s">
        <v>118</v>
      </c>
      <c r="B107" s="264" t="s">
        <v>101</v>
      </c>
      <c r="C107" s="264" t="s">
        <v>102</v>
      </c>
      <c r="D107" s="264">
        <v>1006</v>
      </c>
      <c r="E107" s="264">
        <v>0</v>
      </c>
      <c r="F107" s="264">
        <v>177</v>
      </c>
      <c r="G107" s="264">
        <v>279</v>
      </c>
      <c r="H107" s="264">
        <v>1</v>
      </c>
      <c r="I107" s="264">
        <v>41</v>
      </c>
      <c r="J107" s="264">
        <v>21</v>
      </c>
      <c r="K107" s="264">
        <v>0</v>
      </c>
      <c r="L107" s="268">
        <v>28</v>
      </c>
      <c r="M107" s="268">
        <v>59</v>
      </c>
      <c r="N107" s="268">
        <v>0</v>
      </c>
      <c r="O107" s="268">
        <v>0</v>
      </c>
      <c r="P107" s="268">
        <v>0</v>
      </c>
      <c r="Q107" s="268">
        <v>2</v>
      </c>
      <c r="R107" s="268">
        <v>0</v>
      </c>
      <c r="S107" s="268">
        <v>0</v>
      </c>
      <c r="T107" s="268">
        <v>0</v>
      </c>
      <c r="U107" s="268">
        <v>241</v>
      </c>
      <c r="V107" s="268">
        <v>2</v>
      </c>
      <c r="W107" s="268">
        <v>12</v>
      </c>
      <c r="X107" s="268">
        <v>0</v>
      </c>
      <c r="Y107" s="268">
        <v>54</v>
      </c>
      <c r="Z107" s="268">
        <v>0</v>
      </c>
      <c r="AA107" s="268">
        <v>40</v>
      </c>
      <c r="AB107" s="268">
        <v>0</v>
      </c>
      <c r="AC107" s="268">
        <v>1</v>
      </c>
      <c r="AD107" s="268">
        <v>1</v>
      </c>
      <c r="AE107" s="268">
        <v>1</v>
      </c>
      <c r="AF107" s="268">
        <v>0</v>
      </c>
      <c r="AG107" s="268">
        <v>46</v>
      </c>
      <c r="AH107" s="268">
        <v>0</v>
      </c>
      <c r="AI107" s="48"/>
    </row>
    <row r="108" spans="1:35" ht="52.5" customHeight="1">
      <c r="A108" s="277" t="s">
        <v>119</v>
      </c>
      <c r="B108" s="266" t="s">
        <v>101</v>
      </c>
      <c r="C108" s="266" t="s">
        <v>102</v>
      </c>
      <c r="D108" s="266">
        <v>15579</v>
      </c>
      <c r="E108" s="266">
        <v>7</v>
      </c>
      <c r="F108" s="266">
        <v>4753</v>
      </c>
      <c r="G108" s="266">
        <v>3170</v>
      </c>
      <c r="H108" s="266">
        <v>67</v>
      </c>
      <c r="I108" s="266">
        <v>601</v>
      </c>
      <c r="J108" s="266">
        <v>259</v>
      </c>
      <c r="K108" s="266">
        <v>4</v>
      </c>
      <c r="L108" s="267">
        <v>145</v>
      </c>
      <c r="M108" s="267">
        <v>1167</v>
      </c>
      <c r="N108" s="267">
        <v>73</v>
      </c>
      <c r="O108" s="267">
        <v>0</v>
      </c>
      <c r="P108" s="267">
        <v>18</v>
      </c>
      <c r="Q108" s="267">
        <v>27</v>
      </c>
      <c r="R108" s="267">
        <v>9</v>
      </c>
      <c r="S108" s="267">
        <v>9</v>
      </c>
      <c r="T108" s="267">
        <v>0</v>
      </c>
      <c r="U108" s="267">
        <v>2175</v>
      </c>
      <c r="V108" s="267">
        <v>7</v>
      </c>
      <c r="W108" s="267">
        <v>235</v>
      </c>
      <c r="X108" s="267">
        <v>35</v>
      </c>
      <c r="Y108" s="267">
        <v>1050</v>
      </c>
      <c r="Z108" s="267">
        <v>12</v>
      </c>
      <c r="AA108" s="267">
        <v>928</v>
      </c>
      <c r="AB108" s="267">
        <v>1</v>
      </c>
      <c r="AC108" s="267">
        <v>12</v>
      </c>
      <c r="AD108" s="267">
        <v>70</v>
      </c>
      <c r="AE108" s="267">
        <v>1</v>
      </c>
      <c r="AF108" s="267">
        <v>5</v>
      </c>
      <c r="AG108" s="267">
        <v>739</v>
      </c>
      <c r="AH108" s="267">
        <v>0</v>
      </c>
      <c r="AI108" s="48"/>
    </row>
    <row r="109" spans="1:35" ht="52.5" customHeight="1">
      <c r="A109" s="276" t="s">
        <v>120</v>
      </c>
      <c r="B109" s="264" t="s">
        <v>101</v>
      </c>
      <c r="C109" s="264" t="s">
        <v>102</v>
      </c>
      <c r="D109" s="264">
        <v>198</v>
      </c>
      <c r="E109" s="264">
        <v>0</v>
      </c>
      <c r="F109" s="264">
        <v>63</v>
      </c>
      <c r="G109" s="264">
        <v>32</v>
      </c>
      <c r="H109" s="264">
        <v>0</v>
      </c>
      <c r="I109" s="264">
        <v>0</v>
      </c>
      <c r="J109" s="264">
        <v>0</v>
      </c>
      <c r="K109" s="264">
        <v>0</v>
      </c>
      <c r="L109" s="268">
        <v>3</v>
      </c>
      <c r="M109" s="268">
        <v>19</v>
      </c>
      <c r="N109" s="268">
        <v>0</v>
      </c>
      <c r="O109" s="268">
        <v>1</v>
      </c>
      <c r="P109" s="268">
        <v>0</v>
      </c>
      <c r="Q109" s="268">
        <v>1</v>
      </c>
      <c r="R109" s="268">
        <v>0</v>
      </c>
      <c r="S109" s="268">
        <v>1</v>
      </c>
      <c r="T109" s="268">
        <v>0</v>
      </c>
      <c r="U109" s="268">
        <v>42</v>
      </c>
      <c r="V109" s="268">
        <v>0</v>
      </c>
      <c r="W109" s="268">
        <v>2</v>
      </c>
      <c r="X109" s="268">
        <v>0</v>
      </c>
      <c r="Y109" s="268">
        <v>16</v>
      </c>
      <c r="Z109" s="268">
        <v>0</v>
      </c>
      <c r="AA109" s="268">
        <v>1</v>
      </c>
      <c r="AB109" s="268">
        <v>0</v>
      </c>
      <c r="AC109" s="268">
        <v>0</v>
      </c>
      <c r="AD109" s="268">
        <v>0</v>
      </c>
      <c r="AE109" s="268">
        <v>0</v>
      </c>
      <c r="AF109" s="268">
        <v>0</v>
      </c>
      <c r="AG109" s="268">
        <v>17</v>
      </c>
      <c r="AH109" s="268">
        <v>0</v>
      </c>
      <c r="AI109" s="48"/>
    </row>
    <row r="110" spans="1:35" ht="52.5" customHeight="1">
      <c r="A110" s="277" t="s">
        <v>121</v>
      </c>
      <c r="B110" s="266" t="s">
        <v>101</v>
      </c>
      <c r="C110" s="266" t="s">
        <v>102</v>
      </c>
      <c r="D110" s="266">
        <v>884</v>
      </c>
      <c r="E110" s="266">
        <v>0</v>
      </c>
      <c r="F110" s="266">
        <v>201</v>
      </c>
      <c r="G110" s="266">
        <v>237</v>
      </c>
      <c r="H110" s="266">
        <v>0</v>
      </c>
      <c r="I110" s="266">
        <v>22</v>
      </c>
      <c r="J110" s="266">
        <v>7</v>
      </c>
      <c r="K110" s="266">
        <v>0</v>
      </c>
      <c r="L110" s="267">
        <v>16</v>
      </c>
      <c r="M110" s="267">
        <v>58</v>
      </c>
      <c r="N110" s="267">
        <v>0</v>
      </c>
      <c r="O110" s="267">
        <v>0</v>
      </c>
      <c r="P110" s="267">
        <v>0</v>
      </c>
      <c r="Q110" s="267">
        <v>0</v>
      </c>
      <c r="R110" s="267">
        <v>0</v>
      </c>
      <c r="S110" s="267">
        <v>0</v>
      </c>
      <c r="T110" s="267">
        <v>0</v>
      </c>
      <c r="U110" s="267">
        <v>210</v>
      </c>
      <c r="V110" s="267">
        <v>1</v>
      </c>
      <c r="W110" s="267">
        <v>11</v>
      </c>
      <c r="X110" s="267">
        <v>2</v>
      </c>
      <c r="Y110" s="267">
        <v>34</v>
      </c>
      <c r="Z110" s="267">
        <v>0</v>
      </c>
      <c r="AA110" s="267">
        <v>35</v>
      </c>
      <c r="AB110" s="267">
        <v>0</v>
      </c>
      <c r="AC110" s="267">
        <v>0</v>
      </c>
      <c r="AD110" s="267">
        <v>13</v>
      </c>
      <c r="AE110" s="267">
        <v>0</v>
      </c>
      <c r="AF110" s="267">
        <v>0</v>
      </c>
      <c r="AG110" s="267">
        <v>37</v>
      </c>
      <c r="AH110" s="267">
        <v>0</v>
      </c>
      <c r="AI110" s="48"/>
    </row>
    <row r="111" spans="1:35" ht="52.5" customHeight="1">
      <c r="A111" s="276" t="s">
        <v>122</v>
      </c>
      <c r="B111" s="264" t="s">
        <v>101</v>
      </c>
      <c r="C111" s="264" t="s">
        <v>102</v>
      </c>
      <c r="D111" s="264">
        <v>142</v>
      </c>
      <c r="E111" s="264">
        <v>0</v>
      </c>
      <c r="F111" s="264">
        <v>35</v>
      </c>
      <c r="G111" s="264">
        <v>50</v>
      </c>
      <c r="H111" s="264">
        <v>0</v>
      </c>
      <c r="I111" s="264">
        <v>0</v>
      </c>
      <c r="J111" s="264">
        <v>2</v>
      </c>
      <c r="K111" s="264">
        <v>0</v>
      </c>
      <c r="L111" s="268">
        <v>4</v>
      </c>
      <c r="M111" s="268">
        <v>8</v>
      </c>
      <c r="N111" s="268">
        <v>4</v>
      </c>
      <c r="O111" s="268">
        <v>0</v>
      </c>
      <c r="P111" s="268">
        <v>0</v>
      </c>
      <c r="Q111" s="268">
        <v>0</v>
      </c>
      <c r="R111" s="268">
        <v>0</v>
      </c>
      <c r="S111" s="268">
        <v>0</v>
      </c>
      <c r="T111" s="268">
        <v>0</v>
      </c>
      <c r="U111" s="268">
        <v>15</v>
      </c>
      <c r="V111" s="268">
        <v>0</v>
      </c>
      <c r="W111" s="268">
        <v>0</v>
      </c>
      <c r="X111" s="268">
        <v>0</v>
      </c>
      <c r="Y111" s="268">
        <v>9</v>
      </c>
      <c r="Z111" s="268">
        <v>0</v>
      </c>
      <c r="AA111" s="268">
        <v>11</v>
      </c>
      <c r="AB111" s="268">
        <v>0</v>
      </c>
      <c r="AC111" s="268">
        <v>0</v>
      </c>
      <c r="AD111" s="268">
        <v>0</v>
      </c>
      <c r="AE111" s="268">
        <v>0</v>
      </c>
      <c r="AF111" s="268">
        <v>1</v>
      </c>
      <c r="AG111" s="268">
        <v>3</v>
      </c>
      <c r="AH111" s="268">
        <v>0</v>
      </c>
      <c r="AI111" s="48"/>
    </row>
    <row r="112" spans="1:35" ht="52.5" customHeight="1">
      <c r="A112" s="277" t="s">
        <v>123</v>
      </c>
      <c r="B112" s="266" t="s">
        <v>101</v>
      </c>
      <c r="C112" s="266" t="s">
        <v>102</v>
      </c>
      <c r="D112" s="266">
        <v>384</v>
      </c>
      <c r="E112" s="266">
        <v>0</v>
      </c>
      <c r="F112" s="266">
        <v>108</v>
      </c>
      <c r="G112" s="266">
        <v>97</v>
      </c>
      <c r="H112" s="266">
        <v>0</v>
      </c>
      <c r="I112" s="266">
        <v>2</v>
      </c>
      <c r="J112" s="266">
        <v>4</v>
      </c>
      <c r="K112" s="266">
        <v>0</v>
      </c>
      <c r="L112" s="267">
        <v>3</v>
      </c>
      <c r="M112" s="267">
        <v>21</v>
      </c>
      <c r="N112" s="267">
        <v>8</v>
      </c>
      <c r="O112" s="267">
        <v>0</v>
      </c>
      <c r="P112" s="267">
        <v>1</v>
      </c>
      <c r="Q112" s="267">
        <v>1</v>
      </c>
      <c r="R112" s="267">
        <v>0</v>
      </c>
      <c r="S112" s="267">
        <v>1</v>
      </c>
      <c r="T112" s="267">
        <v>0</v>
      </c>
      <c r="U112" s="267">
        <v>65</v>
      </c>
      <c r="V112" s="267">
        <v>0</v>
      </c>
      <c r="W112" s="267">
        <v>5</v>
      </c>
      <c r="X112" s="267">
        <v>0</v>
      </c>
      <c r="Y112" s="267">
        <v>10</v>
      </c>
      <c r="Z112" s="267">
        <v>2</v>
      </c>
      <c r="AA112" s="267">
        <v>15</v>
      </c>
      <c r="AB112" s="267">
        <v>0</v>
      </c>
      <c r="AC112" s="267">
        <v>0</v>
      </c>
      <c r="AD112" s="267">
        <v>0</v>
      </c>
      <c r="AE112" s="267">
        <v>0</v>
      </c>
      <c r="AF112" s="267">
        <v>0</v>
      </c>
      <c r="AG112" s="267">
        <v>41</v>
      </c>
      <c r="AH112" s="267">
        <v>0</v>
      </c>
      <c r="AI112" s="48"/>
    </row>
    <row r="113" spans="1:35" ht="52.5" customHeight="1">
      <c r="A113" s="276" t="s">
        <v>124</v>
      </c>
      <c r="B113" s="264" t="s">
        <v>101</v>
      </c>
      <c r="C113" s="264" t="s">
        <v>102</v>
      </c>
      <c r="D113" s="264">
        <v>1246</v>
      </c>
      <c r="E113" s="264">
        <v>0</v>
      </c>
      <c r="F113" s="264">
        <v>238</v>
      </c>
      <c r="G113" s="264">
        <v>364</v>
      </c>
      <c r="H113" s="264">
        <v>2</v>
      </c>
      <c r="I113" s="264">
        <v>28</v>
      </c>
      <c r="J113" s="264">
        <v>38</v>
      </c>
      <c r="K113" s="264">
        <v>0</v>
      </c>
      <c r="L113" s="268">
        <v>27</v>
      </c>
      <c r="M113" s="268">
        <v>103</v>
      </c>
      <c r="N113" s="268">
        <v>10</v>
      </c>
      <c r="O113" s="268">
        <v>0</v>
      </c>
      <c r="P113" s="268">
        <v>0</v>
      </c>
      <c r="Q113" s="268">
        <v>1</v>
      </c>
      <c r="R113" s="268">
        <v>1</v>
      </c>
      <c r="S113" s="268">
        <v>0</v>
      </c>
      <c r="T113" s="268">
        <v>0</v>
      </c>
      <c r="U113" s="268">
        <v>282</v>
      </c>
      <c r="V113" s="268">
        <v>2</v>
      </c>
      <c r="W113" s="268">
        <v>6</v>
      </c>
      <c r="X113" s="268">
        <v>0</v>
      </c>
      <c r="Y113" s="268">
        <v>68</v>
      </c>
      <c r="Z113" s="268">
        <v>1</v>
      </c>
      <c r="AA113" s="268">
        <v>39</v>
      </c>
      <c r="AB113" s="268">
        <v>0</v>
      </c>
      <c r="AC113" s="268">
        <v>0</v>
      </c>
      <c r="AD113" s="268">
        <v>0</v>
      </c>
      <c r="AE113" s="268">
        <v>0</v>
      </c>
      <c r="AF113" s="268">
        <v>0</v>
      </c>
      <c r="AG113" s="268">
        <v>36</v>
      </c>
      <c r="AH113" s="268">
        <v>0</v>
      </c>
      <c r="AI113" s="48"/>
    </row>
    <row r="114" spans="1:35" ht="52.5" customHeight="1">
      <c r="A114" s="277" t="s">
        <v>125</v>
      </c>
      <c r="B114" s="266" t="s">
        <v>88</v>
      </c>
      <c r="C114" s="266" t="s">
        <v>126</v>
      </c>
      <c r="D114" s="266">
        <v>359</v>
      </c>
      <c r="E114" s="266">
        <v>0</v>
      </c>
      <c r="F114" s="266">
        <v>87</v>
      </c>
      <c r="G114" s="266">
        <v>71</v>
      </c>
      <c r="H114" s="266">
        <v>1</v>
      </c>
      <c r="I114" s="266">
        <v>4</v>
      </c>
      <c r="J114" s="266">
        <v>15</v>
      </c>
      <c r="K114" s="266">
        <v>0</v>
      </c>
      <c r="L114" s="267">
        <v>3</v>
      </c>
      <c r="M114" s="267">
        <v>17</v>
      </c>
      <c r="N114" s="267">
        <v>0</v>
      </c>
      <c r="O114" s="267">
        <v>0</v>
      </c>
      <c r="P114" s="267">
        <v>0</v>
      </c>
      <c r="Q114" s="267">
        <v>0</v>
      </c>
      <c r="R114" s="267">
        <v>0</v>
      </c>
      <c r="S114" s="267">
        <v>0</v>
      </c>
      <c r="T114" s="267">
        <v>0</v>
      </c>
      <c r="U114" s="267">
        <v>69</v>
      </c>
      <c r="V114" s="267">
        <v>1</v>
      </c>
      <c r="W114" s="267">
        <v>44</v>
      </c>
      <c r="X114" s="267">
        <v>4</v>
      </c>
      <c r="Y114" s="267">
        <v>17</v>
      </c>
      <c r="Z114" s="267">
        <v>0</v>
      </c>
      <c r="AA114" s="267">
        <v>1</v>
      </c>
      <c r="AB114" s="267">
        <v>0</v>
      </c>
      <c r="AC114" s="267">
        <v>0</v>
      </c>
      <c r="AD114" s="267">
        <v>0</v>
      </c>
      <c r="AE114" s="267">
        <v>0</v>
      </c>
      <c r="AF114" s="267">
        <v>0</v>
      </c>
      <c r="AG114" s="267">
        <v>25</v>
      </c>
      <c r="AH114" s="267">
        <v>0</v>
      </c>
      <c r="AI114" s="48"/>
    </row>
    <row r="115" spans="1:35" ht="52.5" customHeight="1">
      <c r="A115" s="276" t="s">
        <v>127</v>
      </c>
      <c r="B115" s="264" t="s">
        <v>88</v>
      </c>
      <c r="C115" s="264" t="s">
        <v>126</v>
      </c>
      <c r="D115" s="264">
        <v>101</v>
      </c>
      <c r="E115" s="264">
        <v>0</v>
      </c>
      <c r="F115" s="264">
        <v>14</v>
      </c>
      <c r="G115" s="264">
        <v>25</v>
      </c>
      <c r="H115" s="264">
        <v>0</v>
      </c>
      <c r="I115" s="264">
        <v>0</v>
      </c>
      <c r="J115" s="264">
        <v>4</v>
      </c>
      <c r="K115" s="264">
        <v>0</v>
      </c>
      <c r="L115" s="268">
        <v>0</v>
      </c>
      <c r="M115" s="268">
        <v>4</v>
      </c>
      <c r="N115" s="268">
        <v>0</v>
      </c>
      <c r="O115" s="268">
        <v>0</v>
      </c>
      <c r="P115" s="268">
        <v>0</v>
      </c>
      <c r="Q115" s="268">
        <v>0</v>
      </c>
      <c r="R115" s="268">
        <v>0</v>
      </c>
      <c r="S115" s="268">
        <v>0</v>
      </c>
      <c r="T115" s="268">
        <v>0</v>
      </c>
      <c r="U115" s="268">
        <v>29</v>
      </c>
      <c r="V115" s="268">
        <v>0</v>
      </c>
      <c r="W115" s="268">
        <v>13</v>
      </c>
      <c r="X115" s="268">
        <v>0</v>
      </c>
      <c r="Y115" s="268">
        <v>9</v>
      </c>
      <c r="Z115" s="268">
        <v>0</v>
      </c>
      <c r="AA115" s="268">
        <v>0</v>
      </c>
      <c r="AB115" s="268">
        <v>0</v>
      </c>
      <c r="AC115" s="268">
        <v>0</v>
      </c>
      <c r="AD115" s="268">
        <v>0</v>
      </c>
      <c r="AE115" s="268">
        <v>0</v>
      </c>
      <c r="AF115" s="268">
        <v>0</v>
      </c>
      <c r="AG115" s="268">
        <v>3</v>
      </c>
      <c r="AH115" s="268">
        <v>0</v>
      </c>
      <c r="AI115" s="48"/>
    </row>
    <row r="116" spans="1:35" ht="52.5" customHeight="1">
      <c r="A116" s="277" t="s">
        <v>128</v>
      </c>
      <c r="B116" s="266" t="s">
        <v>88</v>
      </c>
      <c r="C116" s="266" t="s">
        <v>126</v>
      </c>
      <c r="D116" s="266">
        <v>1041</v>
      </c>
      <c r="E116" s="266">
        <v>1</v>
      </c>
      <c r="F116" s="266">
        <v>280</v>
      </c>
      <c r="G116" s="266">
        <v>282</v>
      </c>
      <c r="H116" s="266">
        <v>17</v>
      </c>
      <c r="I116" s="266">
        <v>22</v>
      </c>
      <c r="J116" s="266">
        <v>26</v>
      </c>
      <c r="K116" s="266">
        <v>1</v>
      </c>
      <c r="L116" s="267">
        <v>12</v>
      </c>
      <c r="M116" s="267">
        <v>56</v>
      </c>
      <c r="N116" s="267">
        <v>1</v>
      </c>
      <c r="O116" s="267">
        <v>0</v>
      </c>
      <c r="P116" s="267">
        <v>0</v>
      </c>
      <c r="Q116" s="267">
        <v>0</v>
      </c>
      <c r="R116" s="267">
        <v>0</v>
      </c>
      <c r="S116" s="267">
        <v>0</v>
      </c>
      <c r="T116" s="267">
        <v>0</v>
      </c>
      <c r="U116" s="267">
        <v>155</v>
      </c>
      <c r="V116" s="267">
        <v>2</v>
      </c>
      <c r="W116" s="267">
        <v>95</v>
      </c>
      <c r="X116" s="267">
        <v>4</v>
      </c>
      <c r="Y116" s="267">
        <v>67</v>
      </c>
      <c r="Z116" s="267">
        <v>0</v>
      </c>
      <c r="AA116" s="267">
        <v>7</v>
      </c>
      <c r="AB116" s="267">
        <v>0</v>
      </c>
      <c r="AC116" s="267">
        <v>0</v>
      </c>
      <c r="AD116" s="267">
        <v>2</v>
      </c>
      <c r="AE116" s="267">
        <v>0</v>
      </c>
      <c r="AF116" s="267">
        <v>1</v>
      </c>
      <c r="AG116" s="267">
        <v>10</v>
      </c>
      <c r="AH116" s="267">
        <v>0</v>
      </c>
      <c r="AI116" s="48"/>
    </row>
    <row r="117" spans="1:35" ht="52.5" customHeight="1">
      <c r="A117" s="276" t="s">
        <v>129</v>
      </c>
      <c r="B117" s="264" t="s">
        <v>88</v>
      </c>
      <c r="C117" s="264" t="s">
        <v>126</v>
      </c>
      <c r="D117" s="264">
        <v>952</v>
      </c>
      <c r="E117" s="264">
        <v>0</v>
      </c>
      <c r="F117" s="264">
        <v>278</v>
      </c>
      <c r="G117" s="264">
        <v>194</v>
      </c>
      <c r="H117" s="264">
        <v>4</v>
      </c>
      <c r="I117" s="264">
        <v>12</v>
      </c>
      <c r="J117" s="264">
        <v>26</v>
      </c>
      <c r="K117" s="264">
        <v>0</v>
      </c>
      <c r="L117" s="268">
        <v>21</v>
      </c>
      <c r="M117" s="268">
        <v>41</v>
      </c>
      <c r="N117" s="268">
        <v>1</v>
      </c>
      <c r="O117" s="268">
        <v>0</v>
      </c>
      <c r="P117" s="268">
        <v>1</v>
      </c>
      <c r="Q117" s="268">
        <v>2</v>
      </c>
      <c r="R117" s="268">
        <v>0</v>
      </c>
      <c r="S117" s="268">
        <v>0</v>
      </c>
      <c r="T117" s="268">
        <v>0</v>
      </c>
      <c r="U117" s="268">
        <v>159</v>
      </c>
      <c r="V117" s="268">
        <v>1</v>
      </c>
      <c r="W117" s="268">
        <v>103</v>
      </c>
      <c r="X117" s="268">
        <v>4</v>
      </c>
      <c r="Y117" s="268">
        <v>66</v>
      </c>
      <c r="Z117" s="268">
        <v>2</v>
      </c>
      <c r="AA117" s="268">
        <v>10</v>
      </c>
      <c r="AB117" s="268">
        <v>0</v>
      </c>
      <c r="AC117" s="268">
        <v>0</v>
      </c>
      <c r="AD117" s="268">
        <v>3</v>
      </c>
      <c r="AE117" s="268">
        <v>0</v>
      </c>
      <c r="AF117" s="268">
        <v>0</v>
      </c>
      <c r="AG117" s="268">
        <v>24</v>
      </c>
      <c r="AH117" s="268">
        <v>0</v>
      </c>
      <c r="AI117" s="48"/>
    </row>
    <row r="118" spans="1:35" ht="52.5" customHeight="1">
      <c r="A118" s="277" t="s">
        <v>130</v>
      </c>
      <c r="B118" s="266" t="s">
        <v>88</v>
      </c>
      <c r="C118" s="266" t="s">
        <v>126</v>
      </c>
      <c r="D118" s="266">
        <v>323</v>
      </c>
      <c r="E118" s="266">
        <v>0</v>
      </c>
      <c r="F118" s="266">
        <v>84</v>
      </c>
      <c r="G118" s="266">
        <v>85</v>
      </c>
      <c r="H118" s="266">
        <v>1</v>
      </c>
      <c r="I118" s="266">
        <v>9</v>
      </c>
      <c r="J118" s="266">
        <v>7</v>
      </c>
      <c r="K118" s="266">
        <v>0</v>
      </c>
      <c r="L118" s="267">
        <v>16</v>
      </c>
      <c r="M118" s="267">
        <v>23</v>
      </c>
      <c r="N118" s="267">
        <v>0</v>
      </c>
      <c r="O118" s="267">
        <v>0</v>
      </c>
      <c r="P118" s="267">
        <v>0</v>
      </c>
      <c r="Q118" s="267">
        <v>0</v>
      </c>
      <c r="R118" s="267">
        <v>0</v>
      </c>
      <c r="S118" s="267">
        <v>0</v>
      </c>
      <c r="T118" s="267">
        <v>0</v>
      </c>
      <c r="U118" s="267">
        <v>57</v>
      </c>
      <c r="V118" s="267">
        <v>2</v>
      </c>
      <c r="W118" s="267">
        <v>8</v>
      </c>
      <c r="X118" s="267">
        <v>0</v>
      </c>
      <c r="Y118" s="267">
        <v>27</v>
      </c>
      <c r="Z118" s="267">
        <v>0</v>
      </c>
      <c r="AA118" s="267">
        <v>4</v>
      </c>
      <c r="AB118" s="267">
        <v>0</v>
      </c>
      <c r="AC118" s="267">
        <v>0</v>
      </c>
      <c r="AD118" s="267">
        <v>0</v>
      </c>
      <c r="AE118" s="267">
        <v>0</v>
      </c>
      <c r="AF118" s="267">
        <v>0</v>
      </c>
      <c r="AG118" s="267">
        <v>0</v>
      </c>
      <c r="AH118" s="267">
        <v>0</v>
      </c>
      <c r="AI118" s="48"/>
    </row>
    <row r="119" spans="1:35" ht="52.5" customHeight="1">
      <c r="A119" s="276" t="s">
        <v>131</v>
      </c>
      <c r="B119" s="264" t="s">
        <v>88</v>
      </c>
      <c r="C119" s="264" t="s">
        <v>126</v>
      </c>
      <c r="D119" s="264">
        <v>177</v>
      </c>
      <c r="E119" s="264">
        <v>0</v>
      </c>
      <c r="F119" s="264">
        <v>48</v>
      </c>
      <c r="G119" s="264">
        <v>45</v>
      </c>
      <c r="H119" s="264">
        <v>0</v>
      </c>
      <c r="I119" s="264">
        <v>5</v>
      </c>
      <c r="J119" s="264">
        <v>6</v>
      </c>
      <c r="K119" s="264">
        <v>0</v>
      </c>
      <c r="L119" s="268">
        <v>7</v>
      </c>
      <c r="M119" s="268">
        <v>10</v>
      </c>
      <c r="N119" s="268">
        <v>0</v>
      </c>
      <c r="O119" s="268">
        <v>0</v>
      </c>
      <c r="P119" s="268">
        <v>0</v>
      </c>
      <c r="Q119" s="268">
        <v>0</v>
      </c>
      <c r="R119" s="268">
        <v>0</v>
      </c>
      <c r="S119" s="268">
        <v>0</v>
      </c>
      <c r="T119" s="268">
        <v>0</v>
      </c>
      <c r="U119" s="268">
        <v>25</v>
      </c>
      <c r="V119" s="268">
        <v>0</v>
      </c>
      <c r="W119" s="268">
        <v>11</v>
      </c>
      <c r="X119" s="268">
        <v>4</v>
      </c>
      <c r="Y119" s="268">
        <v>16</v>
      </c>
      <c r="Z119" s="268">
        <v>0</v>
      </c>
      <c r="AA119" s="268">
        <v>0</v>
      </c>
      <c r="AB119" s="268">
        <v>0</v>
      </c>
      <c r="AC119" s="268">
        <v>0</v>
      </c>
      <c r="AD119" s="268">
        <v>0</v>
      </c>
      <c r="AE119" s="268">
        <v>0</v>
      </c>
      <c r="AF119" s="268">
        <v>0</v>
      </c>
      <c r="AG119" s="268">
        <v>0</v>
      </c>
      <c r="AH119" s="268">
        <v>0</v>
      </c>
      <c r="AI119" s="48"/>
    </row>
    <row r="120" spans="1:35" ht="52.5" customHeight="1">
      <c r="A120" s="277" t="s">
        <v>132</v>
      </c>
      <c r="B120" s="266" t="s">
        <v>88</v>
      </c>
      <c r="C120" s="266" t="s">
        <v>126</v>
      </c>
      <c r="D120" s="266">
        <v>5433</v>
      </c>
      <c r="E120" s="266">
        <v>0</v>
      </c>
      <c r="F120" s="266">
        <v>1462</v>
      </c>
      <c r="G120" s="266">
        <v>1045</v>
      </c>
      <c r="H120" s="266">
        <v>60</v>
      </c>
      <c r="I120" s="266">
        <v>180</v>
      </c>
      <c r="J120" s="266">
        <v>171</v>
      </c>
      <c r="K120" s="266">
        <v>2</v>
      </c>
      <c r="L120" s="267">
        <v>74</v>
      </c>
      <c r="M120" s="267">
        <v>227</v>
      </c>
      <c r="N120" s="267">
        <v>3</v>
      </c>
      <c r="O120" s="267">
        <v>0</v>
      </c>
      <c r="P120" s="267">
        <v>3</v>
      </c>
      <c r="Q120" s="267">
        <v>11</v>
      </c>
      <c r="R120" s="267">
        <v>2</v>
      </c>
      <c r="S120" s="267">
        <v>3</v>
      </c>
      <c r="T120" s="267">
        <v>0</v>
      </c>
      <c r="U120" s="267">
        <v>937</v>
      </c>
      <c r="V120" s="267">
        <v>19</v>
      </c>
      <c r="W120" s="267">
        <v>568</v>
      </c>
      <c r="X120" s="267">
        <v>29</v>
      </c>
      <c r="Y120" s="267">
        <v>312</v>
      </c>
      <c r="Z120" s="267">
        <v>2</v>
      </c>
      <c r="AA120" s="267">
        <v>71</v>
      </c>
      <c r="AB120" s="267">
        <v>4</v>
      </c>
      <c r="AC120" s="267">
        <v>2</v>
      </c>
      <c r="AD120" s="267">
        <v>10</v>
      </c>
      <c r="AE120" s="267">
        <v>0</v>
      </c>
      <c r="AF120" s="267">
        <v>1</v>
      </c>
      <c r="AG120" s="267">
        <v>235</v>
      </c>
      <c r="AH120" s="267">
        <v>0</v>
      </c>
      <c r="AI120" s="48"/>
    </row>
    <row r="121" spans="1:35" ht="52.5" customHeight="1">
      <c r="A121" s="276" t="s">
        <v>133</v>
      </c>
      <c r="B121" s="264" t="s">
        <v>88</v>
      </c>
      <c r="C121" s="264" t="s">
        <v>126</v>
      </c>
      <c r="D121" s="264">
        <v>588</v>
      </c>
      <c r="E121" s="264">
        <v>0</v>
      </c>
      <c r="F121" s="264">
        <v>121</v>
      </c>
      <c r="G121" s="264">
        <v>107</v>
      </c>
      <c r="H121" s="264">
        <v>1</v>
      </c>
      <c r="I121" s="264">
        <v>13</v>
      </c>
      <c r="J121" s="264">
        <v>24</v>
      </c>
      <c r="K121" s="264">
        <v>0</v>
      </c>
      <c r="L121" s="268">
        <v>11</v>
      </c>
      <c r="M121" s="268">
        <v>20</v>
      </c>
      <c r="N121" s="268">
        <v>0</v>
      </c>
      <c r="O121" s="268">
        <v>0</v>
      </c>
      <c r="P121" s="268">
        <v>0</v>
      </c>
      <c r="Q121" s="268">
        <v>0</v>
      </c>
      <c r="R121" s="268">
        <v>0</v>
      </c>
      <c r="S121" s="268">
        <v>0</v>
      </c>
      <c r="T121" s="268">
        <v>0</v>
      </c>
      <c r="U121" s="268">
        <v>139</v>
      </c>
      <c r="V121" s="268">
        <v>0</v>
      </c>
      <c r="W121" s="268">
        <v>64</v>
      </c>
      <c r="X121" s="268">
        <v>2</v>
      </c>
      <c r="Y121" s="268">
        <v>39</v>
      </c>
      <c r="Z121" s="268">
        <v>0</v>
      </c>
      <c r="AA121" s="268">
        <v>5</v>
      </c>
      <c r="AB121" s="268">
        <v>0</v>
      </c>
      <c r="AC121" s="268">
        <v>0</v>
      </c>
      <c r="AD121" s="268">
        <v>0</v>
      </c>
      <c r="AE121" s="268">
        <v>0</v>
      </c>
      <c r="AF121" s="268">
        <v>0</v>
      </c>
      <c r="AG121" s="268">
        <v>42</v>
      </c>
      <c r="AH121" s="268">
        <v>0</v>
      </c>
      <c r="AI121" s="48"/>
    </row>
    <row r="122" spans="1:35" ht="52.5" customHeight="1">
      <c r="A122" s="277" t="s">
        <v>134</v>
      </c>
      <c r="B122" s="266" t="s">
        <v>88</v>
      </c>
      <c r="C122" s="266" t="s">
        <v>126</v>
      </c>
      <c r="D122" s="266">
        <v>141</v>
      </c>
      <c r="E122" s="266">
        <v>0</v>
      </c>
      <c r="F122" s="266">
        <v>43</v>
      </c>
      <c r="G122" s="266">
        <v>18</v>
      </c>
      <c r="H122" s="266">
        <v>0</v>
      </c>
      <c r="I122" s="266">
        <v>0</v>
      </c>
      <c r="J122" s="266">
        <v>5</v>
      </c>
      <c r="K122" s="266">
        <v>0</v>
      </c>
      <c r="L122" s="267">
        <v>5</v>
      </c>
      <c r="M122" s="267">
        <v>2</v>
      </c>
      <c r="N122" s="267">
        <v>0</v>
      </c>
      <c r="O122" s="267">
        <v>0</v>
      </c>
      <c r="P122" s="267">
        <v>0</v>
      </c>
      <c r="Q122" s="267">
        <v>0</v>
      </c>
      <c r="R122" s="267">
        <v>0</v>
      </c>
      <c r="S122" s="267">
        <v>0</v>
      </c>
      <c r="T122" s="267">
        <v>0</v>
      </c>
      <c r="U122" s="267">
        <v>14</v>
      </c>
      <c r="V122" s="267">
        <v>1</v>
      </c>
      <c r="W122" s="267">
        <v>23</v>
      </c>
      <c r="X122" s="267">
        <v>0</v>
      </c>
      <c r="Y122" s="267">
        <v>16</v>
      </c>
      <c r="Z122" s="267">
        <v>0</v>
      </c>
      <c r="AA122" s="267">
        <v>13</v>
      </c>
      <c r="AB122" s="267">
        <v>0</v>
      </c>
      <c r="AC122" s="267">
        <v>1</v>
      </c>
      <c r="AD122" s="267">
        <v>0</v>
      </c>
      <c r="AE122" s="267">
        <v>0</v>
      </c>
      <c r="AF122" s="267">
        <v>0</v>
      </c>
      <c r="AG122" s="267">
        <v>0</v>
      </c>
      <c r="AH122" s="267">
        <v>0</v>
      </c>
      <c r="AI122" s="48"/>
    </row>
    <row r="123" spans="1:35" ht="52.5" customHeight="1">
      <c r="A123" s="276" t="s">
        <v>135</v>
      </c>
      <c r="B123" s="264" t="s">
        <v>88</v>
      </c>
      <c r="C123" s="264" t="s">
        <v>126</v>
      </c>
      <c r="D123" s="264">
        <v>203</v>
      </c>
      <c r="E123" s="264">
        <v>0</v>
      </c>
      <c r="F123" s="264">
        <v>49</v>
      </c>
      <c r="G123" s="264">
        <v>37</v>
      </c>
      <c r="H123" s="264">
        <v>1</v>
      </c>
      <c r="I123" s="264">
        <v>0</v>
      </c>
      <c r="J123" s="264">
        <v>4</v>
      </c>
      <c r="K123" s="264">
        <v>0</v>
      </c>
      <c r="L123" s="268">
        <v>6</v>
      </c>
      <c r="M123" s="268">
        <v>11</v>
      </c>
      <c r="N123" s="268">
        <v>0</v>
      </c>
      <c r="O123" s="268">
        <v>0</v>
      </c>
      <c r="P123" s="268">
        <v>0</v>
      </c>
      <c r="Q123" s="268">
        <v>0</v>
      </c>
      <c r="R123" s="268">
        <v>0</v>
      </c>
      <c r="S123" s="268">
        <v>0</v>
      </c>
      <c r="T123" s="268">
        <v>0</v>
      </c>
      <c r="U123" s="268">
        <v>37</v>
      </c>
      <c r="V123" s="268">
        <v>0</v>
      </c>
      <c r="W123" s="268">
        <v>28</v>
      </c>
      <c r="X123" s="268">
        <v>1</v>
      </c>
      <c r="Y123" s="268">
        <v>14</v>
      </c>
      <c r="Z123" s="268">
        <v>0</v>
      </c>
      <c r="AA123" s="268">
        <v>0</v>
      </c>
      <c r="AB123" s="268">
        <v>0</v>
      </c>
      <c r="AC123" s="268">
        <v>0</v>
      </c>
      <c r="AD123" s="268">
        <v>1</v>
      </c>
      <c r="AE123" s="268">
        <v>0</v>
      </c>
      <c r="AF123" s="268">
        <v>0</v>
      </c>
      <c r="AG123" s="268">
        <v>14</v>
      </c>
      <c r="AH123" s="268">
        <v>0</v>
      </c>
      <c r="AI123" s="48"/>
    </row>
    <row r="124" spans="1:35" ht="52.5" customHeight="1">
      <c r="A124" s="277" t="s">
        <v>136</v>
      </c>
      <c r="B124" s="266" t="s">
        <v>137</v>
      </c>
      <c r="C124" s="266" t="s">
        <v>138</v>
      </c>
      <c r="D124" s="266">
        <v>798</v>
      </c>
      <c r="E124" s="266">
        <v>0</v>
      </c>
      <c r="F124" s="266">
        <v>185</v>
      </c>
      <c r="G124" s="266">
        <v>257</v>
      </c>
      <c r="H124" s="266">
        <v>0</v>
      </c>
      <c r="I124" s="266">
        <v>8</v>
      </c>
      <c r="J124" s="266">
        <v>15</v>
      </c>
      <c r="K124" s="266">
        <v>0</v>
      </c>
      <c r="L124" s="267">
        <v>11</v>
      </c>
      <c r="M124" s="267">
        <v>59</v>
      </c>
      <c r="N124" s="267">
        <v>0</v>
      </c>
      <c r="O124" s="267">
        <v>0</v>
      </c>
      <c r="P124" s="267">
        <v>0</v>
      </c>
      <c r="Q124" s="267">
        <v>0</v>
      </c>
      <c r="R124" s="267">
        <v>0</v>
      </c>
      <c r="S124" s="267">
        <v>0</v>
      </c>
      <c r="T124" s="267">
        <v>0</v>
      </c>
      <c r="U124" s="267">
        <v>89</v>
      </c>
      <c r="V124" s="267">
        <v>1</v>
      </c>
      <c r="W124" s="267">
        <v>0</v>
      </c>
      <c r="X124" s="267">
        <v>15</v>
      </c>
      <c r="Y124" s="267">
        <v>96</v>
      </c>
      <c r="Z124" s="267">
        <v>0</v>
      </c>
      <c r="AA124" s="267">
        <v>6</v>
      </c>
      <c r="AB124" s="267">
        <v>0</v>
      </c>
      <c r="AC124" s="267">
        <v>0</v>
      </c>
      <c r="AD124" s="267">
        <v>1</v>
      </c>
      <c r="AE124" s="267">
        <v>1</v>
      </c>
      <c r="AF124" s="267">
        <v>0</v>
      </c>
      <c r="AG124" s="267">
        <v>54</v>
      </c>
      <c r="AH124" s="267">
        <v>0</v>
      </c>
      <c r="AI124" s="48"/>
    </row>
    <row r="125" spans="1:35" ht="52.5" customHeight="1">
      <c r="A125" s="276" t="s">
        <v>139</v>
      </c>
      <c r="B125" s="264" t="s">
        <v>137</v>
      </c>
      <c r="C125" s="264" t="s">
        <v>138</v>
      </c>
      <c r="D125" s="264">
        <v>3039</v>
      </c>
      <c r="E125" s="264">
        <v>0</v>
      </c>
      <c r="F125" s="264">
        <v>969</v>
      </c>
      <c r="G125" s="264">
        <v>770</v>
      </c>
      <c r="H125" s="264">
        <v>11</v>
      </c>
      <c r="I125" s="264">
        <v>48</v>
      </c>
      <c r="J125" s="264">
        <v>33</v>
      </c>
      <c r="K125" s="264">
        <v>14</v>
      </c>
      <c r="L125" s="268">
        <v>49</v>
      </c>
      <c r="M125" s="268">
        <v>187</v>
      </c>
      <c r="N125" s="268">
        <v>2</v>
      </c>
      <c r="O125" s="268">
        <v>0</v>
      </c>
      <c r="P125" s="268">
        <v>1</v>
      </c>
      <c r="Q125" s="268">
        <v>2</v>
      </c>
      <c r="R125" s="268">
        <v>0</v>
      </c>
      <c r="S125" s="268">
        <v>2</v>
      </c>
      <c r="T125" s="268">
        <v>0</v>
      </c>
      <c r="U125" s="268">
        <v>344</v>
      </c>
      <c r="V125" s="268">
        <v>2</v>
      </c>
      <c r="W125" s="268">
        <v>3</v>
      </c>
      <c r="X125" s="268">
        <v>71</v>
      </c>
      <c r="Y125" s="268">
        <v>280</v>
      </c>
      <c r="Z125" s="268">
        <v>1</v>
      </c>
      <c r="AA125" s="268">
        <v>47</v>
      </c>
      <c r="AB125" s="268">
        <v>1</v>
      </c>
      <c r="AC125" s="268">
        <v>0</v>
      </c>
      <c r="AD125" s="268">
        <v>20</v>
      </c>
      <c r="AE125" s="268">
        <v>1</v>
      </c>
      <c r="AF125" s="268">
        <v>1</v>
      </c>
      <c r="AG125" s="268">
        <v>180</v>
      </c>
      <c r="AH125" s="268">
        <v>0</v>
      </c>
      <c r="AI125" s="48"/>
    </row>
    <row r="126" spans="1:35" ht="52.5" customHeight="1">
      <c r="A126" s="277" t="s">
        <v>140</v>
      </c>
      <c r="B126" s="266" t="s">
        <v>137</v>
      </c>
      <c r="C126" s="266" t="s">
        <v>138</v>
      </c>
      <c r="D126" s="266">
        <v>3914</v>
      </c>
      <c r="E126" s="266">
        <v>0</v>
      </c>
      <c r="F126" s="266">
        <v>1318</v>
      </c>
      <c r="G126" s="266">
        <v>931</v>
      </c>
      <c r="H126" s="266">
        <v>1</v>
      </c>
      <c r="I126" s="266">
        <v>84</v>
      </c>
      <c r="J126" s="266">
        <v>61</v>
      </c>
      <c r="K126" s="266">
        <v>7</v>
      </c>
      <c r="L126" s="267">
        <v>79</v>
      </c>
      <c r="M126" s="267">
        <v>337</v>
      </c>
      <c r="N126" s="267">
        <v>0</v>
      </c>
      <c r="O126" s="267">
        <v>0</v>
      </c>
      <c r="P126" s="267">
        <v>0</v>
      </c>
      <c r="Q126" s="267">
        <v>1</v>
      </c>
      <c r="R126" s="267">
        <v>0</v>
      </c>
      <c r="S126" s="267">
        <v>1</v>
      </c>
      <c r="T126" s="267">
        <v>0</v>
      </c>
      <c r="U126" s="267">
        <v>609</v>
      </c>
      <c r="V126" s="267">
        <v>4</v>
      </c>
      <c r="W126" s="267">
        <v>4</v>
      </c>
      <c r="X126" s="267">
        <v>56</v>
      </c>
      <c r="Y126" s="267">
        <v>249</v>
      </c>
      <c r="Z126" s="267">
        <v>2</v>
      </c>
      <c r="AA126" s="267">
        <v>44</v>
      </c>
      <c r="AB126" s="267">
        <v>0</v>
      </c>
      <c r="AC126" s="267">
        <v>0</v>
      </c>
      <c r="AD126" s="267">
        <v>5</v>
      </c>
      <c r="AE126" s="267">
        <v>0</v>
      </c>
      <c r="AF126" s="267">
        <v>1</v>
      </c>
      <c r="AG126" s="267">
        <v>120</v>
      </c>
      <c r="AH126" s="267">
        <v>0</v>
      </c>
      <c r="AI126" s="48"/>
    </row>
    <row r="127" spans="1:35" ht="52.5" customHeight="1">
      <c r="A127" s="276" t="s">
        <v>141</v>
      </c>
      <c r="B127" s="264" t="s">
        <v>137</v>
      </c>
      <c r="C127" s="264" t="s">
        <v>138</v>
      </c>
      <c r="D127" s="264">
        <v>103</v>
      </c>
      <c r="E127" s="264">
        <v>0</v>
      </c>
      <c r="F127" s="264">
        <v>48</v>
      </c>
      <c r="G127" s="264">
        <v>23</v>
      </c>
      <c r="H127" s="264">
        <v>0</v>
      </c>
      <c r="I127" s="264">
        <v>1</v>
      </c>
      <c r="J127" s="264">
        <v>1</v>
      </c>
      <c r="K127" s="264">
        <v>0</v>
      </c>
      <c r="L127" s="268">
        <v>8</v>
      </c>
      <c r="M127" s="268">
        <v>4</v>
      </c>
      <c r="N127" s="268">
        <v>0</v>
      </c>
      <c r="O127" s="268">
        <v>0</v>
      </c>
      <c r="P127" s="268">
        <v>0</v>
      </c>
      <c r="Q127" s="268">
        <v>0</v>
      </c>
      <c r="R127" s="268">
        <v>0</v>
      </c>
      <c r="S127" s="268">
        <v>0</v>
      </c>
      <c r="T127" s="268">
        <v>0</v>
      </c>
      <c r="U127" s="268">
        <v>8</v>
      </c>
      <c r="V127" s="268">
        <v>0</v>
      </c>
      <c r="W127" s="268">
        <v>0</v>
      </c>
      <c r="X127" s="268">
        <v>0</v>
      </c>
      <c r="Y127" s="268">
        <v>7</v>
      </c>
      <c r="Z127" s="268">
        <v>0</v>
      </c>
      <c r="AA127" s="268">
        <v>1</v>
      </c>
      <c r="AB127" s="268">
        <v>0</v>
      </c>
      <c r="AC127" s="268">
        <v>0</v>
      </c>
      <c r="AD127" s="268">
        <v>1</v>
      </c>
      <c r="AE127" s="268">
        <v>0</v>
      </c>
      <c r="AF127" s="268">
        <v>0</v>
      </c>
      <c r="AG127" s="268">
        <v>1</v>
      </c>
      <c r="AH127" s="268">
        <v>0</v>
      </c>
      <c r="AI127" s="48"/>
    </row>
    <row r="128" spans="1:35" ht="52.5" customHeight="1">
      <c r="A128" s="277" t="s">
        <v>142</v>
      </c>
      <c r="B128" s="266" t="s">
        <v>137</v>
      </c>
      <c r="C128" s="266" t="s">
        <v>138</v>
      </c>
      <c r="D128" s="266">
        <v>205</v>
      </c>
      <c r="E128" s="266">
        <v>0</v>
      </c>
      <c r="F128" s="266">
        <v>63</v>
      </c>
      <c r="G128" s="266">
        <v>36</v>
      </c>
      <c r="H128" s="266">
        <v>0</v>
      </c>
      <c r="I128" s="266">
        <v>0</v>
      </c>
      <c r="J128" s="266">
        <v>7</v>
      </c>
      <c r="K128" s="266">
        <v>0</v>
      </c>
      <c r="L128" s="267">
        <v>9</v>
      </c>
      <c r="M128" s="267">
        <v>12</v>
      </c>
      <c r="N128" s="267">
        <v>0</v>
      </c>
      <c r="O128" s="267">
        <v>0</v>
      </c>
      <c r="P128" s="267">
        <v>0</v>
      </c>
      <c r="Q128" s="267">
        <v>0</v>
      </c>
      <c r="R128" s="267">
        <v>0</v>
      </c>
      <c r="S128" s="267">
        <v>1</v>
      </c>
      <c r="T128" s="267">
        <v>0</v>
      </c>
      <c r="U128" s="267">
        <v>56</v>
      </c>
      <c r="V128" s="267">
        <v>0</v>
      </c>
      <c r="W128" s="267">
        <v>2</v>
      </c>
      <c r="X128" s="267">
        <v>0</v>
      </c>
      <c r="Y128" s="267">
        <v>15</v>
      </c>
      <c r="Z128" s="267">
        <v>0</v>
      </c>
      <c r="AA128" s="267">
        <v>0</v>
      </c>
      <c r="AB128" s="267">
        <v>0</v>
      </c>
      <c r="AC128" s="267">
        <v>0</v>
      </c>
      <c r="AD128" s="267">
        <v>0</v>
      </c>
      <c r="AE128" s="267">
        <v>0</v>
      </c>
      <c r="AF128" s="267">
        <v>0</v>
      </c>
      <c r="AG128" s="267">
        <v>4</v>
      </c>
      <c r="AH128" s="267">
        <v>0</v>
      </c>
      <c r="AI128" s="48"/>
    </row>
    <row r="129" spans="1:35" ht="52.5" customHeight="1">
      <c r="A129" s="276" t="s">
        <v>143</v>
      </c>
      <c r="B129" s="264" t="s">
        <v>137</v>
      </c>
      <c r="C129" s="264" t="s">
        <v>138</v>
      </c>
      <c r="D129" s="264">
        <v>119</v>
      </c>
      <c r="E129" s="264">
        <v>0</v>
      </c>
      <c r="F129" s="264">
        <v>45</v>
      </c>
      <c r="G129" s="264">
        <v>16</v>
      </c>
      <c r="H129" s="264">
        <v>0</v>
      </c>
      <c r="I129" s="264">
        <v>1</v>
      </c>
      <c r="J129" s="264">
        <v>0</v>
      </c>
      <c r="K129" s="264">
        <v>0</v>
      </c>
      <c r="L129" s="268">
        <v>0</v>
      </c>
      <c r="M129" s="268">
        <v>5</v>
      </c>
      <c r="N129" s="268">
        <v>0</v>
      </c>
      <c r="O129" s="268">
        <v>0</v>
      </c>
      <c r="P129" s="268">
        <v>0</v>
      </c>
      <c r="Q129" s="268">
        <v>0</v>
      </c>
      <c r="R129" s="268">
        <v>0</v>
      </c>
      <c r="S129" s="268">
        <v>0</v>
      </c>
      <c r="T129" s="268">
        <v>0</v>
      </c>
      <c r="U129" s="268">
        <v>32</v>
      </c>
      <c r="V129" s="268">
        <v>1</v>
      </c>
      <c r="W129" s="268">
        <v>0</v>
      </c>
      <c r="X129" s="268">
        <v>10</v>
      </c>
      <c r="Y129" s="268">
        <v>4</v>
      </c>
      <c r="Z129" s="268">
        <v>0</v>
      </c>
      <c r="AA129" s="268">
        <v>1</v>
      </c>
      <c r="AB129" s="268">
        <v>0</v>
      </c>
      <c r="AC129" s="268">
        <v>0</v>
      </c>
      <c r="AD129" s="268">
        <v>0</v>
      </c>
      <c r="AE129" s="268">
        <v>0</v>
      </c>
      <c r="AF129" s="268">
        <v>0</v>
      </c>
      <c r="AG129" s="268">
        <v>4</v>
      </c>
      <c r="AH129" s="268">
        <v>0</v>
      </c>
      <c r="AI129" s="48"/>
    </row>
    <row r="130" spans="1:35" ht="52.5" customHeight="1">
      <c r="A130" s="277" t="s">
        <v>144</v>
      </c>
      <c r="B130" s="266" t="s">
        <v>137</v>
      </c>
      <c r="C130" s="266" t="s">
        <v>145</v>
      </c>
      <c r="D130" s="266">
        <v>1565</v>
      </c>
      <c r="E130" s="266">
        <v>0</v>
      </c>
      <c r="F130" s="266">
        <v>381</v>
      </c>
      <c r="G130" s="266">
        <v>330</v>
      </c>
      <c r="H130" s="266">
        <v>0</v>
      </c>
      <c r="I130" s="266">
        <v>35</v>
      </c>
      <c r="J130" s="266">
        <v>22</v>
      </c>
      <c r="K130" s="266">
        <v>7</v>
      </c>
      <c r="L130" s="267">
        <v>16</v>
      </c>
      <c r="M130" s="267">
        <v>223</v>
      </c>
      <c r="N130" s="267">
        <v>1</v>
      </c>
      <c r="O130" s="267">
        <v>0</v>
      </c>
      <c r="P130" s="267">
        <v>0</v>
      </c>
      <c r="Q130" s="267">
        <v>1</v>
      </c>
      <c r="R130" s="267">
        <v>1</v>
      </c>
      <c r="S130" s="267">
        <v>0</v>
      </c>
      <c r="T130" s="267">
        <v>0</v>
      </c>
      <c r="U130" s="267">
        <v>157</v>
      </c>
      <c r="V130" s="267">
        <v>36</v>
      </c>
      <c r="W130" s="267">
        <v>3</v>
      </c>
      <c r="X130" s="267">
        <v>40</v>
      </c>
      <c r="Y130" s="267">
        <v>203</v>
      </c>
      <c r="Z130" s="267">
        <v>0</v>
      </c>
      <c r="AA130" s="267">
        <v>43</v>
      </c>
      <c r="AB130" s="267">
        <v>0</v>
      </c>
      <c r="AC130" s="267">
        <v>0</v>
      </c>
      <c r="AD130" s="267">
        <v>5</v>
      </c>
      <c r="AE130" s="267">
        <v>0</v>
      </c>
      <c r="AF130" s="267">
        <v>0</v>
      </c>
      <c r="AG130" s="267">
        <v>61</v>
      </c>
      <c r="AH130" s="267">
        <v>0</v>
      </c>
      <c r="AI130" s="48"/>
    </row>
    <row r="131" spans="1:35" ht="52.5" customHeight="1">
      <c r="A131" s="276" t="s">
        <v>146</v>
      </c>
      <c r="B131" s="264" t="s">
        <v>137</v>
      </c>
      <c r="C131" s="264" t="s">
        <v>145</v>
      </c>
      <c r="D131" s="264">
        <v>4170</v>
      </c>
      <c r="E131" s="264">
        <v>1</v>
      </c>
      <c r="F131" s="264">
        <v>1389</v>
      </c>
      <c r="G131" s="264">
        <v>834</v>
      </c>
      <c r="H131" s="264">
        <v>16</v>
      </c>
      <c r="I131" s="264">
        <v>102</v>
      </c>
      <c r="J131" s="264">
        <v>39</v>
      </c>
      <c r="K131" s="264">
        <v>11</v>
      </c>
      <c r="L131" s="268">
        <v>60</v>
      </c>
      <c r="M131" s="268">
        <v>305</v>
      </c>
      <c r="N131" s="268">
        <v>2</v>
      </c>
      <c r="O131" s="268">
        <v>0</v>
      </c>
      <c r="P131" s="268">
        <v>4</v>
      </c>
      <c r="Q131" s="268">
        <v>5</v>
      </c>
      <c r="R131" s="268">
        <v>0</v>
      </c>
      <c r="S131" s="268">
        <v>1</v>
      </c>
      <c r="T131" s="268">
        <v>0</v>
      </c>
      <c r="U131" s="268">
        <v>543</v>
      </c>
      <c r="V131" s="268">
        <v>42</v>
      </c>
      <c r="W131" s="268">
        <v>32</v>
      </c>
      <c r="X131" s="268">
        <v>99</v>
      </c>
      <c r="Y131" s="268">
        <v>412</v>
      </c>
      <c r="Z131" s="268">
        <v>5</v>
      </c>
      <c r="AA131" s="268">
        <v>63</v>
      </c>
      <c r="AB131" s="268">
        <v>1</v>
      </c>
      <c r="AC131" s="268">
        <v>0</v>
      </c>
      <c r="AD131" s="268">
        <v>3</v>
      </c>
      <c r="AE131" s="268">
        <v>0</v>
      </c>
      <c r="AF131" s="268">
        <v>0</v>
      </c>
      <c r="AG131" s="268">
        <v>201</v>
      </c>
      <c r="AH131" s="268">
        <v>0</v>
      </c>
      <c r="AI131" s="48"/>
    </row>
    <row r="132" spans="1:35" ht="52.5" customHeight="1">
      <c r="A132" s="277" t="s">
        <v>147</v>
      </c>
      <c r="B132" s="266" t="s">
        <v>137</v>
      </c>
      <c r="C132" s="266" t="s">
        <v>145</v>
      </c>
      <c r="D132" s="266">
        <v>72</v>
      </c>
      <c r="E132" s="266">
        <v>0</v>
      </c>
      <c r="F132" s="266">
        <v>14</v>
      </c>
      <c r="G132" s="266">
        <v>19</v>
      </c>
      <c r="H132" s="266">
        <v>0</v>
      </c>
      <c r="I132" s="266">
        <v>0</v>
      </c>
      <c r="J132" s="266">
        <v>1</v>
      </c>
      <c r="K132" s="266">
        <v>0</v>
      </c>
      <c r="L132" s="267">
        <v>2</v>
      </c>
      <c r="M132" s="267">
        <v>9</v>
      </c>
      <c r="N132" s="267">
        <v>0</v>
      </c>
      <c r="O132" s="267">
        <v>0</v>
      </c>
      <c r="P132" s="267">
        <v>0</v>
      </c>
      <c r="Q132" s="267">
        <v>0</v>
      </c>
      <c r="R132" s="267">
        <v>0</v>
      </c>
      <c r="S132" s="267">
        <v>0</v>
      </c>
      <c r="T132" s="267">
        <v>0</v>
      </c>
      <c r="U132" s="267">
        <v>7</v>
      </c>
      <c r="V132" s="267">
        <v>1</v>
      </c>
      <c r="W132" s="267">
        <v>0</v>
      </c>
      <c r="X132" s="267">
        <v>1</v>
      </c>
      <c r="Y132" s="267">
        <v>11</v>
      </c>
      <c r="Z132" s="267">
        <v>0</v>
      </c>
      <c r="AA132" s="267">
        <v>2</v>
      </c>
      <c r="AB132" s="267">
        <v>0</v>
      </c>
      <c r="AC132" s="267">
        <v>0</v>
      </c>
      <c r="AD132" s="267">
        <v>0</v>
      </c>
      <c r="AE132" s="267">
        <v>0</v>
      </c>
      <c r="AF132" s="267">
        <v>0</v>
      </c>
      <c r="AG132" s="267">
        <v>5</v>
      </c>
      <c r="AH132" s="267">
        <v>0</v>
      </c>
      <c r="AI132" s="48"/>
    </row>
    <row r="133" spans="1:35" ht="52.5" customHeight="1">
      <c r="A133" s="276" t="s">
        <v>148</v>
      </c>
      <c r="B133" s="264" t="s">
        <v>137</v>
      </c>
      <c r="C133" s="264" t="s">
        <v>145</v>
      </c>
      <c r="D133" s="264">
        <v>170</v>
      </c>
      <c r="E133" s="264">
        <v>0</v>
      </c>
      <c r="F133" s="264">
        <v>51</v>
      </c>
      <c r="G133" s="264">
        <v>39</v>
      </c>
      <c r="H133" s="264">
        <v>0</v>
      </c>
      <c r="I133" s="264">
        <v>0</v>
      </c>
      <c r="J133" s="264">
        <v>2</v>
      </c>
      <c r="K133" s="264">
        <v>0</v>
      </c>
      <c r="L133" s="268">
        <v>1</v>
      </c>
      <c r="M133" s="268">
        <v>12</v>
      </c>
      <c r="N133" s="268">
        <v>0</v>
      </c>
      <c r="O133" s="268">
        <v>0</v>
      </c>
      <c r="P133" s="268">
        <v>0</v>
      </c>
      <c r="Q133" s="268">
        <v>0</v>
      </c>
      <c r="R133" s="268">
        <v>1</v>
      </c>
      <c r="S133" s="268">
        <v>0</v>
      </c>
      <c r="T133" s="268">
        <v>0</v>
      </c>
      <c r="U133" s="268">
        <v>32</v>
      </c>
      <c r="V133" s="268">
        <v>0</v>
      </c>
      <c r="W133" s="268">
        <v>0</v>
      </c>
      <c r="X133" s="268">
        <v>0</v>
      </c>
      <c r="Y133" s="268">
        <v>15</v>
      </c>
      <c r="Z133" s="268">
        <v>0</v>
      </c>
      <c r="AA133" s="268">
        <v>0</v>
      </c>
      <c r="AB133" s="268">
        <v>0</v>
      </c>
      <c r="AC133" s="268">
        <v>0</v>
      </c>
      <c r="AD133" s="268">
        <v>0</v>
      </c>
      <c r="AE133" s="268">
        <v>0</v>
      </c>
      <c r="AF133" s="268">
        <v>0</v>
      </c>
      <c r="AG133" s="268">
        <v>17</v>
      </c>
      <c r="AH133" s="268">
        <v>0</v>
      </c>
      <c r="AI133" s="48"/>
    </row>
    <row r="134" spans="1:35" ht="52.5" customHeight="1">
      <c r="A134" s="277" t="s">
        <v>149</v>
      </c>
      <c r="B134" s="266" t="s">
        <v>137</v>
      </c>
      <c r="C134" s="266" t="s">
        <v>145</v>
      </c>
      <c r="D134" s="266">
        <v>193</v>
      </c>
      <c r="E134" s="266">
        <v>0</v>
      </c>
      <c r="F134" s="266">
        <v>34</v>
      </c>
      <c r="G134" s="266">
        <v>29</v>
      </c>
      <c r="H134" s="266">
        <v>0</v>
      </c>
      <c r="I134" s="266">
        <v>1</v>
      </c>
      <c r="J134" s="266">
        <v>5</v>
      </c>
      <c r="K134" s="266">
        <v>1</v>
      </c>
      <c r="L134" s="267">
        <v>9</v>
      </c>
      <c r="M134" s="267">
        <v>21</v>
      </c>
      <c r="N134" s="267">
        <v>0</v>
      </c>
      <c r="O134" s="267">
        <v>0</v>
      </c>
      <c r="P134" s="267">
        <v>0</v>
      </c>
      <c r="Q134" s="267">
        <v>0</v>
      </c>
      <c r="R134" s="267">
        <v>0</v>
      </c>
      <c r="S134" s="267">
        <v>0</v>
      </c>
      <c r="T134" s="267">
        <v>0</v>
      </c>
      <c r="U134" s="267">
        <v>51</v>
      </c>
      <c r="V134" s="267">
        <v>2</v>
      </c>
      <c r="W134" s="267">
        <v>0</v>
      </c>
      <c r="X134" s="267">
        <v>0</v>
      </c>
      <c r="Y134" s="267">
        <v>26</v>
      </c>
      <c r="Z134" s="267">
        <v>0</v>
      </c>
      <c r="AA134" s="267">
        <v>7</v>
      </c>
      <c r="AB134" s="267">
        <v>0</v>
      </c>
      <c r="AC134" s="267">
        <v>0</v>
      </c>
      <c r="AD134" s="267">
        <v>0</v>
      </c>
      <c r="AE134" s="267">
        <v>0</v>
      </c>
      <c r="AF134" s="267">
        <v>0</v>
      </c>
      <c r="AG134" s="267">
        <v>7</v>
      </c>
      <c r="AH134" s="267">
        <v>0</v>
      </c>
      <c r="AI134" s="48"/>
    </row>
    <row r="135" spans="1:35" ht="52.5" customHeight="1">
      <c r="A135" s="276" t="s">
        <v>150</v>
      </c>
      <c r="B135" s="264" t="s">
        <v>137</v>
      </c>
      <c r="C135" s="264" t="s">
        <v>145</v>
      </c>
      <c r="D135" s="264">
        <v>184</v>
      </c>
      <c r="E135" s="264">
        <v>0</v>
      </c>
      <c r="F135" s="264">
        <v>55</v>
      </c>
      <c r="G135" s="264">
        <v>53</v>
      </c>
      <c r="H135" s="264">
        <v>0</v>
      </c>
      <c r="I135" s="264">
        <v>0</v>
      </c>
      <c r="J135" s="264">
        <v>0</v>
      </c>
      <c r="K135" s="264">
        <v>0</v>
      </c>
      <c r="L135" s="268">
        <v>5</v>
      </c>
      <c r="M135" s="268">
        <v>19</v>
      </c>
      <c r="N135" s="268">
        <v>0</v>
      </c>
      <c r="O135" s="268">
        <v>0</v>
      </c>
      <c r="P135" s="268">
        <v>0</v>
      </c>
      <c r="Q135" s="268">
        <v>0</v>
      </c>
      <c r="R135" s="268">
        <v>0</v>
      </c>
      <c r="S135" s="268">
        <v>0</v>
      </c>
      <c r="T135" s="268">
        <v>0</v>
      </c>
      <c r="U135" s="268">
        <v>31</v>
      </c>
      <c r="V135" s="268">
        <v>0</v>
      </c>
      <c r="W135" s="268">
        <v>1</v>
      </c>
      <c r="X135" s="268">
        <v>1</v>
      </c>
      <c r="Y135" s="268">
        <v>19</v>
      </c>
      <c r="Z135" s="268">
        <v>0</v>
      </c>
      <c r="AA135" s="268">
        <v>0</v>
      </c>
      <c r="AB135" s="268">
        <v>0</v>
      </c>
      <c r="AC135" s="268">
        <v>0</v>
      </c>
      <c r="AD135" s="268">
        <v>0</v>
      </c>
      <c r="AE135" s="268">
        <v>0</v>
      </c>
      <c r="AF135" s="268">
        <v>0</v>
      </c>
      <c r="AG135" s="268">
        <v>0</v>
      </c>
      <c r="AH135" s="268">
        <v>0</v>
      </c>
      <c r="AI135" s="48"/>
    </row>
    <row r="136" spans="1:35" ht="52.5" customHeight="1">
      <c r="A136" s="277" t="s">
        <v>151</v>
      </c>
      <c r="B136" s="266" t="s">
        <v>137</v>
      </c>
      <c r="C136" s="266" t="s">
        <v>145</v>
      </c>
      <c r="D136" s="266">
        <v>228</v>
      </c>
      <c r="E136" s="266">
        <v>0</v>
      </c>
      <c r="F136" s="266">
        <v>67</v>
      </c>
      <c r="G136" s="266">
        <v>24</v>
      </c>
      <c r="H136" s="266">
        <v>0</v>
      </c>
      <c r="I136" s="266">
        <v>0</v>
      </c>
      <c r="J136" s="266">
        <v>2</v>
      </c>
      <c r="K136" s="266">
        <v>0</v>
      </c>
      <c r="L136" s="267">
        <v>3</v>
      </c>
      <c r="M136" s="267">
        <v>46</v>
      </c>
      <c r="N136" s="267">
        <v>0</v>
      </c>
      <c r="O136" s="267">
        <v>0</v>
      </c>
      <c r="P136" s="267">
        <v>0</v>
      </c>
      <c r="Q136" s="267">
        <v>0</v>
      </c>
      <c r="R136" s="267">
        <v>0</v>
      </c>
      <c r="S136" s="267">
        <v>0</v>
      </c>
      <c r="T136" s="267">
        <v>0</v>
      </c>
      <c r="U136" s="267">
        <v>32</v>
      </c>
      <c r="V136" s="267">
        <v>4</v>
      </c>
      <c r="W136" s="267">
        <v>2</v>
      </c>
      <c r="X136" s="267">
        <v>6</v>
      </c>
      <c r="Y136" s="267">
        <v>34</v>
      </c>
      <c r="Z136" s="267">
        <v>0</v>
      </c>
      <c r="AA136" s="267">
        <v>4</v>
      </c>
      <c r="AB136" s="267">
        <v>0</v>
      </c>
      <c r="AC136" s="267">
        <v>0</v>
      </c>
      <c r="AD136" s="267">
        <v>0</v>
      </c>
      <c r="AE136" s="267">
        <v>0</v>
      </c>
      <c r="AF136" s="267">
        <v>0</v>
      </c>
      <c r="AG136" s="267">
        <v>4</v>
      </c>
      <c r="AH136" s="267">
        <v>0</v>
      </c>
      <c r="AI136" s="48"/>
    </row>
    <row r="137" spans="1:35" ht="52.5" customHeight="1">
      <c r="A137" s="276" t="s">
        <v>152</v>
      </c>
      <c r="B137" s="264" t="s">
        <v>137</v>
      </c>
      <c r="C137" s="264" t="s">
        <v>145</v>
      </c>
      <c r="D137" s="264">
        <v>166</v>
      </c>
      <c r="E137" s="264">
        <v>0</v>
      </c>
      <c r="F137" s="264">
        <v>68</v>
      </c>
      <c r="G137" s="264">
        <v>37</v>
      </c>
      <c r="H137" s="264">
        <v>0</v>
      </c>
      <c r="I137" s="264">
        <v>4</v>
      </c>
      <c r="J137" s="264">
        <v>2</v>
      </c>
      <c r="K137" s="264">
        <v>0</v>
      </c>
      <c r="L137" s="268">
        <v>0</v>
      </c>
      <c r="M137" s="268">
        <v>5</v>
      </c>
      <c r="N137" s="268">
        <v>0</v>
      </c>
      <c r="O137" s="268">
        <v>0</v>
      </c>
      <c r="P137" s="268">
        <v>0</v>
      </c>
      <c r="Q137" s="268">
        <v>0</v>
      </c>
      <c r="R137" s="268">
        <v>0</v>
      </c>
      <c r="S137" s="268">
        <v>0</v>
      </c>
      <c r="T137" s="268">
        <v>0</v>
      </c>
      <c r="U137" s="268">
        <v>27</v>
      </c>
      <c r="V137" s="268">
        <v>0</v>
      </c>
      <c r="W137" s="268">
        <v>0</v>
      </c>
      <c r="X137" s="268">
        <v>0</v>
      </c>
      <c r="Y137" s="268">
        <v>18</v>
      </c>
      <c r="Z137" s="268">
        <v>0</v>
      </c>
      <c r="AA137" s="268">
        <v>1</v>
      </c>
      <c r="AB137" s="268">
        <v>0</v>
      </c>
      <c r="AC137" s="268">
        <v>0</v>
      </c>
      <c r="AD137" s="268">
        <v>0</v>
      </c>
      <c r="AE137" s="268">
        <v>0</v>
      </c>
      <c r="AF137" s="268">
        <v>0</v>
      </c>
      <c r="AG137" s="268">
        <v>4</v>
      </c>
      <c r="AH137" s="268">
        <v>0</v>
      </c>
      <c r="AI137" s="48"/>
    </row>
    <row r="138" spans="1:35" ht="52.5" customHeight="1">
      <c r="A138" s="277" t="s">
        <v>153</v>
      </c>
      <c r="B138" s="266" t="s">
        <v>137</v>
      </c>
      <c r="C138" s="266" t="s">
        <v>145</v>
      </c>
      <c r="D138" s="266">
        <v>199</v>
      </c>
      <c r="E138" s="266">
        <v>0</v>
      </c>
      <c r="F138" s="266">
        <v>54</v>
      </c>
      <c r="G138" s="266">
        <v>37</v>
      </c>
      <c r="H138" s="266">
        <v>0</v>
      </c>
      <c r="I138" s="266">
        <v>3</v>
      </c>
      <c r="J138" s="266">
        <v>4</v>
      </c>
      <c r="K138" s="266">
        <v>0</v>
      </c>
      <c r="L138" s="267">
        <v>3</v>
      </c>
      <c r="M138" s="267">
        <v>16</v>
      </c>
      <c r="N138" s="267">
        <v>0</v>
      </c>
      <c r="O138" s="267">
        <v>0</v>
      </c>
      <c r="P138" s="267">
        <v>0</v>
      </c>
      <c r="Q138" s="267">
        <v>0</v>
      </c>
      <c r="R138" s="267">
        <v>0</v>
      </c>
      <c r="S138" s="267">
        <v>0</v>
      </c>
      <c r="T138" s="267">
        <v>0</v>
      </c>
      <c r="U138" s="267">
        <v>32</v>
      </c>
      <c r="V138" s="267">
        <v>0</v>
      </c>
      <c r="W138" s="267">
        <v>0</v>
      </c>
      <c r="X138" s="267">
        <v>0</v>
      </c>
      <c r="Y138" s="267">
        <v>39</v>
      </c>
      <c r="Z138" s="267">
        <v>0</v>
      </c>
      <c r="AA138" s="267">
        <v>6</v>
      </c>
      <c r="AB138" s="267">
        <v>0</v>
      </c>
      <c r="AC138" s="267">
        <v>0</v>
      </c>
      <c r="AD138" s="267">
        <v>0</v>
      </c>
      <c r="AE138" s="267">
        <v>0</v>
      </c>
      <c r="AF138" s="267">
        <v>1</v>
      </c>
      <c r="AG138" s="267">
        <v>4</v>
      </c>
      <c r="AH138" s="267">
        <v>0</v>
      </c>
      <c r="AI138" s="48"/>
    </row>
    <row r="139" spans="1:35" ht="52.5" customHeight="1">
      <c r="A139" s="276" t="s">
        <v>154</v>
      </c>
      <c r="B139" s="264" t="s">
        <v>155</v>
      </c>
      <c r="C139" s="264" t="s">
        <v>156</v>
      </c>
      <c r="D139" s="264">
        <v>54</v>
      </c>
      <c r="E139" s="264">
        <v>0</v>
      </c>
      <c r="F139" s="264">
        <v>3</v>
      </c>
      <c r="G139" s="264">
        <v>23</v>
      </c>
      <c r="H139" s="264">
        <v>0</v>
      </c>
      <c r="I139" s="264">
        <v>0</v>
      </c>
      <c r="J139" s="264">
        <v>2</v>
      </c>
      <c r="K139" s="264">
        <v>0</v>
      </c>
      <c r="L139" s="268">
        <v>0</v>
      </c>
      <c r="M139" s="268">
        <v>2</v>
      </c>
      <c r="N139" s="268">
        <v>0</v>
      </c>
      <c r="O139" s="268">
        <v>0</v>
      </c>
      <c r="P139" s="268">
        <v>0</v>
      </c>
      <c r="Q139" s="268">
        <v>0</v>
      </c>
      <c r="R139" s="268">
        <v>0</v>
      </c>
      <c r="S139" s="268">
        <v>0</v>
      </c>
      <c r="T139" s="268">
        <v>0</v>
      </c>
      <c r="U139" s="268">
        <v>18</v>
      </c>
      <c r="V139" s="268">
        <v>0</v>
      </c>
      <c r="W139" s="268">
        <v>0</v>
      </c>
      <c r="X139" s="268">
        <v>0</v>
      </c>
      <c r="Y139" s="268">
        <v>5</v>
      </c>
      <c r="Z139" s="268">
        <v>0</v>
      </c>
      <c r="AA139" s="268">
        <v>0</v>
      </c>
      <c r="AB139" s="268">
        <v>0</v>
      </c>
      <c r="AC139" s="268">
        <v>0</v>
      </c>
      <c r="AD139" s="268">
        <v>0</v>
      </c>
      <c r="AE139" s="268">
        <v>0</v>
      </c>
      <c r="AF139" s="268">
        <v>0</v>
      </c>
      <c r="AG139" s="268">
        <v>1</v>
      </c>
      <c r="AH139" s="268">
        <v>0</v>
      </c>
      <c r="AI139" s="48"/>
    </row>
    <row r="140" spans="1:35" ht="52.5" customHeight="1">
      <c r="A140" s="277" t="s">
        <v>157</v>
      </c>
      <c r="B140" s="266" t="s">
        <v>155</v>
      </c>
      <c r="C140" s="266" t="s">
        <v>156</v>
      </c>
      <c r="D140" s="266">
        <v>68</v>
      </c>
      <c r="E140" s="266">
        <v>0</v>
      </c>
      <c r="F140" s="266">
        <v>7</v>
      </c>
      <c r="G140" s="266">
        <v>20</v>
      </c>
      <c r="H140" s="266">
        <v>0</v>
      </c>
      <c r="I140" s="266">
        <v>0</v>
      </c>
      <c r="J140" s="266">
        <v>1</v>
      </c>
      <c r="K140" s="266">
        <v>0</v>
      </c>
      <c r="L140" s="267">
        <v>0</v>
      </c>
      <c r="M140" s="267">
        <v>5</v>
      </c>
      <c r="N140" s="267">
        <v>0</v>
      </c>
      <c r="O140" s="267">
        <v>0</v>
      </c>
      <c r="P140" s="267">
        <v>0</v>
      </c>
      <c r="Q140" s="267">
        <v>0</v>
      </c>
      <c r="R140" s="267">
        <v>0</v>
      </c>
      <c r="S140" s="267">
        <v>0</v>
      </c>
      <c r="T140" s="267">
        <v>0</v>
      </c>
      <c r="U140" s="267">
        <v>19</v>
      </c>
      <c r="V140" s="267">
        <v>1</v>
      </c>
      <c r="W140" s="267">
        <v>0</v>
      </c>
      <c r="X140" s="267">
        <v>0</v>
      </c>
      <c r="Y140" s="267">
        <v>6</v>
      </c>
      <c r="Z140" s="267">
        <v>0</v>
      </c>
      <c r="AA140" s="267">
        <v>6</v>
      </c>
      <c r="AB140" s="267">
        <v>0</v>
      </c>
      <c r="AC140" s="267">
        <v>0</v>
      </c>
      <c r="AD140" s="267">
        <v>0</v>
      </c>
      <c r="AE140" s="267">
        <v>0</v>
      </c>
      <c r="AF140" s="267">
        <v>0</v>
      </c>
      <c r="AG140" s="267">
        <v>3</v>
      </c>
      <c r="AH140" s="267">
        <v>0</v>
      </c>
      <c r="AI140" s="48"/>
    </row>
    <row r="141" spans="1:35" ht="52.5" customHeight="1">
      <c r="A141" s="276" t="s">
        <v>158</v>
      </c>
      <c r="B141" s="264" t="s">
        <v>155</v>
      </c>
      <c r="C141" s="264" t="s">
        <v>156</v>
      </c>
      <c r="D141" s="264">
        <v>162</v>
      </c>
      <c r="E141" s="264">
        <v>0</v>
      </c>
      <c r="F141" s="264">
        <v>10</v>
      </c>
      <c r="G141" s="264">
        <v>45</v>
      </c>
      <c r="H141" s="264">
        <v>1</v>
      </c>
      <c r="I141" s="264">
        <v>7</v>
      </c>
      <c r="J141" s="264">
        <v>4</v>
      </c>
      <c r="K141" s="264">
        <v>0</v>
      </c>
      <c r="L141" s="268">
        <v>2</v>
      </c>
      <c r="M141" s="268">
        <v>17</v>
      </c>
      <c r="N141" s="268">
        <v>0</v>
      </c>
      <c r="O141" s="268">
        <v>0</v>
      </c>
      <c r="P141" s="268">
        <v>0</v>
      </c>
      <c r="Q141" s="268">
        <v>0</v>
      </c>
      <c r="R141" s="268">
        <v>0</v>
      </c>
      <c r="S141" s="268">
        <v>1</v>
      </c>
      <c r="T141" s="268">
        <v>0</v>
      </c>
      <c r="U141" s="268">
        <v>42</v>
      </c>
      <c r="V141" s="268">
        <v>1</v>
      </c>
      <c r="W141" s="268">
        <v>0</v>
      </c>
      <c r="X141" s="268">
        <v>0</v>
      </c>
      <c r="Y141" s="268">
        <v>11</v>
      </c>
      <c r="Z141" s="268">
        <v>0</v>
      </c>
      <c r="AA141" s="268">
        <v>11</v>
      </c>
      <c r="AB141" s="268">
        <v>0</v>
      </c>
      <c r="AC141" s="268">
        <v>0</v>
      </c>
      <c r="AD141" s="268">
        <v>0</v>
      </c>
      <c r="AE141" s="268">
        <v>0</v>
      </c>
      <c r="AF141" s="268">
        <v>0</v>
      </c>
      <c r="AG141" s="268">
        <v>10</v>
      </c>
      <c r="AH141" s="268">
        <v>0</v>
      </c>
      <c r="AI141" s="48"/>
    </row>
    <row r="142" spans="1:35" ht="52.5" customHeight="1">
      <c r="A142" s="277" t="s">
        <v>159</v>
      </c>
      <c r="B142" s="266" t="s">
        <v>155</v>
      </c>
      <c r="C142" s="266" t="s">
        <v>156</v>
      </c>
      <c r="D142" s="266">
        <v>312</v>
      </c>
      <c r="E142" s="266">
        <v>0</v>
      </c>
      <c r="F142" s="266">
        <v>26</v>
      </c>
      <c r="G142" s="266">
        <v>122</v>
      </c>
      <c r="H142" s="266">
        <v>3</v>
      </c>
      <c r="I142" s="266">
        <v>10</v>
      </c>
      <c r="J142" s="266">
        <v>6</v>
      </c>
      <c r="K142" s="266">
        <v>0</v>
      </c>
      <c r="L142" s="267">
        <v>6</v>
      </c>
      <c r="M142" s="267">
        <v>31</v>
      </c>
      <c r="N142" s="267">
        <v>1</v>
      </c>
      <c r="O142" s="267">
        <v>0</v>
      </c>
      <c r="P142" s="267">
        <v>0</v>
      </c>
      <c r="Q142" s="267">
        <v>0</v>
      </c>
      <c r="R142" s="267">
        <v>0</v>
      </c>
      <c r="S142" s="267">
        <v>0</v>
      </c>
      <c r="T142" s="267">
        <v>0</v>
      </c>
      <c r="U142" s="267">
        <v>62</v>
      </c>
      <c r="V142" s="267">
        <v>9</v>
      </c>
      <c r="W142" s="267">
        <v>0</v>
      </c>
      <c r="X142" s="267">
        <v>0</v>
      </c>
      <c r="Y142" s="267">
        <v>23</v>
      </c>
      <c r="Z142" s="267">
        <v>0</v>
      </c>
      <c r="AA142" s="267">
        <v>10</v>
      </c>
      <c r="AB142" s="267">
        <v>0</v>
      </c>
      <c r="AC142" s="267">
        <v>0</v>
      </c>
      <c r="AD142" s="267">
        <v>0</v>
      </c>
      <c r="AE142" s="267">
        <v>0</v>
      </c>
      <c r="AF142" s="267">
        <v>0</v>
      </c>
      <c r="AG142" s="267">
        <v>3</v>
      </c>
      <c r="AH142" s="267">
        <v>0</v>
      </c>
      <c r="AI142" s="48"/>
    </row>
    <row r="143" spans="1:35" ht="52.5" customHeight="1">
      <c r="A143" s="276" t="s">
        <v>160</v>
      </c>
      <c r="B143" s="264" t="s">
        <v>155</v>
      </c>
      <c r="C143" s="264" t="s">
        <v>156</v>
      </c>
      <c r="D143" s="264">
        <v>2499</v>
      </c>
      <c r="E143" s="264">
        <v>1</v>
      </c>
      <c r="F143" s="264">
        <v>399</v>
      </c>
      <c r="G143" s="264">
        <v>636</v>
      </c>
      <c r="H143" s="264">
        <v>28</v>
      </c>
      <c r="I143" s="264">
        <v>171</v>
      </c>
      <c r="J143" s="264">
        <v>49</v>
      </c>
      <c r="K143" s="264">
        <v>4</v>
      </c>
      <c r="L143" s="268">
        <v>37</v>
      </c>
      <c r="M143" s="268">
        <v>223</v>
      </c>
      <c r="N143" s="268">
        <v>2</v>
      </c>
      <c r="O143" s="268">
        <v>0</v>
      </c>
      <c r="P143" s="268">
        <v>3</v>
      </c>
      <c r="Q143" s="268">
        <v>3</v>
      </c>
      <c r="R143" s="268">
        <v>1</v>
      </c>
      <c r="S143" s="268">
        <v>0</v>
      </c>
      <c r="T143" s="268">
        <v>0</v>
      </c>
      <c r="U143" s="268">
        <v>445</v>
      </c>
      <c r="V143" s="268">
        <v>40</v>
      </c>
      <c r="W143" s="268">
        <v>4</v>
      </c>
      <c r="X143" s="268">
        <v>4</v>
      </c>
      <c r="Y143" s="268">
        <v>245</v>
      </c>
      <c r="Z143" s="268">
        <v>3</v>
      </c>
      <c r="AA143" s="268">
        <v>111</v>
      </c>
      <c r="AB143" s="268">
        <v>1</v>
      </c>
      <c r="AC143" s="268">
        <v>0</v>
      </c>
      <c r="AD143" s="268">
        <v>4</v>
      </c>
      <c r="AE143" s="268">
        <v>0</v>
      </c>
      <c r="AF143" s="268">
        <v>1</v>
      </c>
      <c r="AG143" s="268">
        <v>84</v>
      </c>
      <c r="AH143" s="268">
        <v>0</v>
      </c>
      <c r="AI143" s="48"/>
    </row>
    <row r="144" spans="1:35" ht="52.5" customHeight="1">
      <c r="A144" s="277" t="s">
        <v>161</v>
      </c>
      <c r="B144" s="266" t="s">
        <v>155</v>
      </c>
      <c r="C144" s="266" t="s">
        <v>156</v>
      </c>
      <c r="D144" s="266">
        <v>333</v>
      </c>
      <c r="E144" s="266">
        <v>0</v>
      </c>
      <c r="F144" s="266">
        <v>42</v>
      </c>
      <c r="G144" s="266">
        <v>70</v>
      </c>
      <c r="H144" s="266">
        <v>2</v>
      </c>
      <c r="I144" s="266">
        <v>3</v>
      </c>
      <c r="J144" s="266">
        <v>7</v>
      </c>
      <c r="K144" s="266">
        <v>0</v>
      </c>
      <c r="L144" s="267">
        <v>11</v>
      </c>
      <c r="M144" s="267">
        <v>21</v>
      </c>
      <c r="N144" s="267">
        <v>0</v>
      </c>
      <c r="O144" s="267">
        <v>0</v>
      </c>
      <c r="P144" s="267">
        <v>0</v>
      </c>
      <c r="Q144" s="267">
        <v>0</v>
      </c>
      <c r="R144" s="267">
        <v>0</v>
      </c>
      <c r="S144" s="267">
        <v>0</v>
      </c>
      <c r="T144" s="267">
        <v>0</v>
      </c>
      <c r="U144" s="267">
        <v>67</v>
      </c>
      <c r="V144" s="267">
        <v>26</v>
      </c>
      <c r="W144" s="267">
        <v>14</v>
      </c>
      <c r="X144" s="267">
        <v>0</v>
      </c>
      <c r="Y144" s="267">
        <v>52</v>
      </c>
      <c r="Z144" s="267">
        <v>2</v>
      </c>
      <c r="AA144" s="267">
        <v>4</v>
      </c>
      <c r="AB144" s="267">
        <v>0</v>
      </c>
      <c r="AC144" s="267">
        <v>0</v>
      </c>
      <c r="AD144" s="267">
        <v>0</v>
      </c>
      <c r="AE144" s="267">
        <v>0</v>
      </c>
      <c r="AF144" s="267">
        <v>0</v>
      </c>
      <c r="AG144" s="267">
        <v>12</v>
      </c>
      <c r="AH144" s="267">
        <v>0</v>
      </c>
      <c r="AI144" s="48"/>
    </row>
    <row r="145" spans="1:35" ht="52.5" customHeight="1">
      <c r="A145" s="276" t="s">
        <v>162</v>
      </c>
      <c r="B145" s="264" t="s">
        <v>155</v>
      </c>
      <c r="C145" s="264" t="s">
        <v>156</v>
      </c>
      <c r="D145" s="264">
        <v>103</v>
      </c>
      <c r="E145" s="264">
        <v>0</v>
      </c>
      <c r="F145" s="264">
        <v>7</v>
      </c>
      <c r="G145" s="264">
        <v>33</v>
      </c>
      <c r="H145" s="264">
        <v>1</v>
      </c>
      <c r="I145" s="264">
        <v>3</v>
      </c>
      <c r="J145" s="264">
        <v>0</v>
      </c>
      <c r="K145" s="264">
        <v>0</v>
      </c>
      <c r="L145" s="268">
        <v>5</v>
      </c>
      <c r="M145" s="268">
        <v>5</v>
      </c>
      <c r="N145" s="268">
        <v>0</v>
      </c>
      <c r="O145" s="268">
        <v>0</v>
      </c>
      <c r="P145" s="268">
        <v>0</v>
      </c>
      <c r="Q145" s="268">
        <v>0</v>
      </c>
      <c r="R145" s="268">
        <v>0</v>
      </c>
      <c r="S145" s="268">
        <v>0</v>
      </c>
      <c r="T145" s="268">
        <v>0</v>
      </c>
      <c r="U145" s="268">
        <v>18</v>
      </c>
      <c r="V145" s="268">
        <v>12</v>
      </c>
      <c r="W145" s="268">
        <v>0</v>
      </c>
      <c r="X145" s="268">
        <v>0</v>
      </c>
      <c r="Y145" s="268">
        <v>14</v>
      </c>
      <c r="Z145" s="268">
        <v>0</v>
      </c>
      <c r="AA145" s="268">
        <v>5</v>
      </c>
      <c r="AB145" s="268">
        <v>0</v>
      </c>
      <c r="AC145" s="268">
        <v>0</v>
      </c>
      <c r="AD145" s="268">
        <v>0</v>
      </c>
      <c r="AE145" s="268">
        <v>0</v>
      </c>
      <c r="AF145" s="268">
        <v>0</v>
      </c>
      <c r="AG145" s="268">
        <v>0</v>
      </c>
      <c r="AH145" s="268">
        <v>0</v>
      </c>
      <c r="AI145" s="48"/>
    </row>
    <row r="146" spans="1:35" ht="52.5" customHeight="1">
      <c r="A146" s="277" t="s">
        <v>163</v>
      </c>
      <c r="B146" s="266" t="s">
        <v>155</v>
      </c>
      <c r="C146" s="266" t="s">
        <v>156</v>
      </c>
      <c r="D146" s="266">
        <v>762</v>
      </c>
      <c r="E146" s="266">
        <v>0</v>
      </c>
      <c r="F146" s="266">
        <v>68</v>
      </c>
      <c r="G146" s="266">
        <v>190</v>
      </c>
      <c r="H146" s="266">
        <v>9</v>
      </c>
      <c r="I146" s="266">
        <v>25</v>
      </c>
      <c r="J146" s="266">
        <v>11</v>
      </c>
      <c r="K146" s="266">
        <v>0</v>
      </c>
      <c r="L146" s="267">
        <v>2</v>
      </c>
      <c r="M146" s="267">
        <v>64</v>
      </c>
      <c r="N146" s="267">
        <v>1</v>
      </c>
      <c r="O146" s="267">
        <v>0</v>
      </c>
      <c r="P146" s="267">
        <v>0</v>
      </c>
      <c r="Q146" s="267">
        <v>0</v>
      </c>
      <c r="R146" s="267">
        <v>0</v>
      </c>
      <c r="S146" s="267">
        <v>0</v>
      </c>
      <c r="T146" s="267">
        <v>0</v>
      </c>
      <c r="U146" s="267">
        <v>149</v>
      </c>
      <c r="V146" s="267">
        <v>18</v>
      </c>
      <c r="W146" s="267">
        <v>2</v>
      </c>
      <c r="X146" s="267">
        <v>3</v>
      </c>
      <c r="Y146" s="267">
        <v>110</v>
      </c>
      <c r="Z146" s="267">
        <v>0</v>
      </c>
      <c r="AA146" s="267">
        <v>7</v>
      </c>
      <c r="AB146" s="267">
        <v>0</v>
      </c>
      <c r="AC146" s="267">
        <v>0</v>
      </c>
      <c r="AD146" s="267">
        <v>2</v>
      </c>
      <c r="AE146" s="267">
        <v>0</v>
      </c>
      <c r="AF146" s="267">
        <v>1</v>
      </c>
      <c r="AG146" s="267">
        <v>99</v>
      </c>
      <c r="AH146" s="267">
        <v>1</v>
      </c>
      <c r="AI146" s="48"/>
    </row>
    <row r="147" spans="1:35" ht="52.5" customHeight="1">
      <c r="A147" s="276" t="s">
        <v>164</v>
      </c>
      <c r="B147" s="264" t="s">
        <v>155</v>
      </c>
      <c r="C147" s="264" t="s">
        <v>156</v>
      </c>
      <c r="D147" s="264">
        <v>98</v>
      </c>
      <c r="E147" s="264">
        <v>0</v>
      </c>
      <c r="F147" s="264">
        <v>27</v>
      </c>
      <c r="G147" s="264">
        <v>17</v>
      </c>
      <c r="H147" s="264">
        <v>0</v>
      </c>
      <c r="I147" s="264">
        <v>0</v>
      </c>
      <c r="J147" s="264">
        <v>0</v>
      </c>
      <c r="K147" s="264">
        <v>0</v>
      </c>
      <c r="L147" s="268">
        <v>2</v>
      </c>
      <c r="M147" s="268">
        <v>7</v>
      </c>
      <c r="N147" s="268">
        <v>0</v>
      </c>
      <c r="O147" s="268">
        <v>0</v>
      </c>
      <c r="P147" s="268">
        <v>0</v>
      </c>
      <c r="Q147" s="268">
        <v>0</v>
      </c>
      <c r="R147" s="268">
        <v>0</v>
      </c>
      <c r="S147" s="268">
        <v>0</v>
      </c>
      <c r="T147" s="268">
        <v>0</v>
      </c>
      <c r="U147" s="268">
        <v>30</v>
      </c>
      <c r="V147" s="268">
        <v>1</v>
      </c>
      <c r="W147" s="268">
        <v>0</v>
      </c>
      <c r="X147" s="268">
        <v>3</v>
      </c>
      <c r="Y147" s="268">
        <v>5</v>
      </c>
      <c r="Z147" s="268">
        <v>0</v>
      </c>
      <c r="AA147" s="268">
        <v>1</v>
      </c>
      <c r="AB147" s="268">
        <v>0</v>
      </c>
      <c r="AC147" s="268">
        <v>0</v>
      </c>
      <c r="AD147" s="268">
        <v>0</v>
      </c>
      <c r="AE147" s="268">
        <v>0</v>
      </c>
      <c r="AF147" s="268">
        <v>0</v>
      </c>
      <c r="AG147" s="268">
        <v>5</v>
      </c>
      <c r="AH147" s="268">
        <v>0</v>
      </c>
      <c r="AI147" s="48"/>
    </row>
    <row r="148" spans="1:35" ht="52.5" customHeight="1">
      <c r="A148" s="277" t="s">
        <v>165</v>
      </c>
      <c r="B148" s="266" t="s">
        <v>155</v>
      </c>
      <c r="C148" s="266" t="s">
        <v>156</v>
      </c>
      <c r="D148" s="266">
        <v>224</v>
      </c>
      <c r="E148" s="266">
        <v>0</v>
      </c>
      <c r="F148" s="266">
        <v>15</v>
      </c>
      <c r="G148" s="266">
        <v>48</v>
      </c>
      <c r="H148" s="266">
        <v>0</v>
      </c>
      <c r="I148" s="266">
        <v>1</v>
      </c>
      <c r="J148" s="266">
        <v>2</v>
      </c>
      <c r="K148" s="266">
        <v>0</v>
      </c>
      <c r="L148" s="267">
        <v>1</v>
      </c>
      <c r="M148" s="267">
        <v>7</v>
      </c>
      <c r="N148" s="267">
        <v>0</v>
      </c>
      <c r="O148" s="267">
        <v>0</v>
      </c>
      <c r="P148" s="267">
        <v>0</v>
      </c>
      <c r="Q148" s="267">
        <v>0</v>
      </c>
      <c r="R148" s="267">
        <v>0</v>
      </c>
      <c r="S148" s="267">
        <v>1</v>
      </c>
      <c r="T148" s="267">
        <v>0</v>
      </c>
      <c r="U148" s="267">
        <v>53</v>
      </c>
      <c r="V148" s="267">
        <v>51</v>
      </c>
      <c r="W148" s="267">
        <v>0</v>
      </c>
      <c r="X148" s="267">
        <v>0</v>
      </c>
      <c r="Y148" s="267">
        <v>28</v>
      </c>
      <c r="Z148" s="267">
        <v>0</v>
      </c>
      <c r="AA148" s="267">
        <v>3</v>
      </c>
      <c r="AB148" s="267">
        <v>0</v>
      </c>
      <c r="AC148" s="267">
        <v>0</v>
      </c>
      <c r="AD148" s="267">
        <v>0</v>
      </c>
      <c r="AE148" s="267">
        <v>0</v>
      </c>
      <c r="AF148" s="267">
        <v>0</v>
      </c>
      <c r="AG148" s="267">
        <v>14</v>
      </c>
      <c r="AH148" s="267">
        <v>0</v>
      </c>
      <c r="AI148" s="48"/>
    </row>
    <row r="149" spans="1:35" ht="52.5" customHeight="1">
      <c r="A149" s="276" t="s">
        <v>166</v>
      </c>
      <c r="B149" s="264" t="s">
        <v>155</v>
      </c>
      <c r="C149" s="264" t="s">
        <v>156</v>
      </c>
      <c r="D149" s="264">
        <v>1509</v>
      </c>
      <c r="E149" s="264">
        <v>0</v>
      </c>
      <c r="F149" s="264">
        <v>125</v>
      </c>
      <c r="G149" s="264">
        <v>547</v>
      </c>
      <c r="H149" s="264">
        <v>15</v>
      </c>
      <c r="I149" s="264">
        <v>72</v>
      </c>
      <c r="J149" s="264">
        <v>21</v>
      </c>
      <c r="K149" s="264">
        <v>0</v>
      </c>
      <c r="L149" s="268">
        <v>21</v>
      </c>
      <c r="M149" s="268">
        <v>123</v>
      </c>
      <c r="N149" s="268">
        <v>1</v>
      </c>
      <c r="O149" s="268">
        <v>0</v>
      </c>
      <c r="P149" s="268">
        <v>0</v>
      </c>
      <c r="Q149" s="268">
        <v>0</v>
      </c>
      <c r="R149" s="268">
        <v>0</v>
      </c>
      <c r="S149" s="268">
        <v>0</v>
      </c>
      <c r="T149" s="268">
        <v>0</v>
      </c>
      <c r="U149" s="268">
        <v>320</v>
      </c>
      <c r="V149" s="268">
        <v>25</v>
      </c>
      <c r="W149" s="268">
        <v>36</v>
      </c>
      <c r="X149" s="268">
        <v>2</v>
      </c>
      <c r="Y149" s="268">
        <v>115</v>
      </c>
      <c r="Z149" s="268">
        <v>0</v>
      </c>
      <c r="AA149" s="268">
        <v>44</v>
      </c>
      <c r="AB149" s="268">
        <v>0</v>
      </c>
      <c r="AC149" s="268">
        <v>0</v>
      </c>
      <c r="AD149" s="268">
        <v>0</v>
      </c>
      <c r="AE149" s="268">
        <v>3</v>
      </c>
      <c r="AF149" s="268">
        <v>0</v>
      </c>
      <c r="AG149" s="268">
        <v>39</v>
      </c>
      <c r="AH149" s="268">
        <v>0</v>
      </c>
      <c r="AI149" s="48"/>
    </row>
    <row r="150" spans="1:35" ht="52.5" customHeight="1">
      <c r="A150" s="277" t="s">
        <v>167</v>
      </c>
      <c r="B150" s="266" t="s">
        <v>155</v>
      </c>
      <c r="C150" s="266" t="s">
        <v>156</v>
      </c>
      <c r="D150" s="266">
        <v>145</v>
      </c>
      <c r="E150" s="266">
        <v>0</v>
      </c>
      <c r="F150" s="266">
        <v>8</v>
      </c>
      <c r="G150" s="266">
        <v>30</v>
      </c>
      <c r="H150" s="266">
        <v>0</v>
      </c>
      <c r="I150" s="266">
        <v>5</v>
      </c>
      <c r="J150" s="266">
        <v>2</v>
      </c>
      <c r="K150" s="266">
        <v>0</v>
      </c>
      <c r="L150" s="267">
        <v>1</v>
      </c>
      <c r="M150" s="267">
        <v>10</v>
      </c>
      <c r="N150" s="267">
        <v>0</v>
      </c>
      <c r="O150" s="267">
        <v>0</v>
      </c>
      <c r="P150" s="267">
        <v>0</v>
      </c>
      <c r="Q150" s="267">
        <v>0</v>
      </c>
      <c r="R150" s="267">
        <v>0</v>
      </c>
      <c r="S150" s="267">
        <v>0</v>
      </c>
      <c r="T150" s="267">
        <v>0</v>
      </c>
      <c r="U150" s="267">
        <v>15</v>
      </c>
      <c r="V150" s="267">
        <v>45</v>
      </c>
      <c r="W150" s="267">
        <v>0</v>
      </c>
      <c r="X150" s="267">
        <v>0</v>
      </c>
      <c r="Y150" s="267">
        <v>23</v>
      </c>
      <c r="Z150" s="267">
        <v>0</v>
      </c>
      <c r="AA150" s="267">
        <v>1</v>
      </c>
      <c r="AB150" s="267">
        <v>0</v>
      </c>
      <c r="AC150" s="267">
        <v>0</v>
      </c>
      <c r="AD150" s="267">
        <v>0</v>
      </c>
      <c r="AE150" s="267">
        <v>0</v>
      </c>
      <c r="AF150" s="267">
        <v>0</v>
      </c>
      <c r="AG150" s="267">
        <v>5</v>
      </c>
      <c r="AH150" s="267">
        <v>0</v>
      </c>
      <c r="AI150" s="48"/>
    </row>
    <row r="151" spans="1:35" ht="52.5" customHeight="1">
      <c r="A151" s="276" t="s">
        <v>168</v>
      </c>
      <c r="B151" s="264" t="s">
        <v>169</v>
      </c>
      <c r="C151" s="264" t="s">
        <v>170</v>
      </c>
      <c r="D151" s="264">
        <v>1972</v>
      </c>
      <c r="E151" s="264">
        <v>0</v>
      </c>
      <c r="F151" s="264">
        <v>830</v>
      </c>
      <c r="G151" s="264">
        <v>490</v>
      </c>
      <c r="H151" s="264">
        <v>4</v>
      </c>
      <c r="I151" s="264">
        <v>63</v>
      </c>
      <c r="J151" s="264">
        <v>16</v>
      </c>
      <c r="K151" s="264">
        <v>0</v>
      </c>
      <c r="L151" s="268">
        <v>19</v>
      </c>
      <c r="M151" s="268">
        <v>8</v>
      </c>
      <c r="N151" s="268">
        <v>1</v>
      </c>
      <c r="O151" s="268">
        <v>0</v>
      </c>
      <c r="P151" s="268">
        <v>1</v>
      </c>
      <c r="Q151" s="268">
        <v>1</v>
      </c>
      <c r="R151" s="268">
        <v>0</v>
      </c>
      <c r="S151" s="268">
        <v>0</v>
      </c>
      <c r="T151" s="268">
        <v>0</v>
      </c>
      <c r="U151" s="268">
        <v>210</v>
      </c>
      <c r="V151" s="268">
        <v>18</v>
      </c>
      <c r="W151" s="268">
        <v>7</v>
      </c>
      <c r="X151" s="268">
        <v>15</v>
      </c>
      <c r="Y151" s="268">
        <v>228</v>
      </c>
      <c r="Z151" s="268">
        <v>22</v>
      </c>
      <c r="AA151" s="268">
        <v>20</v>
      </c>
      <c r="AB151" s="268">
        <v>0</v>
      </c>
      <c r="AC151" s="268">
        <v>1</v>
      </c>
      <c r="AD151" s="268">
        <v>5</v>
      </c>
      <c r="AE151" s="268">
        <v>0</v>
      </c>
      <c r="AF151" s="268">
        <v>1</v>
      </c>
      <c r="AG151" s="268">
        <v>12</v>
      </c>
      <c r="AH151" s="268">
        <v>0</v>
      </c>
      <c r="AI151" s="48"/>
    </row>
    <row r="152" spans="1:35" ht="52.5" customHeight="1">
      <c r="A152" s="277" t="s">
        <v>171</v>
      </c>
      <c r="B152" s="266" t="s">
        <v>169</v>
      </c>
      <c r="C152" s="266" t="s">
        <v>170</v>
      </c>
      <c r="D152" s="266">
        <v>525</v>
      </c>
      <c r="E152" s="266">
        <v>0</v>
      </c>
      <c r="F152" s="266">
        <v>153</v>
      </c>
      <c r="G152" s="266">
        <v>129</v>
      </c>
      <c r="H152" s="266">
        <v>0</v>
      </c>
      <c r="I152" s="266">
        <v>8</v>
      </c>
      <c r="J152" s="266">
        <v>1</v>
      </c>
      <c r="K152" s="266">
        <v>3</v>
      </c>
      <c r="L152" s="267">
        <v>4</v>
      </c>
      <c r="M152" s="267">
        <v>8</v>
      </c>
      <c r="N152" s="267">
        <v>1</v>
      </c>
      <c r="O152" s="267">
        <v>0</v>
      </c>
      <c r="P152" s="267">
        <v>1</v>
      </c>
      <c r="Q152" s="267">
        <v>1</v>
      </c>
      <c r="R152" s="267">
        <v>0</v>
      </c>
      <c r="S152" s="267">
        <v>1</v>
      </c>
      <c r="T152" s="267">
        <v>0</v>
      </c>
      <c r="U152" s="267">
        <v>43</v>
      </c>
      <c r="V152" s="267">
        <v>8</v>
      </c>
      <c r="W152" s="267">
        <v>7</v>
      </c>
      <c r="X152" s="267">
        <v>11</v>
      </c>
      <c r="Y152" s="267">
        <v>82</v>
      </c>
      <c r="Z152" s="267">
        <v>0</v>
      </c>
      <c r="AA152" s="267">
        <v>16</v>
      </c>
      <c r="AB152" s="267">
        <v>0</v>
      </c>
      <c r="AC152" s="267">
        <v>0</v>
      </c>
      <c r="AD152" s="267">
        <v>1</v>
      </c>
      <c r="AE152" s="267">
        <v>0</v>
      </c>
      <c r="AF152" s="267">
        <v>0</v>
      </c>
      <c r="AG152" s="267">
        <v>47</v>
      </c>
      <c r="AH152" s="267">
        <v>0</v>
      </c>
      <c r="AI152" s="48"/>
    </row>
    <row r="153" spans="1:35" ht="52.5" customHeight="1">
      <c r="A153" s="276" t="s">
        <v>172</v>
      </c>
      <c r="B153" s="264" t="s">
        <v>169</v>
      </c>
      <c r="C153" s="264" t="s">
        <v>170</v>
      </c>
      <c r="D153" s="264">
        <v>218</v>
      </c>
      <c r="E153" s="264">
        <v>0</v>
      </c>
      <c r="F153" s="264">
        <v>67</v>
      </c>
      <c r="G153" s="264">
        <v>67</v>
      </c>
      <c r="H153" s="264">
        <v>1</v>
      </c>
      <c r="I153" s="264">
        <v>4</v>
      </c>
      <c r="J153" s="264">
        <v>1</v>
      </c>
      <c r="K153" s="264">
        <v>5</v>
      </c>
      <c r="L153" s="268">
        <v>6</v>
      </c>
      <c r="M153" s="268">
        <v>0</v>
      </c>
      <c r="N153" s="268">
        <v>0</v>
      </c>
      <c r="O153" s="268">
        <v>0</v>
      </c>
      <c r="P153" s="268">
        <v>0</v>
      </c>
      <c r="Q153" s="268">
        <v>0</v>
      </c>
      <c r="R153" s="268">
        <v>0</v>
      </c>
      <c r="S153" s="268">
        <v>0</v>
      </c>
      <c r="T153" s="268">
        <v>0</v>
      </c>
      <c r="U153" s="268">
        <v>32</v>
      </c>
      <c r="V153" s="268">
        <v>0</v>
      </c>
      <c r="W153" s="268">
        <v>2</v>
      </c>
      <c r="X153" s="268">
        <v>3</v>
      </c>
      <c r="Y153" s="268">
        <v>25</v>
      </c>
      <c r="Z153" s="268">
        <v>0</v>
      </c>
      <c r="AA153" s="268">
        <v>3</v>
      </c>
      <c r="AB153" s="268">
        <v>0</v>
      </c>
      <c r="AC153" s="268">
        <v>0</v>
      </c>
      <c r="AD153" s="268">
        <v>0</v>
      </c>
      <c r="AE153" s="268">
        <v>0</v>
      </c>
      <c r="AF153" s="268">
        <v>0</v>
      </c>
      <c r="AG153" s="268">
        <v>2</v>
      </c>
      <c r="AH153" s="268">
        <v>0</v>
      </c>
      <c r="AI153" s="48"/>
    </row>
    <row r="154" spans="1:35" ht="52.5" customHeight="1">
      <c r="A154" s="277" t="s">
        <v>173</v>
      </c>
      <c r="B154" s="266" t="s">
        <v>169</v>
      </c>
      <c r="C154" s="266" t="s">
        <v>170</v>
      </c>
      <c r="D154" s="266">
        <v>193</v>
      </c>
      <c r="E154" s="266">
        <v>0</v>
      </c>
      <c r="F154" s="266">
        <v>53</v>
      </c>
      <c r="G154" s="266">
        <v>55</v>
      </c>
      <c r="H154" s="266">
        <v>0</v>
      </c>
      <c r="I154" s="266">
        <v>5</v>
      </c>
      <c r="J154" s="266">
        <v>0</v>
      </c>
      <c r="K154" s="266">
        <v>0</v>
      </c>
      <c r="L154" s="267">
        <v>2</v>
      </c>
      <c r="M154" s="267">
        <v>0</v>
      </c>
      <c r="N154" s="267">
        <v>0</v>
      </c>
      <c r="O154" s="267">
        <v>0</v>
      </c>
      <c r="P154" s="267">
        <v>0</v>
      </c>
      <c r="Q154" s="267">
        <v>0</v>
      </c>
      <c r="R154" s="267">
        <v>0</v>
      </c>
      <c r="S154" s="267">
        <v>0</v>
      </c>
      <c r="T154" s="267">
        <v>0</v>
      </c>
      <c r="U154" s="267">
        <v>24</v>
      </c>
      <c r="V154" s="267">
        <v>3</v>
      </c>
      <c r="W154" s="267">
        <v>0</v>
      </c>
      <c r="X154" s="267">
        <v>3</v>
      </c>
      <c r="Y154" s="267">
        <v>38</v>
      </c>
      <c r="Z154" s="267">
        <v>3</v>
      </c>
      <c r="AA154" s="267">
        <v>1</v>
      </c>
      <c r="AB154" s="267">
        <v>0</v>
      </c>
      <c r="AC154" s="267">
        <v>0</v>
      </c>
      <c r="AD154" s="267">
        <v>4</v>
      </c>
      <c r="AE154" s="267">
        <v>0</v>
      </c>
      <c r="AF154" s="267">
        <v>0</v>
      </c>
      <c r="AG154" s="267">
        <v>2</v>
      </c>
      <c r="AH154" s="267">
        <v>0</v>
      </c>
      <c r="AI154" s="48"/>
    </row>
    <row r="155" spans="1:35" ht="52.5" customHeight="1">
      <c r="A155" s="276" t="s">
        <v>174</v>
      </c>
      <c r="B155" s="264" t="s">
        <v>169</v>
      </c>
      <c r="C155" s="264" t="s">
        <v>170</v>
      </c>
      <c r="D155" s="264">
        <v>542</v>
      </c>
      <c r="E155" s="264">
        <v>0</v>
      </c>
      <c r="F155" s="264">
        <v>208</v>
      </c>
      <c r="G155" s="264">
        <v>162</v>
      </c>
      <c r="H155" s="264">
        <v>0</v>
      </c>
      <c r="I155" s="264">
        <v>4</v>
      </c>
      <c r="J155" s="264">
        <v>10</v>
      </c>
      <c r="K155" s="264">
        <v>1</v>
      </c>
      <c r="L155" s="268">
        <v>12</v>
      </c>
      <c r="M155" s="268">
        <v>3</v>
      </c>
      <c r="N155" s="268">
        <v>0</v>
      </c>
      <c r="O155" s="268">
        <v>0</v>
      </c>
      <c r="P155" s="268">
        <v>0</v>
      </c>
      <c r="Q155" s="268">
        <v>0</v>
      </c>
      <c r="R155" s="268">
        <v>0</v>
      </c>
      <c r="S155" s="268">
        <v>0</v>
      </c>
      <c r="T155" s="268">
        <v>0</v>
      </c>
      <c r="U155" s="268">
        <v>39</v>
      </c>
      <c r="V155" s="268">
        <v>5</v>
      </c>
      <c r="W155" s="268">
        <v>10</v>
      </c>
      <c r="X155" s="268">
        <v>4</v>
      </c>
      <c r="Y155" s="268">
        <v>70</v>
      </c>
      <c r="Z155" s="268">
        <v>4</v>
      </c>
      <c r="AA155" s="268">
        <v>3</v>
      </c>
      <c r="AB155" s="268">
        <v>0</v>
      </c>
      <c r="AC155" s="268">
        <v>0</v>
      </c>
      <c r="AD155" s="268">
        <v>0</v>
      </c>
      <c r="AE155" s="268">
        <v>0</v>
      </c>
      <c r="AF155" s="268">
        <v>0</v>
      </c>
      <c r="AG155" s="268">
        <v>7</v>
      </c>
      <c r="AH155" s="268">
        <v>0</v>
      </c>
      <c r="AI155" s="48"/>
    </row>
    <row r="156" spans="1:35" ht="52.5" customHeight="1">
      <c r="A156" s="277" t="s">
        <v>175</v>
      </c>
      <c r="B156" s="266" t="s">
        <v>169</v>
      </c>
      <c r="C156" s="266" t="s">
        <v>170</v>
      </c>
      <c r="D156" s="266">
        <v>7910</v>
      </c>
      <c r="E156" s="266">
        <v>1</v>
      </c>
      <c r="F156" s="266">
        <v>3328</v>
      </c>
      <c r="G156" s="266">
        <v>1491</v>
      </c>
      <c r="H156" s="266">
        <v>29</v>
      </c>
      <c r="I156" s="266">
        <v>243</v>
      </c>
      <c r="J156" s="266">
        <v>79</v>
      </c>
      <c r="K156" s="266">
        <v>13</v>
      </c>
      <c r="L156" s="267">
        <v>56</v>
      </c>
      <c r="M156" s="267">
        <v>67</v>
      </c>
      <c r="N156" s="267">
        <v>17</v>
      </c>
      <c r="O156" s="267">
        <v>0</v>
      </c>
      <c r="P156" s="267">
        <v>5</v>
      </c>
      <c r="Q156" s="267">
        <v>9</v>
      </c>
      <c r="R156" s="267">
        <v>3</v>
      </c>
      <c r="S156" s="267">
        <v>1</v>
      </c>
      <c r="T156" s="267">
        <v>0</v>
      </c>
      <c r="U156" s="267">
        <v>921</v>
      </c>
      <c r="V156" s="267">
        <v>24</v>
      </c>
      <c r="W156" s="267">
        <v>121</v>
      </c>
      <c r="X156" s="267">
        <v>57</v>
      </c>
      <c r="Y156" s="267">
        <v>1157</v>
      </c>
      <c r="Z156" s="267">
        <v>17</v>
      </c>
      <c r="AA156" s="267">
        <v>89</v>
      </c>
      <c r="AB156" s="267">
        <v>2</v>
      </c>
      <c r="AC156" s="267">
        <v>0</v>
      </c>
      <c r="AD156" s="267">
        <v>49</v>
      </c>
      <c r="AE156" s="267">
        <v>0</v>
      </c>
      <c r="AF156" s="267">
        <v>0</v>
      </c>
      <c r="AG156" s="267">
        <v>131</v>
      </c>
      <c r="AH156" s="267">
        <v>0</v>
      </c>
      <c r="AI156" s="48"/>
    </row>
    <row r="157" spans="1:35" ht="52.5" customHeight="1">
      <c r="A157" s="276" t="s">
        <v>176</v>
      </c>
      <c r="B157" s="264" t="s">
        <v>169</v>
      </c>
      <c r="C157" s="264" t="s">
        <v>170</v>
      </c>
      <c r="D157" s="264">
        <v>538</v>
      </c>
      <c r="E157" s="264">
        <v>0</v>
      </c>
      <c r="F157" s="264">
        <v>224</v>
      </c>
      <c r="G157" s="264">
        <v>110</v>
      </c>
      <c r="H157" s="264">
        <v>0</v>
      </c>
      <c r="I157" s="264">
        <v>14</v>
      </c>
      <c r="J157" s="264">
        <v>8</v>
      </c>
      <c r="K157" s="264">
        <v>0</v>
      </c>
      <c r="L157" s="268">
        <v>4</v>
      </c>
      <c r="M157" s="268">
        <v>1</v>
      </c>
      <c r="N157" s="268">
        <v>0</v>
      </c>
      <c r="O157" s="268">
        <v>0</v>
      </c>
      <c r="P157" s="268">
        <v>0</v>
      </c>
      <c r="Q157" s="268">
        <v>0</v>
      </c>
      <c r="R157" s="268">
        <v>0</v>
      </c>
      <c r="S157" s="268">
        <v>0</v>
      </c>
      <c r="T157" s="268">
        <v>0</v>
      </c>
      <c r="U157" s="268">
        <v>97</v>
      </c>
      <c r="V157" s="268">
        <v>1</v>
      </c>
      <c r="W157" s="268">
        <v>1</v>
      </c>
      <c r="X157" s="268">
        <v>1</v>
      </c>
      <c r="Y157" s="268">
        <v>63</v>
      </c>
      <c r="Z157" s="268">
        <v>6</v>
      </c>
      <c r="AA157" s="268">
        <v>0</v>
      </c>
      <c r="AB157" s="268">
        <v>0</v>
      </c>
      <c r="AC157" s="268">
        <v>0</v>
      </c>
      <c r="AD157" s="268">
        <v>4</v>
      </c>
      <c r="AE157" s="268">
        <v>0</v>
      </c>
      <c r="AF157" s="268">
        <v>0</v>
      </c>
      <c r="AG157" s="268">
        <v>4</v>
      </c>
      <c r="AH157" s="268">
        <v>0</v>
      </c>
      <c r="AI157" s="48"/>
    </row>
    <row r="158" spans="1:35" ht="52.5" customHeight="1">
      <c r="A158" s="277" t="s">
        <v>177</v>
      </c>
      <c r="B158" s="266" t="s">
        <v>169</v>
      </c>
      <c r="C158" s="266" t="s">
        <v>170</v>
      </c>
      <c r="D158" s="266">
        <v>483</v>
      </c>
      <c r="E158" s="266">
        <v>0</v>
      </c>
      <c r="F158" s="266">
        <v>183</v>
      </c>
      <c r="G158" s="266">
        <v>72</v>
      </c>
      <c r="H158" s="266">
        <v>3</v>
      </c>
      <c r="I158" s="266">
        <v>14</v>
      </c>
      <c r="J158" s="266">
        <v>5</v>
      </c>
      <c r="K158" s="266">
        <v>3</v>
      </c>
      <c r="L158" s="267">
        <v>7</v>
      </c>
      <c r="M158" s="267">
        <v>4</v>
      </c>
      <c r="N158" s="267">
        <v>0</v>
      </c>
      <c r="O158" s="267">
        <v>0</v>
      </c>
      <c r="P158" s="267">
        <v>0</v>
      </c>
      <c r="Q158" s="267">
        <v>0</v>
      </c>
      <c r="R158" s="267">
        <v>0</v>
      </c>
      <c r="S158" s="267">
        <v>0</v>
      </c>
      <c r="T158" s="267">
        <v>0</v>
      </c>
      <c r="U158" s="267">
        <v>55</v>
      </c>
      <c r="V158" s="267">
        <v>3</v>
      </c>
      <c r="W158" s="267">
        <v>5</v>
      </c>
      <c r="X158" s="267">
        <v>19</v>
      </c>
      <c r="Y158" s="267">
        <v>84</v>
      </c>
      <c r="Z158" s="267">
        <v>0</v>
      </c>
      <c r="AA158" s="267">
        <v>11</v>
      </c>
      <c r="AB158" s="267">
        <v>0</v>
      </c>
      <c r="AC158" s="267">
        <v>0</v>
      </c>
      <c r="AD158" s="267">
        <v>0</v>
      </c>
      <c r="AE158" s="267">
        <v>0</v>
      </c>
      <c r="AF158" s="267">
        <v>0</v>
      </c>
      <c r="AG158" s="267">
        <v>15</v>
      </c>
      <c r="AH158" s="267">
        <v>0</v>
      </c>
      <c r="AI158" s="48"/>
    </row>
    <row r="159" spans="1:35" ht="52.5" customHeight="1">
      <c r="A159" s="276" t="s">
        <v>178</v>
      </c>
      <c r="B159" s="264" t="s">
        <v>169</v>
      </c>
      <c r="C159" s="264" t="s">
        <v>170</v>
      </c>
      <c r="D159" s="264">
        <v>246</v>
      </c>
      <c r="E159" s="264">
        <v>0</v>
      </c>
      <c r="F159" s="264">
        <v>81</v>
      </c>
      <c r="G159" s="264">
        <v>81</v>
      </c>
      <c r="H159" s="264">
        <v>0</v>
      </c>
      <c r="I159" s="264">
        <v>2</v>
      </c>
      <c r="J159" s="264">
        <v>2</v>
      </c>
      <c r="K159" s="264">
        <v>0</v>
      </c>
      <c r="L159" s="268">
        <v>0</v>
      </c>
      <c r="M159" s="268">
        <v>2</v>
      </c>
      <c r="N159" s="268">
        <v>0</v>
      </c>
      <c r="O159" s="268">
        <v>0</v>
      </c>
      <c r="P159" s="268">
        <v>0</v>
      </c>
      <c r="Q159" s="268">
        <v>0</v>
      </c>
      <c r="R159" s="268">
        <v>0</v>
      </c>
      <c r="S159" s="268">
        <v>0</v>
      </c>
      <c r="T159" s="268">
        <v>0</v>
      </c>
      <c r="U159" s="268">
        <v>20</v>
      </c>
      <c r="V159" s="268">
        <v>4</v>
      </c>
      <c r="W159" s="268">
        <v>1</v>
      </c>
      <c r="X159" s="268">
        <v>0</v>
      </c>
      <c r="Y159" s="268">
        <v>44</v>
      </c>
      <c r="Z159" s="268">
        <v>0</v>
      </c>
      <c r="AA159" s="268">
        <v>7</v>
      </c>
      <c r="AB159" s="268">
        <v>0</v>
      </c>
      <c r="AC159" s="268">
        <v>0</v>
      </c>
      <c r="AD159" s="268">
        <v>0</v>
      </c>
      <c r="AE159" s="268">
        <v>0</v>
      </c>
      <c r="AF159" s="268">
        <v>0</v>
      </c>
      <c r="AG159" s="268">
        <v>2</v>
      </c>
      <c r="AH159" s="268">
        <v>0</v>
      </c>
      <c r="AI159" s="48"/>
    </row>
    <row r="160" spans="1:35" ht="52.5" customHeight="1">
      <c r="A160" s="277" t="s">
        <v>179</v>
      </c>
      <c r="B160" s="266" t="s">
        <v>169</v>
      </c>
      <c r="C160" s="266" t="s">
        <v>170</v>
      </c>
      <c r="D160" s="266">
        <v>374</v>
      </c>
      <c r="E160" s="266">
        <v>1</v>
      </c>
      <c r="F160" s="266">
        <v>151</v>
      </c>
      <c r="G160" s="266">
        <v>63</v>
      </c>
      <c r="H160" s="266">
        <v>1</v>
      </c>
      <c r="I160" s="266">
        <v>3</v>
      </c>
      <c r="J160" s="266">
        <v>0</v>
      </c>
      <c r="K160" s="266">
        <v>0</v>
      </c>
      <c r="L160" s="267">
        <v>3</v>
      </c>
      <c r="M160" s="267">
        <v>2</v>
      </c>
      <c r="N160" s="267">
        <v>0</v>
      </c>
      <c r="O160" s="267">
        <v>0</v>
      </c>
      <c r="P160" s="267">
        <v>0</v>
      </c>
      <c r="Q160" s="267">
        <v>1</v>
      </c>
      <c r="R160" s="267">
        <v>0</v>
      </c>
      <c r="S160" s="267">
        <v>0</v>
      </c>
      <c r="T160" s="267">
        <v>0</v>
      </c>
      <c r="U160" s="267">
        <v>31</v>
      </c>
      <c r="V160" s="267">
        <v>0</v>
      </c>
      <c r="W160" s="267">
        <v>4</v>
      </c>
      <c r="X160" s="267">
        <v>0</v>
      </c>
      <c r="Y160" s="267">
        <v>50</v>
      </c>
      <c r="Z160" s="267">
        <v>2</v>
      </c>
      <c r="AA160" s="267">
        <v>3</v>
      </c>
      <c r="AB160" s="267">
        <v>0</v>
      </c>
      <c r="AC160" s="267">
        <v>0</v>
      </c>
      <c r="AD160" s="267">
        <v>0</v>
      </c>
      <c r="AE160" s="267">
        <v>0</v>
      </c>
      <c r="AF160" s="267">
        <v>0</v>
      </c>
      <c r="AG160" s="267">
        <v>59</v>
      </c>
      <c r="AH160" s="267">
        <v>0</v>
      </c>
      <c r="AI160" s="48"/>
    </row>
    <row r="161" spans="1:35" ht="52.5" customHeight="1">
      <c r="A161" s="276" t="s">
        <v>180</v>
      </c>
      <c r="B161" s="264" t="s">
        <v>169</v>
      </c>
      <c r="C161" s="264" t="s">
        <v>170</v>
      </c>
      <c r="D161" s="264">
        <v>202</v>
      </c>
      <c r="E161" s="264">
        <v>0</v>
      </c>
      <c r="F161" s="264">
        <v>77</v>
      </c>
      <c r="G161" s="264">
        <v>37</v>
      </c>
      <c r="H161" s="264">
        <v>0</v>
      </c>
      <c r="I161" s="264">
        <v>1</v>
      </c>
      <c r="J161" s="264">
        <v>1</v>
      </c>
      <c r="K161" s="264">
        <v>0</v>
      </c>
      <c r="L161" s="268">
        <v>0</v>
      </c>
      <c r="M161" s="268">
        <v>0</v>
      </c>
      <c r="N161" s="268">
        <v>0</v>
      </c>
      <c r="O161" s="268">
        <v>0</v>
      </c>
      <c r="P161" s="268">
        <v>0</v>
      </c>
      <c r="Q161" s="268">
        <v>0</v>
      </c>
      <c r="R161" s="268">
        <v>0</v>
      </c>
      <c r="S161" s="268">
        <v>0</v>
      </c>
      <c r="T161" s="268">
        <v>0</v>
      </c>
      <c r="U161" s="268">
        <v>56</v>
      </c>
      <c r="V161" s="268">
        <v>0</v>
      </c>
      <c r="W161" s="268">
        <v>0</v>
      </c>
      <c r="X161" s="268">
        <v>4</v>
      </c>
      <c r="Y161" s="268">
        <v>25</v>
      </c>
      <c r="Z161" s="268">
        <v>0</v>
      </c>
      <c r="AA161" s="268">
        <v>0</v>
      </c>
      <c r="AB161" s="268">
        <v>0</v>
      </c>
      <c r="AC161" s="268">
        <v>0</v>
      </c>
      <c r="AD161" s="268">
        <v>1</v>
      </c>
      <c r="AE161" s="268">
        <v>0</v>
      </c>
      <c r="AF161" s="268">
        <v>0</v>
      </c>
      <c r="AG161" s="268">
        <v>0</v>
      </c>
      <c r="AH161" s="268">
        <v>0</v>
      </c>
      <c r="AI161" s="48"/>
    </row>
    <row r="162" spans="1:35" ht="52.5" customHeight="1">
      <c r="A162" s="277" t="s">
        <v>181</v>
      </c>
      <c r="B162" s="266" t="s">
        <v>169</v>
      </c>
      <c r="C162" s="266" t="s">
        <v>170</v>
      </c>
      <c r="D162" s="266">
        <v>1165</v>
      </c>
      <c r="E162" s="266">
        <v>0</v>
      </c>
      <c r="F162" s="266">
        <v>535</v>
      </c>
      <c r="G162" s="266">
        <v>146</v>
      </c>
      <c r="H162" s="266">
        <v>5</v>
      </c>
      <c r="I162" s="266">
        <v>61</v>
      </c>
      <c r="J162" s="266">
        <v>19</v>
      </c>
      <c r="K162" s="266">
        <v>0</v>
      </c>
      <c r="L162" s="267">
        <v>3</v>
      </c>
      <c r="M162" s="267">
        <v>7</v>
      </c>
      <c r="N162" s="267">
        <v>1</v>
      </c>
      <c r="O162" s="267">
        <v>0</v>
      </c>
      <c r="P162" s="267">
        <v>0</v>
      </c>
      <c r="Q162" s="267">
        <v>0</v>
      </c>
      <c r="R162" s="267">
        <v>0</v>
      </c>
      <c r="S162" s="267">
        <v>1</v>
      </c>
      <c r="T162" s="267">
        <v>0</v>
      </c>
      <c r="U162" s="267">
        <v>133</v>
      </c>
      <c r="V162" s="267">
        <v>3</v>
      </c>
      <c r="W162" s="267">
        <v>24</v>
      </c>
      <c r="X162" s="267">
        <v>5</v>
      </c>
      <c r="Y162" s="267">
        <v>170</v>
      </c>
      <c r="Z162" s="267">
        <v>1</v>
      </c>
      <c r="AA162" s="267">
        <v>8</v>
      </c>
      <c r="AB162" s="267">
        <v>0</v>
      </c>
      <c r="AC162" s="267">
        <v>1</v>
      </c>
      <c r="AD162" s="267">
        <v>19</v>
      </c>
      <c r="AE162" s="267">
        <v>0</v>
      </c>
      <c r="AF162" s="267">
        <v>1</v>
      </c>
      <c r="AG162" s="267">
        <v>22</v>
      </c>
      <c r="AH162" s="267">
        <v>0</v>
      </c>
      <c r="AI162" s="48"/>
    </row>
    <row r="163" spans="1:35" ht="52.5" customHeight="1">
      <c r="A163" s="276" t="s">
        <v>182</v>
      </c>
      <c r="B163" s="264" t="s">
        <v>169</v>
      </c>
      <c r="C163" s="264" t="s">
        <v>170</v>
      </c>
      <c r="D163" s="264">
        <v>227</v>
      </c>
      <c r="E163" s="264">
        <v>0</v>
      </c>
      <c r="F163" s="264">
        <v>72</v>
      </c>
      <c r="G163" s="264">
        <v>88</v>
      </c>
      <c r="H163" s="264">
        <v>0</v>
      </c>
      <c r="I163" s="264">
        <v>10</v>
      </c>
      <c r="J163" s="264">
        <v>1</v>
      </c>
      <c r="K163" s="264">
        <v>0</v>
      </c>
      <c r="L163" s="268">
        <v>2</v>
      </c>
      <c r="M163" s="268">
        <v>0</v>
      </c>
      <c r="N163" s="268">
        <v>0</v>
      </c>
      <c r="O163" s="268">
        <v>0</v>
      </c>
      <c r="P163" s="268">
        <v>0</v>
      </c>
      <c r="Q163" s="268">
        <v>0</v>
      </c>
      <c r="R163" s="268">
        <v>0</v>
      </c>
      <c r="S163" s="268">
        <v>0</v>
      </c>
      <c r="T163" s="268">
        <v>0</v>
      </c>
      <c r="U163" s="268">
        <v>17</v>
      </c>
      <c r="V163" s="268">
        <v>2</v>
      </c>
      <c r="W163" s="268">
        <v>3</v>
      </c>
      <c r="X163" s="268">
        <v>0</v>
      </c>
      <c r="Y163" s="268">
        <v>23</v>
      </c>
      <c r="Z163" s="268">
        <v>2</v>
      </c>
      <c r="AA163" s="268">
        <v>1</v>
      </c>
      <c r="AB163" s="268">
        <v>0</v>
      </c>
      <c r="AC163" s="268">
        <v>0</v>
      </c>
      <c r="AD163" s="268">
        <v>0</v>
      </c>
      <c r="AE163" s="268">
        <v>0</v>
      </c>
      <c r="AF163" s="268">
        <v>0</v>
      </c>
      <c r="AG163" s="268">
        <v>6</v>
      </c>
      <c r="AH163" s="268">
        <v>0</v>
      </c>
      <c r="AI163" s="48"/>
    </row>
    <row r="164" spans="1:35" ht="52.5" customHeight="1">
      <c r="A164" s="277" t="s">
        <v>183</v>
      </c>
      <c r="B164" s="266" t="s">
        <v>169</v>
      </c>
      <c r="C164" s="266" t="s">
        <v>170</v>
      </c>
      <c r="D164" s="266">
        <v>612</v>
      </c>
      <c r="E164" s="266">
        <v>1</v>
      </c>
      <c r="F164" s="266">
        <v>205</v>
      </c>
      <c r="G164" s="266">
        <v>139</v>
      </c>
      <c r="H164" s="266">
        <v>1</v>
      </c>
      <c r="I164" s="266">
        <v>11</v>
      </c>
      <c r="J164" s="266">
        <v>7</v>
      </c>
      <c r="K164" s="266">
        <v>4</v>
      </c>
      <c r="L164" s="267">
        <v>0</v>
      </c>
      <c r="M164" s="267">
        <v>4</v>
      </c>
      <c r="N164" s="267">
        <v>0</v>
      </c>
      <c r="O164" s="267">
        <v>0</v>
      </c>
      <c r="P164" s="267">
        <v>0</v>
      </c>
      <c r="Q164" s="267">
        <v>0</v>
      </c>
      <c r="R164" s="267">
        <v>0</v>
      </c>
      <c r="S164" s="267">
        <v>0</v>
      </c>
      <c r="T164" s="267">
        <v>0</v>
      </c>
      <c r="U164" s="267">
        <v>71</v>
      </c>
      <c r="V164" s="267">
        <v>5</v>
      </c>
      <c r="W164" s="267">
        <v>27</v>
      </c>
      <c r="X164" s="267">
        <v>13</v>
      </c>
      <c r="Y164" s="267">
        <v>84</v>
      </c>
      <c r="Z164" s="267">
        <v>0</v>
      </c>
      <c r="AA164" s="267">
        <v>4</v>
      </c>
      <c r="AB164" s="267">
        <v>0</v>
      </c>
      <c r="AC164" s="267">
        <v>0</v>
      </c>
      <c r="AD164" s="267">
        <v>1</v>
      </c>
      <c r="AE164" s="267">
        <v>0</v>
      </c>
      <c r="AF164" s="267">
        <v>0</v>
      </c>
      <c r="AG164" s="267">
        <v>35</v>
      </c>
      <c r="AH164" s="267">
        <v>0</v>
      </c>
      <c r="AI164" s="48"/>
    </row>
    <row r="165" spans="1:35" ht="52.5" customHeight="1">
      <c r="A165" s="276" t="s">
        <v>184</v>
      </c>
      <c r="B165" s="264" t="s">
        <v>169</v>
      </c>
      <c r="C165" s="264" t="s">
        <v>170</v>
      </c>
      <c r="D165" s="264">
        <v>59</v>
      </c>
      <c r="E165" s="264">
        <v>0</v>
      </c>
      <c r="F165" s="264">
        <v>19</v>
      </c>
      <c r="G165" s="264">
        <v>13</v>
      </c>
      <c r="H165" s="264">
        <v>0</v>
      </c>
      <c r="I165" s="264">
        <v>0</v>
      </c>
      <c r="J165" s="264">
        <v>2</v>
      </c>
      <c r="K165" s="264">
        <v>0</v>
      </c>
      <c r="L165" s="268">
        <v>0</v>
      </c>
      <c r="M165" s="268">
        <v>0</v>
      </c>
      <c r="N165" s="268">
        <v>0</v>
      </c>
      <c r="O165" s="268">
        <v>0</v>
      </c>
      <c r="P165" s="268">
        <v>0</v>
      </c>
      <c r="Q165" s="268">
        <v>0</v>
      </c>
      <c r="R165" s="268">
        <v>0</v>
      </c>
      <c r="S165" s="268">
        <v>0</v>
      </c>
      <c r="T165" s="268">
        <v>0</v>
      </c>
      <c r="U165" s="268">
        <v>5</v>
      </c>
      <c r="V165" s="268">
        <v>0</v>
      </c>
      <c r="W165" s="268">
        <v>0</v>
      </c>
      <c r="X165" s="268">
        <v>0</v>
      </c>
      <c r="Y165" s="268">
        <v>10</v>
      </c>
      <c r="Z165" s="268">
        <v>0</v>
      </c>
      <c r="AA165" s="268">
        <v>5</v>
      </c>
      <c r="AB165" s="268">
        <v>0</v>
      </c>
      <c r="AC165" s="268">
        <v>0</v>
      </c>
      <c r="AD165" s="268">
        <v>0</v>
      </c>
      <c r="AE165" s="268">
        <v>0</v>
      </c>
      <c r="AF165" s="268">
        <v>0</v>
      </c>
      <c r="AG165" s="268">
        <v>5</v>
      </c>
      <c r="AH165" s="268">
        <v>0</v>
      </c>
      <c r="AI165" s="48"/>
    </row>
    <row r="166" spans="1:35" ht="52.5" customHeight="1">
      <c r="A166" s="277" t="s">
        <v>185</v>
      </c>
      <c r="B166" s="266" t="s">
        <v>169</v>
      </c>
      <c r="C166" s="266" t="s">
        <v>170</v>
      </c>
      <c r="D166" s="266">
        <v>159</v>
      </c>
      <c r="E166" s="266">
        <v>0</v>
      </c>
      <c r="F166" s="266">
        <v>80</v>
      </c>
      <c r="G166" s="266">
        <v>33</v>
      </c>
      <c r="H166" s="266">
        <v>1</v>
      </c>
      <c r="I166" s="266">
        <v>0</v>
      </c>
      <c r="J166" s="266">
        <v>1</v>
      </c>
      <c r="K166" s="266">
        <v>0</v>
      </c>
      <c r="L166" s="267">
        <v>0</v>
      </c>
      <c r="M166" s="267">
        <v>0</v>
      </c>
      <c r="N166" s="267">
        <v>0</v>
      </c>
      <c r="O166" s="267">
        <v>0</v>
      </c>
      <c r="P166" s="267">
        <v>0</v>
      </c>
      <c r="Q166" s="267">
        <v>0</v>
      </c>
      <c r="R166" s="267">
        <v>0</v>
      </c>
      <c r="S166" s="267">
        <v>0</v>
      </c>
      <c r="T166" s="267">
        <v>0</v>
      </c>
      <c r="U166" s="267">
        <v>20</v>
      </c>
      <c r="V166" s="267">
        <v>0</v>
      </c>
      <c r="W166" s="267">
        <v>1</v>
      </c>
      <c r="X166" s="267">
        <v>3</v>
      </c>
      <c r="Y166" s="267">
        <v>17</v>
      </c>
      <c r="Z166" s="267">
        <v>0</v>
      </c>
      <c r="AA166" s="267">
        <v>0</v>
      </c>
      <c r="AB166" s="267">
        <v>0</v>
      </c>
      <c r="AC166" s="267">
        <v>0</v>
      </c>
      <c r="AD166" s="267">
        <v>0</v>
      </c>
      <c r="AE166" s="267">
        <v>0</v>
      </c>
      <c r="AF166" s="267">
        <v>0</v>
      </c>
      <c r="AG166" s="267">
        <v>3</v>
      </c>
      <c r="AH166" s="267">
        <v>0</v>
      </c>
      <c r="AI166" s="48"/>
    </row>
    <row r="167" spans="1:35" ht="52.5" customHeight="1">
      <c r="A167" s="276" t="s">
        <v>186</v>
      </c>
      <c r="B167" s="264" t="s">
        <v>169</v>
      </c>
      <c r="C167" s="264" t="s">
        <v>170</v>
      </c>
      <c r="D167" s="264">
        <v>1565</v>
      </c>
      <c r="E167" s="264">
        <v>1</v>
      </c>
      <c r="F167" s="264">
        <v>604</v>
      </c>
      <c r="G167" s="264">
        <v>377</v>
      </c>
      <c r="H167" s="264">
        <v>9</v>
      </c>
      <c r="I167" s="264">
        <v>36</v>
      </c>
      <c r="J167" s="264">
        <v>18</v>
      </c>
      <c r="K167" s="264">
        <v>23</v>
      </c>
      <c r="L167" s="268">
        <v>8</v>
      </c>
      <c r="M167" s="268">
        <v>16</v>
      </c>
      <c r="N167" s="268">
        <v>3</v>
      </c>
      <c r="O167" s="268">
        <v>0</v>
      </c>
      <c r="P167" s="268">
        <v>0</v>
      </c>
      <c r="Q167" s="268">
        <v>1</v>
      </c>
      <c r="R167" s="268">
        <v>0</v>
      </c>
      <c r="S167" s="268">
        <v>0</v>
      </c>
      <c r="T167" s="268">
        <v>0</v>
      </c>
      <c r="U167" s="268">
        <v>167</v>
      </c>
      <c r="V167" s="268">
        <v>4</v>
      </c>
      <c r="W167" s="268">
        <v>9</v>
      </c>
      <c r="X167" s="268">
        <v>27</v>
      </c>
      <c r="Y167" s="268">
        <v>204</v>
      </c>
      <c r="Z167" s="268">
        <v>1</v>
      </c>
      <c r="AA167" s="268">
        <v>30</v>
      </c>
      <c r="AB167" s="268">
        <v>0</v>
      </c>
      <c r="AC167" s="268">
        <v>0</v>
      </c>
      <c r="AD167" s="268">
        <v>7</v>
      </c>
      <c r="AE167" s="268">
        <v>0</v>
      </c>
      <c r="AF167" s="268">
        <v>0</v>
      </c>
      <c r="AG167" s="268">
        <v>20</v>
      </c>
      <c r="AH167" s="268">
        <v>0</v>
      </c>
      <c r="AI167" s="48"/>
    </row>
    <row r="168" spans="1:35" ht="52.5" customHeight="1">
      <c r="A168" s="277" t="s">
        <v>187</v>
      </c>
      <c r="B168" s="266" t="s">
        <v>169</v>
      </c>
      <c r="C168" s="266" t="s">
        <v>170</v>
      </c>
      <c r="D168" s="266">
        <v>137</v>
      </c>
      <c r="E168" s="266">
        <v>0</v>
      </c>
      <c r="F168" s="266">
        <v>61</v>
      </c>
      <c r="G168" s="266">
        <v>32</v>
      </c>
      <c r="H168" s="266">
        <v>0</v>
      </c>
      <c r="I168" s="266">
        <v>0</v>
      </c>
      <c r="J168" s="266">
        <v>3</v>
      </c>
      <c r="K168" s="266">
        <v>0</v>
      </c>
      <c r="L168" s="267">
        <v>0</v>
      </c>
      <c r="M168" s="267">
        <v>2</v>
      </c>
      <c r="N168" s="267">
        <v>0</v>
      </c>
      <c r="O168" s="267">
        <v>0</v>
      </c>
      <c r="P168" s="267">
        <v>0</v>
      </c>
      <c r="Q168" s="267">
        <v>0</v>
      </c>
      <c r="R168" s="267">
        <v>0</v>
      </c>
      <c r="S168" s="267">
        <v>0</v>
      </c>
      <c r="T168" s="267">
        <v>0</v>
      </c>
      <c r="U168" s="267">
        <v>13</v>
      </c>
      <c r="V168" s="267">
        <v>0</v>
      </c>
      <c r="W168" s="267">
        <v>3</v>
      </c>
      <c r="X168" s="267">
        <v>0</v>
      </c>
      <c r="Y168" s="267">
        <v>20</v>
      </c>
      <c r="Z168" s="267">
        <v>0</v>
      </c>
      <c r="AA168" s="267">
        <v>1</v>
      </c>
      <c r="AB168" s="267">
        <v>0</v>
      </c>
      <c r="AC168" s="267">
        <v>0</v>
      </c>
      <c r="AD168" s="267">
        <v>0</v>
      </c>
      <c r="AE168" s="267">
        <v>0</v>
      </c>
      <c r="AF168" s="267">
        <v>0</v>
      </c>
      <c r="AG168" s="267">
        <v>2</v>
      </c>
      <c r="AH168" s="267">
        <v>0</v>
      </c>
      <c r="AI168" s="48"/>
    </row>
    <row r="169" spans="1:35" ht="52.5" customHeight="1">
      <c r="A169" s="276" t="s">
        <v>188</v>
      </c>
      <c r="B169" s="264" t="s">
        <v>169</v>
      </c>
      <c r="C169" s="264" t="s">
        <v>170</v>
      </c>
      <c r="D169" s="264">
        <v>254</v>
      </c>
      <c r="E169" s="264">
        <v>0</v>
      </c>
      <c r="F169" s="264">
        <v>103</v>
      </c>
      <c r="G169" s="264">
        <v>42</v>
      </c>
      <c r="H169" s="264">
        <v>0</v>
      </c>
      <c r="I169" s="264">
        <v>2</v>
      </c>
      <c r="J169" s="264">
        <v>2</v>
      </c>
      <c r="K169" s="264">
        <v>1</v>
      </c>
      <c r="L169" s="268">
        <v>1</v>
      </c>
      <c r="M169" s="268">
        <v>1</v>
      </c>
      <c r="N169" s="268">
        <v>0</v>
      </c>
      <c r="O169" s="268">
        <v>0</v>
      </c>
      <c r="P169" s="268">
        <v>1</v>
      </c>
      <c r="Q169" s="268">
        <v>1</v>
      </c>
      <c r="R169" s="268">
        <v>0</v>
      </c>
      <c r="S169" s="268">
        <v>0</v>
      </c>
      <c r="T169" s="268">
        <v>0</v>
      </c>
      <c r="U169" s="268">
        <v>17</v>
      </c>
      <c r="V169" s="268">
        <v>1</v>
      </c>
      <c r="W169" s="268">
        <v>31</v>
      </c>
      <c r="X169" s="268">
        <v>6</v>
      </c>
      <c r="Y169" s="268">
        <v>25</v>
      </c>
      <c r="Z169" s="268">
        <v>2</v>
      </c>
      <c r="AA169" s="268">
        <v>2</v>
      </c>
      <c r="AB169" s="268">
        <v>0</v>
      </c>
      <c r="AC169" s="268">
        <v>0</v>
      </c>
      <c r="AD169" s="268">
        <v>1</v>
      </c>
      <c r="AE169" s="268">
        <v>0</v>
      </c>
      <c r="AF169" s="268">
        <v>0</v>
      </c>
      <c r="AG169" s="268">
        <v>15</v>
      </c>
      <c r="AH169" s="268">
        <v>0</v>
      </c>
      <c r="AI169" s="48"/>
    </row>
    <row r="170" spans="1:35" ht="52.5" customHeight="1">
      <c r="A170" s="277" t="s">
        <v>189</v>
      </c>
      <c r="B170" s="266" t="s">
        <v>190</v>
      </c>
      <c r="C170" s="266" t="s">
        <v>191</v>
      </c>
      <c r="D170" s="266">
        <v>241</v>
      </c>
      <c r="E170" s="266">
        <v>0</v>
      </c>
      <c r="F170" s="266">
        <v>60</v>
      </c>
      <c r="G170" s="266">
        <v>96</v>
      </c>
      <c r="H170" s="266">
        <v>3</v>
      </c>
      <c r="I170" s="266">
        <v>4</v>
      </c>
      <c r="J170" s="266">
        <v>3</v>
      </c>
      <c r="K170" s="266">
        <v>0</v>
      </c>
      <c r="L170" s="267">
        <v>4</v>
      </c>
      <c r="M170" s="267">
        <v>22</v>
      </c>
      <c r="N170" s="267">
        <v>0</v>
      </c>
      <c r="O170" s="267">
        <v>0</v>
      </c>
      <c r="P170" s="267">
        <v>0</v>
      </c>
      <c r="Q170" s="267">
        <v>0</v>
      </c>
      <c r="R170" s="267">
        <v>0</v>
      </c>
      <c r="S170" s="267">
        <v>0</v>
      </c>
      <c r="T170" s="267">
        <v>0</v>
      </c>
      <c r="U170" s="267">
        <v>26</v>
      </c>
      <c r="V170" s="267">
        <v>1</v>
      </c>
      <c r="W170" s="267">
        <v>0</v>
      </c>
      <c r="X170" s="267">
        <v>0</v>
      </c>
      <c r="Y170" s="267">
        <v>13</v>
      </c>
      <c r="Z170" s="267">
        <v>0</v>
      </c>
      <c r="AA170" s="267">
        <v>6</v>
      </c>
      <c r="AB170" s="267">
        <v>0</v>
      </c>
      <c r="AC170" s="267">
        <v>0</v>
      </c>
      <c r="AD170" s="267">
        <v>0</v>
      </c>
      <c r="AE170" s="267">
        <v>0</v>
      </c>
      <c r="AF170" s="267">
        <v>0</v>
      </c>
      <c r="AG170" s="267">
        <v>3</v>
      </c>
      <c r="AH170" s="267">
        <v>0</v>
      </c>
      <c r="AI170" s="48"/>
    </row>
    <row r="171" spans="1:35" ht="52.5" customHeight="1">
      <c r="A171" s="276" t="s">
        <v>192</v>
      </c>
      <c r="B171" s="264" t="s">
        <v>190</v>
      </c>
      <c r="C171" s="264" t="s">
        <v>191</v>
      </c>
      <c r="D171" s="264">
        <v>364</v>
      </c>
      <c r="E171" s="264">
        <v>0</v>
      </c>
      <c r="F171" s="264">
        <v>46</v>
      </c>
      <c r="G171" s="264">
        <v>170</v>
      </c>
      <c r="H171" s="264">
        <v>2</v>
      </c>
      <c r="I171" s="264">
        <v>0</v>
      </c>
      <c r="J171" s="264">
        <v>4</v>
      </c>
      <c r="K171" s="264">
        <v>0</v>
      </c>
      <c r="L171" s="268">
        <v>1</v>
      </c>
      <c r="M171" s="268">
        <v>23</v>
      </c>
      <c r="N171" s="268">
        <v>0</v>
      </c>
      <c r="O171" s="268">
        <v>0</v>
      </c>
      <c r="P171" s="268">
        <v>0</v>
      </c>
      <c r="Q171" s="268">
        <v>0</v>
      </c>
      <c r="R171" s="268">
        <v>0</v>
      </c>
      <c r="S171" s="268">
        <v>0</v>
      </c>
      <c r="T171" s="268">
        <v>0</v>
      </c>
      <c r="U171" s="268">
        <v>88</v>
      </c>
      <c r="V171" s="268">
        <v>0</v>
      </c>
      <c r="W171" s="268">
        <v>0</v>
      </c>
      <c r="X171" s="268">
        <v>0</v>
      </c>
      <c r="Y171" s="268">
        <v>15</v>
      </c>
      <c r="Z171" s="268">
        <v>0</v>
      </c>
      <c r="AA171" s="268">
        <v>9</v>
      </c>
      <c r="AB171" s="268">
        <v>0</v>
      </c>
      <c r="AC171" s="268">
        <v>0</v>
      </c>
      <c r="AD171" s="268">
        <v>2</v>
      </c>
      <c r="AE171" s="268">
        <v>0</v>
      </c>
      <c r="AF171" s="268">
        <v>0</v>
      </c>
      <c r="AG171" s="268">
        <v>4</v>
      </c>
      <c r="AH171" s="268">
        <v>0</v>
      </c>
      <c r="AI171" s="48"/>
    </row>
    <row r="172" spans="1:35" ht="52.5" customHeight="1">
      <c r="A172" s="277" t="s">
        <v>193</v>
      </c>
      <c r="B172" s="266" t="s">
        <v>190</v>
      </c>
      <c r="C172" s="266" t="s">
        <v>191</v>
      </c>
      <c r="D172" s="266">
        <v>5664</v>
      </c>
      <c r="E172" s="266">
        <v>0</v>
      </c>
      <c r="F172" s="266">
        <v>1016</v>
      </c>
      <c r="G172" s="266">
        <v>2144</v>
      </c>
      <c r="H172" s="266">
        <v>143</v>
      </c>
      <c r="I172" s="266">
        <v>157</v>
      </c>
      <c r="J172" s="266">
        <v>41</v>
      </c>
      <c r="K172" s="266">
        <v>0</v>
      </c>
      <c r="L172" s="267">
        <v>62</v>
      </c>
      <c r="M172" s="267">
        <v>379</v>
      </c>
      <c r="N172" s="267">
        <v>4</v>
      </c>
      <c r="O172" s="267">
        <v>0</v>
      </c>
      <c r="P172" s="267">
        <v>3</v>
      </c>
      <c r="Q172" s="267">
        <v>4</v>
      </c>
      <c r="R172" s="267">
        <v>1</v>
      </c>
      <c r="S172" s="267">
        <v>0</v>
      </c>
      <c r="T172" s="267">
        <v>0</v>
      </c>
      <c r="U172" s="267">
        <v>996</v>
      </c>
      <c r="V172" s="267">
        <v>1</v>
      </c>
      <c r="W172" s="267">
        <v>39</v>
      </c>
      <c r="X172" s="267">
        <v>42</v>
      </c>
      <c r="Y172" s="267">
        <v>209</v>
      </c>
      <c r="Z172" s="267">
        <v>1</v>
      </c>
      <c r="AA172" s="267">
        <v>336</v>
      </c>
      <c r="AB172" s="267">
        <v>3</v>
      </c>
      <c r="AC172" s="267">
        <v>0</v>
      </c>
      <c r="AD172" s="267">
        <v>6</v>
      </c>
      <c r="AE172" s="267">
        <v>0</v>
      </c>
      <c r="AF172" s="267">
        <v>0</v>
      </c>
      <c r="AG172" s="267">
        <v>77</v>
      </c>
      <c r="AH172" s="267">
        <v>0</v>
      </c>
      <c r="AI172" s="48"/>
    </row>
    <row r="173" spans="1:35" ht="52.5" customHeight="1">
      <c r="A173" s="276" t="s">
        <v>194</v>
      </c>
      <c r="B173" s="264" t="s">
        <v>190</v>
      </c>
      <c r="C173" s="264" t="s">
        <v>191</v>
      </c>
      <c r="D173" s="264">
        <v>511</v>
      </c>
      <c r="E173" s="264">
        <v>0</v>
      </c>
      <c r="F173" s="264">
        <v>51</v>
      </c>
      <c r="G173" s="264">
        <v>167</v>
      </c>
      <c r="H173" s="264">
        <v>5</v>
      </c>
      <c r="I173" s="264">
        <v>13</v>
      </c>
      <c r="J173" s="264">
        <v>1</v>
      </c>
      <c r="K173" s="264">
        <v>0</v>
      </c>
      <c r="L173" s="268">
        <v>5</v>
      </c>
      <c r="M173" s="268">
        <v>39</v>
      </c>
      <c r="N173" s="268">
        <v>0</v>
      </c>
      <c r="O173" s="268">
        <v>0</v>
      </c>
      <c r="P173" s="268">
        <v>0</v>
      </c>
      <c r="Q173" s="268">
        <v>1</v>
      </c>
      <c r="R173" s="268">
        <v>0</v>
      </c>
      <c r="S173" s="268">
        <v>0</v>
      </c>
      <c r="T173" s="268">
        <v>0</v>
      </c>
      <c r="U173" s="268">
        <v>60</v>
      </c>
      <c r="V173" s="268">
        <v>0</v>
      </c>
      <c r="W173" s="268">
        <v>0</v>
      </c>
      <c r="X173" s="268">
        <v>0</v>
      </c>
      <c r="Y173" s="268">
        <v>155</v>
      </c>
      <c r="Z173" s="268">
        <v>0</v>
      </c>
      <c r="AA173" s="268">
        <v>6</v>
      </c>
      <c r="AB173" s="268">
        <v>0</v>
      </c>
      <c r="AC173" s="268">
        <v>0</v>
      </c>
      <c r="AD173" s="268">
        <v>1</v>
      </c>
      <c r="AE173" s="268">
        <v>0</v>
      </c>
      <c r="AF173" s="268">
        <v>0</v>
      </c>
      <c r="AG173" s="268">
        <v>7</v>
      </c>
      <c r="AH173" s="268">
        <v>0</v>
      </c>
      <c r="AI173" s="48"/>
    </row>
    <row r="174" spans="1:35" ht="52.5" customHeight="1">
      <c r="A174" s="277" t="s">
        <v>195</v>
      </c>
      <c r="B174" s="266" t="s">
        <v>190</v>
      </c>
      <c r="C174" s="266" t="s">
        <v>191</v>
      </c>
      <c r="D174" s="266">
        <v>717</v>
      </c>
      <c r="E174" s="266">
        <v>0</v>
      </c>
      <c r="F174" s="266">
        <v>140</v>
      </c>
      <c r="G174" s="266">
        <v>326</v>
      </c>
      <c r="H174" s="266">
        <v>2</v>
      </c>
      <c r="I174" s="266">
        <v>5</v>
      </c>
      <c r="J174" s="266">
        <v>5</v>
      </c>
      <c r="K174" s="266">
        <v>0</v>
      </c>
      <c r="L174" s="267">
        <v>19</v>
      </c>
      <c r="M174" s="267">
        <v>44</v>
      </c>
      <c r="N174" s="267">
        <v>1</v>
      </c>
      <c r="O174" s="267">
        <v>0</v>
      </c>
      <c r="P174" s="267">
        <v>0</v>
      </c>
      <c r="Q174" s="267">
        <v>0</v>
      </c>
      <c r="R174" s="267">
        <v>0</v>
      </c>
      <c r="S174" s="267">
        <v>0</v>
      </c>
      <c r="T174" s="267">
        <v>0</v>
      </c>
      <c r="U174" s="267">
        <v>114</v>
      </c>
      <c r="V174" s="267">
        <v>1</v>
      </c>
      <c r="W174" s="267">
        <v>2</v>
      </c>
      <c r="X174" s="267">
        <v>0</v>
      </c>
      <c r="Y174" s="267">
        <v>11</v>
      </c>
      <c r="Z174" s="267">
        <v>2</v>
      </c>
      <c r="AA174" s="267">
        <v>30</v>
      </c>
      <c r="AB174" s="267">
        <v>0</v>
      </c>
      <c r="AC174" s="267">
        <v>0</v>
      </c>
      <c r="AD174" s="267">
        <v>0</v>
      </c>
      <c r="AE174" s="267">
        <v>0</v>
      </c>
      <c r="AF174" s="267">
        <v>0</v>
      </c>
      <c r="AG174" s="267">
        <v>15</v>
      </c>
      <c r="AH174" s="267">
        <v>0</v>
      </c>
      <c r="AI174" s="48"/>
    </row>
    <row r="175" spans="1:35" ht="52.5" customHeight="1">
      <c r="A175" s="276" t="s">
        <v>196</v>
      </c>
      <c r="B175" s="264" t="s">
        <v>190</v>
      </c>
      <c r="C175" s="264" t="s">
        <v>191</v>
      </c>
      <c r="D175" s="264">
        <v>700</v>
      </c>
      <c r="E175" s="264">
        <v>0</v>
      </c>
      <c r="F175" s="264">
        <v>89</v>
      </c>
      <c r="G175" s="264">
        <v>318</v>
      </c>
      <c r="H175" s="264">
        <v>21</v>
      </c>
      <c r="I175" s="264">
        <v>15</v>
      </c>
      <c r="J175" s="264">
        <v>14</v>
      </c>
      <c r="K175" s="264">
        <v>0</v>
      </c>
      <c r="L175" s="268">
        <v>17</v>
      </c>
      <c r="M175" s="268">
        <v>36</v>
      </c>
      <c r="N175" s="268">
        <v>1</v>
      </c>
      <c r="O175" s="268">
        <v>1</v>
      </c>
      <c r="P175" s="268">
        <v>3</v>
      </c>
      <c r="Q175" s="268">
        <v>3</v>
      </c>
      <c r="R175" s="268">
        <v>0</v>
      </c>
      <c r="S175" s="268">
        <v>0</v>
      </c>
      <c r="T175" s="268">
        <v>0</v>
      </c>
      <c r="U175" s="268">
        <v>138</v>
      </c>
      <c r="V175" s="268">
        <v>0</v>
      </c>
      <c r="W175" s="268">
        <v>2</v>
      </c>
      <c r="X175" s="268">
        <v>0</v>
      </c>
      <c r="Y175" s="268">
        <v>20</v>
      </c>
      <c r="Z175" s="268">
        <v>2</v>
      </c>
      <c r="AA175" s="268">
        <v>16</v>
      </c>
      <c r="AB175" s="268">
        <v>0</v>
      </c>
      <c r="AC175" s="268">
        <v>0</v>
      </c>
      <c r="AD175" s="268">
        <v>0</v>
      </c>
      <c r="AE175" s="268">
        <v>0</v>
      </c>
      <c r="AF175" s="268">
        <v>0</v>
      </c>
      <c r="AG175" s="268">
        <v>4</v>
      </c>
      <c r="AH175" s="268">
        <v>0</v>
      </c>
      <c r="AI175" s="48"/>
    </row>
    <row r="176" spans="1:35" ht="52.5" customHeight="1">
      <c r="A176" s="277" t="s">
        <v>197</v>
      </c>
      <c r="B176" s="266" t="s">
        <v>190</v>
      </c>
      <c r="C176" s="266" t="s">
        <v>191</v>
      </c>
      <c r="D176" s="266">
        <v>1104</v>
      </c>
      <c r="E176" s="266">
        <v>0</v>
      </c>
      <c r="F176" s="266">
        <v>178</v>
      </c>
      <c r="G176" s="266">
        <v>350</v>
      </c>
      <c r="H176" s="266">
        <v>11</v>
      </c>
      <c r="I176" s="266">
        <v>25</v>
      </c>
      <c r="J176" s="266">
        <v>4</v>
      </c>
      <c r="K176" s="266">
        <v>0</v>
      </c>
      <c r="L176" s="267">
        <v>8</v>
      </c>
      <c r="M176" s="267">
        <v>97</v>
      </c>
      <c r="N176" s="267">
        <v>1</v>
      </c>
      <c r="O176" s="267">
        <v>0</v>
      </c>
      <c r="P176" s="267">
        <v>0</v>
      </c>
      <c r="Q176" s="267">
        <v>0</v>
      </c>
      <c r="R176" s="267">
        <v>0</v>
      </c>
      <c r="S176" s="267">
        <v>0</v>
      </c>
      <c r="T176" s="267">
        <v>0</v>
      </c>
      <c r="U176" s="267">
        <v>127</v>
      </c>
      <c r="V176" s="267">
        <v>1</v>
      </c>
      <c r="W176" s="267">
        <v>18</v>
      </c>
      <c r="X176" s="267">
        <v>5</v>
      </c>
      <c r="Y176" s="267">
        <v>157</v>
      </c>
      <c r="Z176" s="267">
        <v>5</v>
      </c>
      <c r="AA176" s="267">
        <v>88</v>
      </c>
      <c r="AB176" s="267">
        <v>0</v>
      </c>
      <c r="AC176" s="267">
        <v>2</v>
      </c>
      <c r="AD176" s="267">
        <v>8</v>
      </c>
      <c r="AE176" s="267">
        <v>0</v>
      </c>
      <c r="AF176" s="267">
        <v>0</v>
      </c>
      <c r="AG176" s="267">
        <v>19</v>
      </c>
      <c r="AH176" s="267">
        <v>0</v>
      </c>
      <c r="AI176" s="48"/>
    </row>
    <row r="177" spans="1:35" ht="52.5" customHeight="1">
      <c r="A177" s="276" t="s">
        <v>198</v>
      </c>
      <c r="B177" s="264" t="s">
        <v>190</v>
      </c>
      <c r="C177" s="264" t="s">
        <v>191</v>
      </c>
      <c r="D177" s="264">
        <v>619</v>
      </c>
      <c r="E177" s="264">
        <v>1</v>
      </c>
      <c r="F177" s="264">
        <v>75</v>
      </c>
      <c r="G177" s="264">
        <v>266</v>
      </c>
      <c r="H177" s="264">
        <v>14</v>
      </c>
      <c r="I177" s="264">
        <v>1</v>
      </c>
      <c r="J177" s="264">
        <v>13</v>
      </c>
      <c r="K177" s="264">
        <v>0</v>
      </c>
      <c r="L177" s="268">
        <v>9</v>
      </c>
      <c r="M177" s="268">
        <v>76</v>
      </c>
      <c r="N177" s="268">
        <v>0</v>
      </c>
      <c r="O177" s="268">
        <v>0</v>
      </c>
      <c r="P177" s="268">
        <v>0</v>
      </c>
      <c r="Q177" s="268">
        <v>0</v>
      </c>
      <c r="R177" s="268">
        <v>0</v>
      </c>
      <c r="S177" s="268">
        <v>0</v>
      </c>
      <c r="T177" s="268">
        <v>0</v>
      </c>
      <c r="U177" s="268">
        <v>111</v>
      </c>
      <c r="V177" s="268">
        <v>2</v>
      </c>
      <c r="W177" s="268">
        <v>3</v>
      </c>
      <c r="X177" s="268">
        <v>4</v>
      </c>
      <c r="Y177" s="268">
        <v>18</v>
      </c>
      <c r="Z177" s="268">
        <v>0</v>
      </c>
      <c r="AA177" s="268">
        <v>19</v>
      </c>
      <c r="AB177" s="268">
        <v>1</v>
      </c>
      <c r="AC177" s="268">
        <v>1</v>
      </c>
      <c r="AD177" s="268">
        <v>0</v>
      </c>
      <c r="AE177" s="268">
        <v>0</v>
      </c>
      <c r="AF177" s="268">
        <v>0</v>
      </c>
      <c r="AG177" s="268">
        <v>5</v>
      </c>
      <c r="AH177" s="268">
        <v>0</v>
      </c>
      <c r="AI177" s="48"/>
    </row>
    <row r="178" spans="1:35" ht="52.5" customHeight="1">
      <c r="A178" s="277" t="s">
        <v>199</v>
      </c>
      <c r="B178" s="266" t="s">
        <v>190</v>
      </c>
      <c r="C178" s="266" t="s">
        <v>191</v>
      </c>
      <c r="D178" s="266">
        <v>892</v>
      </c>
      <c r="E178" s="266">
        <v>0</v>
      </c>
      <c r="F178" s="266">
        <v>81</v>
      </c>
      <c r="G178" s="266">
        <v>412</v>
      </c>
      <c r="H178" s="266">
        <v>3</v>
      </c>
      <c r="I178" s="266">
        <v>26</v>
      </c>
      <c r="J178" s="266">
        <v>8</v>
      </c>
      <c r="K178" s="266">
        <v>0</v>
      </c>
      <c r="L178" s="267">
        <v>16</v>
      </c>
      <c r="M178" s="267">
        <v>49</v>
      </c>
      <c r="N178" s="267">
        <v>0</v>
      </c>
      <c r="O178" s="267">
        <v>0</v>
      </c>
      <c r="P178" s="267">
        <v>0</v>
      </c>
      <c r="Q178" s="267">
        <v>0</v>
      </c>
      <c r="R178" s="267">
        <v>0</v>
      </c>
      <c r="S178" s="267">
        <v>0</v>
      </c>
      <c r="T178" s="267">
        <v>0</v>
      </c>
      <c r="U178" s="267">
        <v>115</v>
      </c>
      <c r="V178" s="267">
        <v>3</v>
      </c>
      <c r="W178" s="267">
        <v>2</v>
      </c>
      <c r="X178" s="267">
        <v>8</v>
      </c>
      <c r="Y178" s="267">
        <v>155</v>
      </c>
      <c r="Z178" s="267">
        <v>0</v>
      </c>
      <c r="AA178" s="267">
        <v>4</v>
      </c>
      <c r="AB178" s="267">
        <v>0</v>
      </c>
      <c r="AC178" s="267">
        <v>0</v>
      </c>
      <c r="AD178" s="267">
        <v>3</v>
      </c>
      <c r="AE178" s="267">
        <v>0</v>
      </c>
      <c r="AF178" s="267">
        <v>0</v>
      </c>
      <c r="AG178" s="267">
        <v>7</v>
      </c>
      <c r="AH178" s="267">
        <v>0</v>
      </c>
      <c r="AI178" s="48"/>
    </row>
    <row r="179" spans="1:35" ht="52.5" customHeight="1">
      <c r="A179" s="276" t="s">
        <v>200</v>
      </c>
      <c r="B179" s="264" t="s">
        <v>190</v>
      </c>
      <c r="C179" s="264" t="s">
        <v>191</v>
      </c>
      <c r="D179" s="264">
        <v>437</v>
      </c>
      <c r="E179" s="264">
        <v>0</v>
      </c>
      <c r="F179" s="264">
        <v>94</v>
      </c>
      <c r="G179" s="264">
        <v>173</v>
      </c>
      <c r="H179" s="264">
        <v>21</v>
      </c>
      <c r="I179" s="264">
        <v>7</v>
      </c>
      <c r="J179" s="264">
        <v>1</v>
      </c>
      <c r="K179" s="264">
        <v>0</v>
      </c>
      <c r="L179" s="268">
        <v>14</v>
      </c>
      <c r="M179" s="268">
        <v>47</v>
      </c>
      <c r="N179" s="268">
        <v>0</v>
      </c>
      <c r="O179" s="268">
        <v>0</v>
      </c>
      <c r="P179" s="268">
        <v>0</v>
      </c>
      <c r="Q179" s="268">
        <v>0</v>
      </c>
      <c r="R179" s="268">
        <v>0</v>
      </c>
      <c r="S179" s="268">
        <v>0</v>
      </c>
      <c r="T179" s="268">
        <v>0</v>
      </c>
      <c r="U179" s="268">
        <v>50</v>
      </c>
      <c r="V179" s="268">
        <v>0</v>
      </c>
      <c r="W179" s="268">
        <v>0</v>
      </c>
      <c r="X179" s="268">
        <v>7</v>
      </c>
      <c r="Y179" s="268">
        <v>13</v>
      </c>
      <c r="Z179" s="268">
        <v>0</v>
      </c>
      <c r="AA179" s="268">
        <v>8</v>
      </c>
      <c r="AB179" s="268">
        <v>0</v>
      </c>
      <c r="AC179" s="268">
        <v>0</v>
      </c>
      <c r="AD179" s="268">
        <v>0</v>
      </c>
      <c r="AE179" s="268">
        <v>0</v>
      </c>
      <c r="AF179" s="268">
        <v>0</v>
      </c>
      <c r="AG179" s="268">
        <v>2</v>
      </c>
      <c r="AH179" s="268">
        <v>0</v>
      </c>
      <c r="AI179" s="48"/>
    </row>
    <row r="180" spans="1:35" ht="52.5" customHeight="1">
      <c r="A180" s="277" t="s">
        <v>201</v>
      </c>
      <c r="B180" s="266" t="s">
        <v>190</v>
      </c>
      <c r="C180" s="266" t="s">
        <v>191</v>
      </c>
      <c r="D180" s="266">
        <v>198</v>
      </c>
      <c r="E180" s="266">
        <v>0</v>
      </c>
      <c r="F180" s="266">
        <v>35</v>
      </c>
      <c r="G180" s="266">
        <v>79</v>
      </c>
      <c r="H180" s="266">
        <v>2</v>
      </c>
      <c r="I180" s="266">
        <v>3</v>
      </c>
      <c r="J180" s="266">
        <v>3</v>
      </c>
      <c r="K180" s="266">
        <v>0</v>
      </c>
      <c r="L180" s="267">
        <v>8</v>
      </c>
      <c r="M180" s="267">
        <v>37</v>
      </c>
      <c r="N180" s="267">
        <v>0</v>
      </c>
      <c r="O180" s="267">
        <v>0</v>
      </c>
      <c r="P180" s="267">
        <v>0</v>
      </c>
      <c r="Q180" s="267">
        <v>0</v>
      </c>
      <c r="R180" s="267">
        <v>0</v>
      </c>
      <c r="S180" s="267">
        <v>0</v>
      </c>
      <c r="T180" s="267">
        <v>0</v>
      </c>
      <c r="U180" s="267">
        <v>27</v>
      </c>
      <c r="V180" s="267">
        <v>0</v>
      </c>
      <c r="W180" s="267">
        <v>0</v>
      </c>
      <c r="X180" s="267">
        <v>0</v>
      </c>
      <c r="Y180" s="267">
        <v>3</v>
      </c>
      <c r="Z180" s="267">
        <v>0</v>
      </c>
      <c r="AA180" s="267">
        <v>0</v>
      </c>
      <c r="AB180" s="267">
        <v>0</v>
      </c>
      <c r="AC180" s="267">
        <v>0</v>
      </c>
      <c r="AD180" s="267">
        <v>0</v>
      </c>
      <c r="AE180" s="267">
        <v>0</v>
      </c>
      <c r="AF180" s="267">
        <v>0</v>
      </c>
      <c r="AG180" s="267">
        <v>1</v>
      </c>
      <c r="AH180" s="267">
        <v>0</v>
      </c>
      <c r="AI180" s="48"/>
    </row>
    <row r="181" spans="1:35" ht="52.5" customHeight="1">
      <c r="A181" s="276" t="s">
        <v>202</v>
      </c>
      <c r="B181" s="264" t="s">
        <v>190</v>
      </c>
      <c r="C181" s="264" t="s">
        <v>191</v>
      </c>
      <c r="D181" s="264">
        <v>147</v>
      </c>
      <c r="E181" s="264">
        <v>0</v>
      </c>
      <c r="F181" s="264">
        <v>32</v>
      </c>
      <c r="G181" s="264">
        <v>76</v>
      </c>
      <c r="H181" s="264">
        <v>0</v>
      </c>
      <c r="I181" s="264">
        <v>0</v>
      </c>
      <c r="J181" s="264">
        <v>0</v>
      </c>
      <c r="K181" s="264">
        <v>0</v>
      </c>
      <c r="L181" s="268">
        <v>0</v>
      </c>
      <c r="M181" s="268">
        <v>11</v>
      </c>
      <c r="N181" s="268">
        <v>0</v>
      </c>
      <c r="O181" s="268">
        <v>0</v>
      </c>
      <c r="P181" s="268">
        <v>0</v>
      </c>
      <c r="Q181" s="268">
        <v>0</v>
      </c>
      <c r="R181" s="268">
        <v>0</v>
      </c>
      <c r="S181" s="268">
        <v>0</v>
      </c>
      <c r="T181" s="268">
        <v>0</v>
      </c>
      <c r="U181" s="268">
        <v>19</v>
      </c>
      <c r="V181" s="268">
        <v>0</v>
      </c>
      <c r="W181" s="268">
        <v>0</v>
      </c>
      <c r="X181" s="268">
        <v>0</v>
      </c>
      <c r="Y181" s="268">
        <v>4</v>
      </c>
      <c r="Z181" s="268">
        <v>0</v>
      </c>
      <c r="AA181" s="268">
        <v>4</v>
      </c>
      <c r="AB181" s="268">
        <v>0</v>
      </c>
      <c r="AC181" s="268">
        <v>0</v>
      </c>
      <c r="AD181" s="268">
        <v>0</v>
      </c>
      <c r="AE181" s="268">
        <v>0</v>
      </c>
      <c r="AF181" s="268">
        <v>0</v>
      </c>
      <c r="AG181" s="268">
        <v>1</v>
      </c>
      <c r="AH181" s="268">
        <v>0</v>
      </c>
      <c r="AI181" s="48"/>
    </row>
    <row r="182" spans="1:35" ht="52.5" customHeight="1">
      <c r="A182" s="277" t="s">
        <v>203</v>
      </c>
      <c r="B182" s="266" t="s">
        <v>190</v>
      </c>
      <c r="C182" s="266" t="s">
        <v>191</v>
      </c>
      <c r="D182" s="266">
        <v>342</v>
      </c>
      <c r="E182" s="266">
        <v>0</v>
      </c>
      <c r="F182" s="266">
        <v>38</v>
      </c>
      <c r="G182" s="266">
        <v>153</v>
      </c>
      <c r="H182" s="266">
        <v>2</v>
      </c>
      <c r="I182" s="266">
        <v>7</v>
      </c>
      <c r="J182" s="266">
        <v>3</v>
      </c>
      <c r="K182" s="266">
        <v>0</v>
      </c>
      <c r="L182" s="267">
        <v>8</v>
      </c>
      <c r="M182" s="267">
        <v>17</v>
      </c>
      <c r="N182" s="267">
        <v>0</v>
      </c>
      <c r="O182" s="267">
        <v>0</v>
      </c>
      <c r="P182" s="267">
        <v>0</v>
      </c>
      <c r="Q182" s="267">
        <v>0</v>
      </c>
      <c r="R182" s="267">
        <v>0</v>
      </c>
      <c r="S182" s="267">
        <v>0</v>
      </c>
      <c r="T182" s="267">
        <v>0</v>
      </c>
      <c r="U182" s="267">
        <v>64</v>
      </c>
      <c r="V182" s="267">
        <v>0</v>
      </c>
      <c r="W182" s="267">
        <v>0</v>
      </c>
      <c r="X182" s="267">
        <v>4</v>
      </c>
      <c r="Y182" s="267">
        <v>12</v>
      </c>
      <c r="Z182" s="267">
        <v>0</v>
      </c>
      <c r="AA182" s="267">
        <v>29</v>
      </c>
      <c r="AB182" s="267">
        <v>0</v>
      </c>
      <c r="AC182" s="267">
        <v>1</v>
      </c>
      <c r="AD182" s="267">
        <v>0</v>
      </c>
      <c r="AE182" s="267">
        <v>0</v>
      </c>
      <c r="AF182" s="267">
        <v>0</v>
      </c>
      <c r="AG182" s="267">
        <v>4</v>
      </c>
      <c r="AH182" s="267">
        <v>0</v>
      </c>
      <c r="AI182" s="48"/>
    </row>
    <row r="183" spans="1:35" ht="52.5" customHeight="1">
      <c r="A183" s="276" t="s">
        <v>204</v>
      </c>
      <c r="B183" s="264" t="s">
        <v>205</v>
      </c>
      <c r="C183" s="264" t="s">
        <v>206</v>
      </c>
      <c r="D183" s="264">
        <v>166</v>
      </c>
      <c r="E183" s="264">
        <v>1</v>
      </c>
      <c r="F183" s="264">
        <v>6</v>
      </c>
      <c r="G183" s="264">
        <v>68</v>
      </c>
      <c r="H183" s="264">
        <v>0</v>
      </c>
      <c r="I183" s="264">
        <v>2</v>
      </c>
      <c r="J183" s="264">
        <v>5</v>
      </c>
      <c r="K183" s="264">
        <v>0</v>
      </c>
      <c r="L183" s="268">
        <v>0</v>
      </c>
      <c r="M183" s="268">
        <v>16</v>
      </c>
      <c r="N183" s="268">
        <v>0</v>
      </c>
      <c r="O183" s="268">
        <v>0</v>
      </c>
      <c r="P183" s="268">
        <v>0</v>
      </c>
      <c r="Q183" s="268">
        <v>0</v>
      </c>
      <c r="R183" s="268">
        <v>0</v>
      </c>
      <c r="S183" s="268">
        <v>0</v>
      </c>
      <c r="T183" s="268">
        <v>0</v>
      </c>
      <c r="U183" s="268">
        <v>42</v>
      </c>
      <c r="V183" s="268">
        <v>0</v>
      </c>
      <c r="W183" s="268">
        <v>8</v>
      </c>
      <c r="X183" s="268">
        <v>0</v>
      </c>
      <c r="Y183" s="268">
        <v>12</v>
      </c>
      <c r="Z183" s="268">
        <v>0</v>
      </c>
      <c r="AA183" s="268">
        <v>4</v>
      </c>
      <c r="AB183" s="268">
        <v>0</v>
      </c>
      <c r="AC183" s="268">
        <v>0</v>
      </c>
      <c r="AD183" s="268">
        <v>0</v>
      </c>
      <c r="AE183" s="268">
        <v>0</v>
      </c>
      <c r="AF183" s="268">
        <v>0</v>
      </c>
      <c r="AG183" s="268">
        <v>2</v>
      </c>
      <c r="AH183" s="268">
        <v>0</v>
      </c>
      <c r="AI183" s="48"/>
    </row>
    <row r="184" spans="1:35" ht="52.5" customHeight="1">
      <c r="A184" s="277" t="s">
        <v>207</v>
      </c>
      <c r="B184" s="266" t="s">
        <v>205</v>
      </c>
      <c r="C184" s="266" t="s">
        <v>206</v>
      </c>
      <c r="D184" s="266">
        <v>176</v>
      </c>
      <c r="E184" s="266">
        <v>0</v>
      </c>
      <c r="F184" s="266">
        <v>4</v>
      </c>
      <c r="G184" s="266">
        <v>74</v>
      </c>
      <c r="H184" s="266">
        <v>0</v>
      </c>
      <c r="I184" s="266">
        <v>0</v>
      </c>
      <c r="J184" s="266">
        <v>4</v>
      </c>
      <c r="K184" s="266">
        <v>0</v>
      </c>
      <c r="L184" s="267">
        <v>2</v>
      </c>
      <c r="M184" s="267">
        <v>9</v>
      </c>
      <c r="N184" s="267">
        <v>0</v>
      </c>
      <c r="O184" s="267">
        <v>0</v>
      </c>
      <c r="P184" s="267">
        <v>0</v>
      </c>
      <c r="Q184" s="267">
        <v>0</v>
      </c>
      <c r="R184" s="267">
        <v>0</v>
      </c>
      <c r="S184" s="267">
        <v>0</v>
      </c>
      <c r="T184" s="267">
        <v>0</v>
      </c>
      <c r="U184" s="267">
        <v>55</v>
      </c>
      <c r="V184" s="267">
        <v>0</v>
      </c>
      <c r="W184" s="267">
        <v>7</v>
      </c>
      <c r="X184" s="267">
        <v>0</v>
      </c>
      <c r="Y184" s="267">
        <v>6</v>
      </c>
      <c r="Z184" s="267">
        <v>0</v>
      </c>
      <c r="AA184" s="267">
        <v>2</v>
      </c>
      <c r="AB184" s="267">
        <v>0</v>
      </c>
      <c r="AC184" s="267">
        <v>0</v>
      </c>
      <c r="AD184" s="267">
        <v>0</v>
      </c>
      <c r="AE184" s="267">
        <v>0</v>
      </c>
      <c r="AF184" s="267">
        <v>0</v>
      </c>
      <c r="AG184" s="267">
        <v>13</v>
      </c>
      <c r="AH184" s="267">
        <v>0</v>
      </c>
      <c r="AI184" s="48"/>
    </row>
    <row r="185" spans="1:35" ht="52.5" customHeight="1">
      <c r="A185" s="276" t="s">
        <v>208</v>
      </c>
      <c r="B185" s="264" t="s">
        <v>205</v>
      </c>
      <c r="C185" s="264" t="s">
        <v>206</v>
      </c>
      <c r="D185" s="264">
        <v>6304</v>
      </c>
      <c r="E185" s="264">
        <v>4</v>
      </c>
      <c r="F185" s="264">
        <v>468</v>
      </c>
      <c r="G185" s="264">
        <v>2455</v>
      </c>
      <c r="H185" s="264">
        <v>25</v>
      </c>
      <c r="I185" s="264">
        <v>250</v>
      </c>
      <c r="J185" s="264">
        <v>170</v>
      </c>
      <c r="K185" s="264">
        <v>2</v>
      </c>
      <c r="L185" s="268">
        <v>77</v>
      </c>
      <c r="M185" s="268">
        <v>624</v>
      </c>
      <c r="N185" s="268">
        <v>24</v>
      </c>
      <c r="O185" s="268">
        <v>0</v>
      </c>
      <c r="P185" s="268">
        <v>6</v>
      </c>
      <c r="Q185" s="268">
        <v>9</v>
      </c>
      <c r="R185" s="268">
        <v>1</v>
      </c>
      <c r="S185" s="268">
        <v>1</v>
      </c>
      <c r="T185" s="268">
        <v>0</v>
      </c>
      <c r="U185" s="268">
        <v>1276</v>
      </c>
      <c r="V185" s="268">
        <v>5</v>
      </c>
      <c r="W185" s="268">
        <v>39</v>
      </c>
      <c r="X185" s="268">
        <v>10</v>
      </c>
      <c r="Y185" s="268">
        <v>504</v>
      </c>
      <c r="Z185" s="268">
        <v>7</v>
      </c>
      <c r="AA185" s="268">
        <v>227</v>
      </c>
      <c r="AB185" s="268">
        <v>4</v>
      </c>
      <c r="AC185" s="268">
        <v>4</v>
      </c>
      <c r="AD185" s="268">
        <v>4</v>
      </c>
      <c r="AE185" s="268">
        <v>0</v>
      </c>
      <c r="AF185" s="268">
        <v>2</v>
      </c>
      <c r="AG185" s="268">
        <v>106</v>
      </c>
      <c r="AH185" s="268">
        <v>0</v>
      </c>
      <c r="AI185" s="48"/>
    </row>
    <row r="186" spans="1:35" ht="52.5" customHeight="1">
      <c r="A186" s="277" t="s">
        <v>209</v>
      </c>
      <c r="B186" s="266" t="s">
        <v>205</v>
      </c>
      <c r="C186" s="266" t="s">
        <v>206</v>
      </c>
      <c r="D186" s="266">
        <v>676</v>
      </c>
      <c r="E186" s="266">
        <v>0</v>
      </c>
      <c r="F186" s="266">
        <v>106</v>
      </c>
      <c r="G186" s="266">
        <v>224</v>
      </c>
      <c r="H186" s="266">
        <v>0</v>
      </c>
      <c r="I186" s="266">
        <v>31</v>
      </c>
      <c r="J186" s="266">
        <v>10</v>
      </c>
      <c r="K186" s="266">
        <v>0</v>
      </c>
      <c r="L186" s="267">
        <v>18</v>
      </c>
      <c r="M186" s="267">
        <v>66</v>
      </c>
      <c r="N186" s="267">
        <v>0</v>
      </c>
      <c r="O186" s="267">
        <v>0</v>
      </c>
      <c r="P186" s="267">
        <v>3</v>
      </c>
      <c r="Q186" s="267">
        <v>4</v>
      </c>
      <c r="R186" s="267">
        <v>0</v>
      </c>
      <c r="S186" s="267">
        <v>0</v>
      </c>
      <c r="T186" s="267">
        <v>0</v>
      </c>
      <c r="U186" s="267">
        <v>149</v>
      </c>
      <c r="V186" s="267">
        <v>0</v>
      </c>
      <c r="W186" s="267">
        <v>3</v>
      </c>
      <c r="X186" s="267">
        <v>2</v>
      </c>
      <c r="Y186" s="267">
        <v>34</v>
      </c>
      <c r="Z186" s="267">
        <v>2</v>
      </c>
      <c r="AA186" s="267">
        <v>16</v>
      </c>
      <c r="AB186" s="267">
        <v>0</v>
      </c>
      <c r="AC186" s="267">
        <v>0</v>
      </c>
      <c r="AD186" s="267">
        <v>0</v>
      </c>
      <c r="AE186" s="267">
        <v>0</v>
      </c>
      <c r="AF186" s="267">
        <v>0</v>
      </c>
      <c r="AG186" s="267">
        <v>8</v>
      </c>
      <c r="AH186" s="267">
        <v>0</v>
      </c>
      <c r="AI186" s="48"/>
    </row>
    <row r="187" spans="1:35" ht="52.5" customHeight="1">
      <c r="A187" s="276" t="s">
        <v>210</v>
      </c>
      <c r="B187" s="264" t="s">
        <v>205</v>
      </c>
      <c r="C187" s="264" t="s">
        <v>206</v>
      </c>
      <c r="D187" s="264">
        <v>36</v>
      </c>
      <c r="E187" s="264">
        <v>0</v>
      </c>
      <c r="F187" s="264">
        <v>0</v>
      </c>
      <c r="G187" s="264">
        <v>13</v>
      </c>
      <c r="H187" s="264">
        <v>0</v>
      </c>
      <c r="I187" s="264">
        <v>0</v>
      </c>
      <c r="J187" s="264">
        <v>0</v>
      </c>
      <c r="K187" s="264">
        <v>0</v>
      </c>
      <c r="L187" s="268">
        <v>0</v>
      </c>
      <c r="M187" s="268">
        <v>2</v>
      </c>
      <c r="N187" s="268">
        <v>0</v>
      </c>
      <c r="O187" s="268">
        <v>0</v>
      </c>
      <c r="P187" s="268">
        <v>0</v>
      </c>
      <c r="Q187" s="268">
        <v>0</v>
      </c>
      <c r="R187" s="268">
        <v>0</v>
      </c>
      <c r="S187" s="268">
        <v>0</v>
      </c>
      <c r="T187" s="268">
        <v>0</v>
      </c>
      <c r="U187" s="268">
        <v>15</v>
      </c>
      <c r="V187" s="268">
        <v>0</v>
      </c>
      <c r="W187" s="268">
        <v>1</v>
      </c>
      <c r="X187" s="268">
        <v>0</v>
      </c>
      <c r="Y187" s="268">
        <v>3</v>
      </c>
      <c r="Z187" s="268">
        <v>0</v>
      </c>
      <c r="AA187" s="268">
        <v>0</v>
      </c>
      <c r="AB187" s="268">
        <v>0</v>
      </c>
      <c r="AC187" s="268">
        <v>0</v>
      </c>
      <c r="AD187" s="268">
        <v>0</v>
      </c>
      <c r="AE187" s="268">
        <v>0</v>
      </c>
      <c r="AF187" s="268">
        <v>0</v>
      </c>
      <c r="AG187" s="268">
        <v>2</v>
      </c>
      <c r="AH187" s="268">
        <v>0</v>
      </c>
      <c r="AI187" s="48"/>
    </row>
    <row r="188" spans="1:35" ht="52.5" customHeight="1">
      <c r="A188" s="277" t="s">
        <v>211</v>
      </c>
      <c r="B188" s="266" t="s">
        <v>205</v>
      </c>
      <c r="C188" s="266" t="s">
        <v>206</v>
      </c>
      <c r="D188" s="266">
        <v>164</v>
      </c>
      <c r="E188" s="266">
        <v>0</v>
      </c>
      <c r="F188" s="266">
        <v>3</v>
      </c>
      <c r="G188" s="266">
        <v>50</v>
      </c>
      <c r="H188" s="266">
        <v>0</v>
      </c>
      <c r="I188" s="266">
        <v>1</v>
      </c>
      <c r="J188" s="266">
        <v>3</v>
      </c>
      <c r="K188" s="266">
        <v>0</v>
      </c>
      <c r="L188" s="267">
        <v>2</v>
      </c>
      <c r="M188" s="267">
        <v>26</v>
      </c>
      <c r="N188" s="267">
        <v>0</v>
      </c>
      <c r="O188" s="267">
        <v>0</v>
      </c>
      <c r="P188" s="267">
        <v>0</v>
      </c>
      <c r="Q188" s="267">
        <v>0</v>
      </c>
      <c r="R188" s="267">
        <v>0</v>
      </c>
      <c r="S188" s="267">
        <v>0</v>
      </c>
      <c r="T188" s="267">
        <v>0</v>
      </c>
      <c r="U188" s="267">
        <v>59</v>
      </c>
      <c r="V188" s="267">
        <v>0</v>
      </c>
      <c r="W188" s="267">
        <v>1</v>
      </c>
      <c r="X188" s="267">
        <v>0</v>
      </c>
      <c r="Y188" s="267">
        <v>9</v>
      </c>
      <c r="Z188" s="267">
        <v>0</v>
      </c>
      <c r="AA188" s="267">
        <v>6</v>
      </c>
      <c r="AB188" s="267">
        <v>0</v>
      </c>
      <c r="AC188" s="267">
        <v>0</v>
      </c>
      <c r="AD188" s="267">
        <v>0</v>
      </c>
      <c r="AE188" s="267">
        <v>0</v>
      </c>
      <c r="AF188" s="267">
        <v>0</v>
      </c>
      <c r="AG188" s="267">
        <v>4</v>
      </c>
      <c r="AH188" s="267">
        <v>0</v>
      </c>
      <c r="AI188" s="48"/>
    </row>
    <row r="189" spans="1:35" ht="52.5" customHeight="1">
      <c r="A189" s="276" t="s">
        <v>212</v>
      </c>
      <c r="B189" s="264" t="s">
        <v>205</v>
      </c>
      <c r="C189" s="264" t="s">
        <v>206</v>
      </c>
      <c r="D189" s="264">
        <v>342</v>
      </c>
      <c r="E189" s="264">
        <v>0</v>
      </c>
      <c r="F189" s="264">
        <v>22</v>
      </c>
      <c r="G189" s="264">
        <v>153</v>
      </c>
      <c r="H189" s="264">
        <v>0</v>
      </c>
      <c r="I189" s="264">
        <v>5</v>
      </c>
      <c r="J189" s="264">
        <v>10</v>
      </c>
      <c r="K189" s="264">
        <v>0</v>
      </c>
      <c r="L189" s="268">
        <v>6</v>
      </c>
      <c r="M189" s="268">
        <v>15</v>
      </c>
      <c r="N189" s="268">
        <v>0</v>
      </c>
      <c r="O189" s="268">
        <v>0</v>
      </c>
      <c r="P189" s="268">
        <v>0</v>
      </c>
      <c r="Q189" s="268">
        <v>0</v>
      </c>
      <c r="R189" s="268">
        <v>0</v>
      </c>
      <c r="S189" s="268">
        <v>0</v>
      </c>
      <c r="T189" s="268">
        <v>0</v>
      </c>
      <c r="U189" s="268">
        <v>91</v>
      </c>
      <c r="V189" s="268">
        <v>0</v>
      </c>
      <c r="W189" s="268">
        <v>6</v>
      </c>
      <c r="X189" s="268">
        <v>0</v>
      </c>
      <c r="Y189" s="268">
        <v>16</v>
      </c>
      <c r="Z189" s="268">
        <v>0</v>
      </c>
      <c r="AA189" s="268">
        <v>6</v>
      </c>
      <c r="AB189" s="268">
        <v>0</v>
      </c>
      <c r="AC189" s="268">
        <v>0</v>
      </c>
      <c r="AD189" s="268">
        <v>0</v>
      </c>
      <c r="AE189" s="268">
        <v>0</v>
      </c>
      <c r="AF189" s="268">
        <v>0</v>
      </c>
      <c r="AG189" s="268">
        <v>12</v>
      </c>
      <c r="AH189" s="268">
        <v>0</v>
      </c>
      <c r="AI189" s="48"/>
    </row>
    <row r="190" spans="1:35" ht="52.5" customHeight="1">
      <c r="A190" s="277" t="s">
        <v>213</v>
      </c>
      <c r="B190" s="266" t="s">
        <v>205</v>
      </c>
      <c r="C190" s="266" t="s">
        <v>206</v>
      </c>
      <c r="D190" s="266">
        <v>79</v>
      </c>
      <c r="E190" s="266">
        <v>0</v>
      </c>
      <c r="F190" s="266">
        <v>1</v>
      </c>
      <c r="G190" s="266">
        <v>33</v>
      </c>
      <c r="H190" s="266">
        <v>0</v>
      </c>
      <c r="I190" s="266">
        <v>2</v>
      </c>
      <c r="J190" s="266">
        <v>0</v>
      </c>
      <c r="K190" s="266">
        <v>0</v>
      </c>
      <c r="L190" s="267">
        <v>6</v>
      </c>
      <c r="M190" s="267">
        <v>7</v>
      </c>
      <c r="N190" s="267">
        <v>0</v>
      </c>
      <c r="O190" s="267">
        <v>0</v>
      </c>
      <c r="P190" s="267">
        <v>0</v>
      </c>
      <c r="Q190" s="267">
        <v>0</v>
      </c>
      <c r="R190" s="267">
        <v>0</v>
      </c>
      <c r="S190" s="267">
        <v>0</v>
      </c>
      <c r="T190" s="267">
        <v>0</v>
      </c>
      <c r="U190" s="267">
        <v>25</v>
      </c>
      <c r="V190" s="267">
        <v>0</v>
      </c>
      <c r="W190" s="267">
        <v>0</v>
      </c>
      <c r="X190" s="267">
        <v>0</v>
      </c>
      <c r="Y190" s="267">
        <v>4</v>
      </c>
      <c r="Z190" s="267">
        <v>0</v>
      </c>
      <c r="AA190" s="267">
        <v>1</v>
      </c>
      <c r="AB190" s="267">
        <v>0</v>
      </c>
      <c r="AC190" s="267">
        <v>0</v>
      </c>
      <c r="AD190" s="267">
        <v>0</v>
      </c>
      <c r="AE190" s="267">
        <v>0</v>
      </c>
      <c r="AF190" s="267">
        <v>0</v>
      </c>
      <c r="AG190" s="267">
        <v>0</v>
      </c>
      <c r="AH190" s="267">
        <v>0</v>
      </c>
      <c r="AI190" s="48"/>
    </row>
    <row r="191" spans="1:35" ht="52.5" customHeight="1">
      <c r="A191" s="276" t="s">
        <v>214</v>
      </c>
      <c r="B191" s="264" t="s">
        <v>205</v>
      </c>
      <c r="C191" s="264" t="s">
        <v>206</v>
      </c>
      <c r="D191" s="264">
        <v>22</v>
      </c>
      <c r="E191" s="264">
        <v>0</v>
      </c>
      <c r="F191" s="264">
        <v>0</v>
      </c>
      <c r="G191" s="264">
        <v>5</v>
      </c>
      <c r="H191" s="264">
        <v>0</v>
      </c>
      <c r="I191" s="264">
        <v>0</v>
      </c>
      <c r="J191" s="264">
        <v>0</v>
      </c>
      <c r="K191" s="264">
        <v>0</v>
      </c>
      <c r="L191" s="268">
        <v>1</v>
      </c>
      <c r="M191" s="268">
        <v>1</v>
      </c>
      <c r="N191" s="268">
        <v>0</v>
      </c>
      <c r="O191" s="268">
        <v>0</v>
      </c>
      <c r="P191" s="268">
        <v>0</v>
      </c>
      <c r="Q191" s="268">
        <v>0</v>
      </c>
      <c r="R191" s="268">
        <v>0</v>
      </c>
      <c r="S191" s="268">
        <v>0</v>
      </c>
      <c r="T191" s="268">
        <v>0</v>
      </c>
      <c r="U191" s="268">
        <v>10</v>
      </c>
      <c r="V191" s="268">
        <v>0</v>
      </c>
      <c r="W191" s="268">
        <v>0</v>
      </c>
      <c r="X191" s="268">
        <v>0</v>
      </c>
      <c r="Y191" s="268">
        <v>4</v>
      </c>
      <c r="Z191" s="268">
        <v>0</v>
      </c>
      <c r="AA191" s="268">
        <v>1</v>
      </c>
      <c r="AB191" s="268">
        <v>0</v>
      </c>
      <c r="AC191" s="268">
        <v>0</v>
      </c>
      <c r="AD191" s="268">
        <v>0</v>
      </c>
      <c r="AE191" s="268">
        <v>0</v>
      </c>
      <c r="AF191" s="268">
        <v>0</v>
      </c>
      <c r="AG191" s="268">
        <v>0</v>
      </c>
      <c r="AH191" s="268">
        <v>0</v>
      </c>
      <c r="AI191" s="48"/>
    </row>
    <row r="192" spans="1:35" ht="52.5" customHeight="1">
      <c r="A192" s="277" t="s">
        <v>215</v>
      </c>
      <c r="B192" s="266" t="s">
        <v>205</v>
      </c>
      <c r="C192" s="266" t="s">
        <v>206</v>
      </c>
      <c r="D192" s="266">
        <v>55</v>
      </c>
      <c r="E192" s="266">
        <v>0</v>
      </c>
      <c r="F192" s="266">
        <v>0</v>
      </c>
      <c r="G192" s="266">
        <v>28</v>
      </c>
      <c r="H192" s="266">
        <v>0</v>
      </c>
      <c r="I192" s="266">
        <v>0</v>
      </c>
      <c r="J192" s="266">
        <v>0</v>
      </c>
      <c r="K192" s="266">
        <v>0</v>
      </c>
      <c r="L192" s="267">
        <v>0</v>
      </c>
      <c r="M192" s="267">
        <v>3</v>
      </c>
      <c r="N192" s="267">
        <v>0</v>
      </c>
      <c r="O192" s="267">
        <v>0</v>
      </c>
      <c r="P192" s="267">
        <v>0</v>
      </c>
      <c r="Q192" s="267">
        <v>0</v>
      </c>
      <c r="R192" s="267">
        <v>0</v>
      </c>
      <c r="S192" s="267">
        <v>0</v>
      </c>
      <c r="T192" s="267">
        <v>0</v>
      </c>
      <c r="U192" s="267">
        <v>16</v>
      </c>
      <c r="V192" s="267">
        <v>0</v>
      </c>
      <c r="W192" s="267">
        <v>0</v>
      </c>
      <c r="X192" s="267">
        <v>0</v>
      </c>
      <c r="Y192" s="267">
        <v>8</v>
      </c>
      <c r="Z192" s="267">
        <v>0</v>
      </c>
      <c r="AA192" s="267">
        <v>0</v>
      </c>
      <c r="AB192" s="267">
        <v>0</v>
      </c>
      <c r="AC192" s="267">
        <v>0</v>
      </c>
      <c r="AD192" s="267">
        <v>0</v>
      </c>
      <c r="AE192" s="267">
        <v>0</v>
      </c>
      <c r="AF192" s="267">
        <v>0</v>
      </c>
      <c r="AG192" s="267">
        <v>0</v>
      </c>
      <c r="AH192" s="267">
        <v>0</v>
      </c>
      <c r="AI192" s="48"/>
    </row>
    <row r="193" spans="1:35" ht="52.5" customHeight="1">
      <c r="A193" s="276" t="s">
        <v>216</v>
      </c>
      <c r="B193" s="264" t="s">
        <v>205</v>
      </c>
      <c r="C193" s="264" t="s">
        <v>206</v>
      </c>
      <c r="D193" s="264">
        <v>32</v>
      </c>
      <c r="E193" s="264">
        <v>0</v>
      </c>
      <c r="F193" s="264">
        <v>1</v>
      </c>
      <c r="G193" s="264">
        <v>13</v>
      </c>
      <c r="H193" s="264">
        <v>0</v>
      </c>
      <c r="I193" s="264">
        <v>0</v>
      </c>
      <c r="J193" s="264">
        <v>0</v>
      </c>
      <c r="K193" s="264">
        <v>0</v>
      </c>
      <c r="L193" s="268">
        <v>0</v>
      </c>
      <c r="M193" s="268">
        <v>4</v>
      </c>
      <c r="N193" s="268">
        <v>0</v>
      </c>
      <c r="O193" s="268">
        <v>0</v>
      </c>
      <c r="P193" s="268">
        <v>0</v>
      </c>
      <c r="Q193" s="268">
        <v>0</v>
      </c>
      <c r="R193" s="268">
        <v>0</v>
      </c>
      <c r="S193" s="268">
        <v>0</v>
      </c>
      <c r="T193" s="268">
        <v>0</v>
      </c>
      <c r="U193" s="268">
        <v>4</v>
      </c>
      <c r="V193" s="268">
        <v>0</v>
      </c>
      <c r="W193" s="268">
        <v>0</v>
      </c>
      <c r="X193" s="268">
        <v>0</v>
      </c>
      <c r="Y193" s="268">
        <v>4</v>
      </c>
      <c r="Z193" s="268">
        <v>0</v>
      </c>
      <c r="AA193" s="268">
        <v>4</v>
      </c>
      <c r="AB193" s="268">
        <v>0</v>
      </c>
      <c r="AC193" s="268">
        <v>0</v>
      </c>
      <c r="AD193" s="268">
        <v>0</v>
      </c>
      <c r="AE193" s="268">
        <v>0</v>
      </c>
      <c r="AF193" s="268">
        <v>0</v>
      </c>
      <c r="AG193" s="268">
        <v>2</v>
      </c>
      <c r="AH193" s="268">
        <v>0</v>
      </c>
      <c r="AI193" s="48"/>
    </row>
    <row r="194" spans="1:35" ht="52.5" customHeight="1">
      <c r="A194" s="277" t="s">
        <v>217</v>
      </c>
      <c r="B194" s="266" t="s">
        <v>205</v>
      </c>
      <c r="C194" s="266" t="s">
        <v>206</v>
      </c>
      <c r="D194" s="266">
        <v>575</v>
      </c>
      <c r="E194" s="266">
        <v>0</v>
      </c>
      <c r="F194" s="266">
        <v>38</v>
      </c>
      <c r="G194" s="266">
        <v>190</v>
      </c>
      <c r="H194" s="266">
        <v>0</v>
      </c>
      <c r="I194" s="266">
        <v>23</v>
      </c>
      <c r="J194" s="266">
        <v>16</v>
      </c>
      <c r="K194" s="266">
        <v>0</v>
      </c>
      <c r="L194" s="267">
        <v>10</v>
      </c>
      <c r="M194" s="267">
        <v>66</v>
      </c>
      <c r="N194" s="267">
        <v>1</v>
      </c>
      <c r="O194" s="267">
        <v>0</v>
      </c>
      <c r="P194" s="267">
        <v>0</v>
      </c>
      <c r="Q194" s="267">
        <v>0</v>
      </c>
      <c r="R194" s="267">
        <v>0</v>
      </c>
      <c r="S194" s="267">
        <v>0</v>
      </c>
      <c r="T194" s="267">
        <v>0</v>
      </c>
      <c r="U194" s="267">
        <v>155</v>
      </c>
      <c r="V194" s="267">
        <v>0</v>
      </c>
      <c r="W194" s="267">
        <v>0</v>
      </c>
      <c r="X194" s="267">
        <v>0</v>
      </c>
      <c r="Y194" s="267">
        <v>62</v>
      </c>
      <c r="Z194" s="267">
        <v>0</v>
      </c>
      <c r="AA194" s="267">
        <v>12</v>
      </c>
      <c r="AB194" s="267">
        <v>0</v>
      </c>
      <c r="AC194" s="267">
        <v>0</v>
      </c>
      <c r="AD194" s="267">
        <v>0</v>
      </c>
      <c r="AE194" s="267">
        <v>0</v>
      </c>
      <c r="AF194" s="267">
        <v>0</v>
      </c>
      <c r="AG194" s="267">
        <v>2</v>
      </c>
      <c r="AH194" s="267">
        <v>0</v>
      </c>
      <c r="AI194" s="48"/>
    </row>
    <row r="195" spans="1:35" ht="52.5" customHeight="1">
      <c r="A195" s="276" t="s">
        <v>218</v>
      </c>
      <c r="B195" s="264" t="s">
        <v>205</v>
      </c>
      <c r="C195" s="264" t="s">
        <v>206</v>
      </c>
      <c r="D195" s="264">
        <v>13</v>
      </c>
      <c r="E195" s="264">
        <v>0</v>
      </c>
      <c r="F195" s="264">
        <v>0</v>
      </c>
      <c r="G195" s="264">
        <v>2</v>
      </c>
      <c r="H195" s="264">
        <v>0</v>
      </c>
      <c r="I195" s="264">
        <v>0</v>
      </c>
      <c r="J195" s="264">
        <v>1</v>
      </c>
      <c r="K195" s="264">
        <v>0</v>
      </c>
      <c r="L195" s="268">
        <v>0</v>
      </c>
      <c r="M195" s="268">
        <v>2</v>
      </c>
      <c r="N195" s="268">
        <v>0</v>
      </c>
      <c r="O195" s="268">
        <v>0</v>
      </c>
      <c r="P195" s="268">
        <v>0</v>
      </c>
      <c r="Q195" s="268">
        <v>0</v>
      </c>
      <c r="R195" s="268">
        <v>0</v>
      </c>
      <c r="S195" s="268">
        <v>0</v>
      </c>
      <c r="T195" s="268">
        <v>0</v>
      </c>
      <c r="U195" s="268">
        <v>4</v>
      </c>
      <c r="V195" s="268">
        <v>0</v>
      </c>
      <c r="W195" s="268">
        <v>1</v>
      </c>
      <c r="X195" s="268">
        <v>0</v>
      </c>
      <c r="Y195" s="268">
        <v>2</v>
      </c>
      <c r="Z195" s="268">
        <v>0</v>
      </c>
      <c r="AA195" s="268">
        <v>1</v>
      </c>
      <c r="AB195" s="268">
        <v>0</v>
      </c>
      <c r="AC195" s="268">
        <v>0</v>
      </c>
      <c r="AD195" s="268">
        <v>0</v>
      </c>
      <c r="AE195" s="268">
        <v>0</v>
      </c>
      <c r="AF195" s="268">
        <v>0</v>
      </c>
      <c r="AG195" s="268">
        <v>0</v>
      </c>
      <c r="AH195" s="268">
        <v>0</v>
      </c>
      <c r="AI195" s="48"/>
    </row>
    <row r="196" spans="1:35" ht="52.5" customHeight="1">
      <c r="A196" s="277" t="s">
        <v>219</v>
      </c>
      <c r="B196" s="266" t="s">
        <v>205</v>
      </c>
      <c r="C196" s="266" t="s">
        <v>206</v>
      </c>
      <c r="D196" s="266">
        <v>61</v>
      </c>
      <c r="E196" s="266">
        <v>0</v>
      </c>
      <c r="F196" s="266">
        <v>11</v>
      </c>
      <c r="G196" s="266">
        <v>19</v>
      </c>
      <c r="H196" s="266">
        <v>0</v>
      </c>
      <c r="I196" s="266">
        <v>0</v>
      </c>
      <c r="J196" s="266">
        <v>0</v>
      </c>
      <c r="K196" s="266">
        <v>0</v>
      </c>
      <c r="L196" s="267">
        <v>6</v>
      </c>
      <c r="M196" s="267">
        <v>9</v>
      </c>
      <c r="N196" s="267">
        <v>0</v>
      </c>
      <c r="O196" s="267">
        <v>0</v>
      </c>
      <c r="P196" s="267">
        <v>0</v>
      </c>
      <c r="Q196" s="267">
        <v>0</v>
      </c>
      <c r="R196" s="267">
        <v>0</v>
      </c>
      <c r="S196" s="267">
        <v>0</v>
      </c>
      <c r="T196" s="267">
        <v>0</v>
      </c>
      <c r="U196" s="267">
        <v>10</v>
      </c>
      <c r="V196" s="267">
        <v>0</v>
      </c>
      <c r="W196" s="267">
        <v>2</v>
      </c>
      <c r="X196" s="267">
        <v>1</v>
      </c>
      <c r="Y196" s="267">
        <v>3</v>
      </c>
      <c r="Z196" s="267">
        <v>0</v>
      </c>
      <c r="AA196" s="267">
        <v>0</v>
      </c>
      <c r="AB196" s="267">
        <v>0</v>
      </c>
      <c r="AC196" s="267">
        <v>0</v>
      </c>
      <c r="AD196" s="267">
        <v>0</v>
      </c>
      <c r="AE196" s="267">
        <v>0</v>
      </c>
      <c r="AF196" s="267">
        <v>0</v>
      </c>
      <c r="AG196" s="267">
        <v>0</v>
      </c>
      <c r="AH196" s="267">
        <v>0</v>
      </c>
      <c r="AI196" s="48"/>
    </row>
    <row r="197" spans="1:35" ht="52.5" customHeight="1">
      <c r="A197" s="276" t="s">
        <v>220</v>
      </c>
      <c r="B197" s="264" t="s">
        <v>205</v>
      </c>
      <c r="C197" s="264" t="s">
        <v>206</v>
      </c>
      <c r="D197" s="264">
        <v>284</v>
      </c>
      <c r="E197" s="264">
        <v>0</v>
      </c>
      <c r="F197" s="264">
        <v>19</v>
      </c>
      <c r="G197" s="264">
        <v>98</v>
      </c>
      <c r="H197" s="264">
        <v>0</v>
      </c>
      <c r="I197" s="264">
        <v>3</v>
      </c>
      <c r="J197" s="264">
        <v>7</v>
      </c>
      <c r="K197" s="264">
        <v>0</v>
      </c>
      <c r="L197" s="268">
        <v>8</v>
      </c>
      <c r="M197" s="268">
        <v>29</v>
      </c>
      <c r="N197" s="268">
        <v>0</v>
      </c>
      <c r="O197" s="268">
        <v>0</v>
      </c>
      <c r="P197" s="268">
        <v>0</v>
      </c>
      <c r="Q197" s="268">
        <v>1</v>
      </c>
      <c r="R197" s="268">
        <v>0</v>
      </c>
      <c r="S197" s="268">
        <v>0</v>
      </c>
      <c r="T197" s="268">
        <v>0</v>
      </c>
      <c r="U197" s="268">
        <v>90</v>
      </c>
      <c r="V197" s="268">
        <v>0</v>
      </c>
      <c r="W197" s="268">
        <v>5</v>
      </c>
      <c r="X197" s="268">
        <v>0</v>
      </c>
      <c r="Y197" s="268">
        <v>18</v>
      </c>
      <c r="Z197" s="268">
        <v>1</v>
      </c>
      <c r="AA197" s="268">
        <v>5</v>
      </c>
      <c r="AB197" s="268">
        <v>0</v>
      </c>
      <c r="AC197" s="268">
        <v>0</v>
      </c>
      <c r="AD197" s="268">
        <v>0</v>
      </c>
      <c r="AE197" s="268">
        <v>0</v>
      </c>
      <c r="AF197" s="268">
        <v>0</v>
      </c>
      <c r="AG197" s="268">
        <v>0</v>
      </c>
      <c r="AH197" s="268">
        <v>0</v>
      </c>
      <c r="AI197" s="48"/>
    </row>
    <row r="198" spans="1:35" ht="52.5" customHeight="1">
      <c r="A198" s="277" t="s">
        <v>221</v>
      </c>
      <c r="B198" s="266" t="s">
        <v>205</v>
      </c>
      <c r="C198" s="266" t="s">
        <v>206</v>
      </c>
      <c r="D198" s="266">
        <v>112</v>
      </c>
      <c r="E198" s="266">
        <v>0</v>
      </c>
      <c r="F198" s="266">
        <v>6</v>
      </c>
      <c r="G198" s="266">
        <v>52</v>
      </c>
      <c r="H198" s="266">
        <v>0</v>
      </c>
      <c r="I198" s="266">
        <v>4</v>
      </c>
      <c r="J198" s="266">
        <v>4</v>
      </c>
      <c r="K198" s="266">
        <v>0</v>
      </c>
      <c r="L198" s="267">
        <v>0</v>
      </c>
      <c r="M198" s="267">
        <v>7</v>
      </c>
      <c r="N198" s="267">
        <v>0</v>
      </c>
      <c r="O198" s="267">
        <v>0</v>
      </c>
      <c r="P198" s="267">
        <v>0</v>
      </c>
      <c r="Q198" s="267">
        <v>0</v>
      </c>
      <c r="R198" s="267">
        <v>0</v>
      </c>
      <c r="S198" s="267">
        <v>0</v>
      </c>
      <c r="T198" s="267">
        <v>0</v>
      </c>
      <c r="U198" s="267">
        <v>24</v>
      </c>
      <c r="V198" s="267">
        <v>0</v>
      </c>
      <c r="W198" s="267">
        <v>0</v>
      </c>
      <c r="X198" s="267">
        <v>0</v>
      </c>
      <c r="Y198" s="267">
        <v>9</v>
      </c>
      <c r="Z198" s="267">
        <v>0</v>
      </c>
      <c r="AA198" s="267">
        <v>4</v>
      </c>
      <c r="AB198" s="267">
        <v>0</v>
      </c>
      <c r="AC198" s="267">
        <v>0</v>
      </c>
      <c r="AD198" s="267">
        <v>0</v>
      </c>
      <c r="AE198" s="267">
        <v>0</v>
      </c>
      <c r="AF198" s="267">
        <v>0</v>
      </c>
      <c r="AG198" s="267">
        <v>2</v>
      </c>
      <c r="AH198" s="267">
        <v>0</v>
      </c>
      <c r="AI198" s="48"/>
    </row>
    <row r="199" spans="1:35" ht="52.5" customHeight="1">
      <c r="A199" s="276" t="s">
        <v>222</v>
      </c>
      <c r="B199" s="264" t="s">
        <v>205</v>
      </c>
      <c r="C199" s="264" t="s">
        <v>206</v>
      </c>
      <c r="D199" s="264">
        <v>164</v>
      </c>
      <c r="E199" s="264">
        <v>0</v>
      </c>
      <c r="F199" s="264">
        <v>12</v>
      </c>
      <c r="G199" s="264">
        <v>75</v>
      </c>
      <c r="H199" s="264">
        <v>0</v>
      </c>
      <c r="I199" s="264">
        <v>3</v>
      </c>
      <c r="J199" s="264">
        <v>2</v>
      </c>
      <c r="K199" s="264">
        <v>0</v>
      </c>
      <c r="L199" s="268">
        <v>4</v>
      </c>
      <c r="M199" s="268">
        <v>17</v>
      </c>
      <c r="N199" s="268">
        <v>0</v>
      </c>
      <c r="O199" s="268">
        <v>0</v>
      </c>
      <c r="P199" s="268">
        <v>0</v>
      </c>
      <c r="Q199" s="268">
        <v>0</v>
      </c>
      <c r="R199" s="268">
        <v>0</v>
      </c>
      <c r="S199" s="268">
        <v>0</v>
      </c>
      <c r="T199" s="268">
        <v>0</v>
      </c>
      <c r="U199" s="268">
        <v>30</v>
      </c>
      <c r="V199" s="268">
        <v>0</v>
      </c>
      <c r="W199" s="268">
        <v>5</v>
      </c>
      <c r="X199" s="268">
        <v>0</v>
      </c>
      <c r="Y199" s="268">
        <v>10</v>
      </c>
      <c r="Z199" s="268">
        <v>0</v>
      </c>
      <c r="AA199" s="268">
        <v>3</v>
      </c>
      <c r="AB199" s="268">
        <v>0</v>
      </c>
      <c r="AC199" s="268">
        <v>0</v>
      </c>
      <c r="AD199" s="268">
        <v>0</v>
      </c>
      <c r="AE199" s="268">
        <v>0</v>
      </c>
      <c r="AF199" s="268">
        <v>0</v>
      </c>
      <c r="AG199" s="268">
        <v>3</v>
      </c>
      <c r="AH199" s="268">
        <v>0</v>
      </c>
      <c r="AI199" s="48"/>
    </row>
    <row r="200" spans="1:35" ht="52.5" customHeight="1">
      <c r="A200" s="277" t="s">
        <v>223</v>
      </c>
      <c r="B200" s="266" t="s">
        <v>205</v>
      </c>
      <c r="C200" s="266" t="s">
        <v>206</v>
      </c>
      <c r="D200" s="266">
        <v>417</v>
      </c>
      <c r="E200" s="266">
        <v>0</v>
      </c>
      <c r="F200" s="266">
        <v>14</v>
      </c>
      <c r="G200" s="266">
        <v>225</v>
      </c>
      <c r="H200" s="266">
        <v>1</v>
      </c>
      <c r="I200" s="266">
        <v>3</v>
      </c>
      <c r="J200" s="266">
        <v>12</v>
      </c>
      <c r="K200" s="266">
        <v>0</v>
      </c>
      <c r="L200" s="267">
        <v>8</v>
      </c>
      <c r="M200" s="267">
        <v>30</v>
      </c>
      <c r="N200" s="267">
        <v>0</v>
      </c>
      <c r="O200" s="267">
        <v>0</v>
      </c>
      <c r="P200" s="267">
        <v>0</v>
      </c>
      <c r="Q200" s="267">
        <v>0</v>
      </c>
      <c r="R200" s="267">
        <v>0</v>
      </c>
      <c r="S200" s="267">
        <v>0</v>
      </c>
      <c r="T200" s="267">
        <v>0</v>
      </c>
      <c r="U200" s="267">
        <v>81</v>
      </c>
      <c r="V200" s="267">
        <v>0</v>
      </c>
      <c r="W200" s="267">
        <v>7</v>
      </c>
      <c r="X200" s="267">
        <v>2</v>
      </c>
      <c r="Y200" s="267">
        <v>20</v>
      </c>
      <c r="Z200" s="267">
        <v>0</v>
      </c>
      <c r="AA200" s="267">
        <v>6</v>
      </c>
      <c r="AB200" s="267">
        <v>0</v>
      </c>
      <c r="AC200" s="267">
        <v>0</v>
      </c>
      <c r="AD200" s="267">
        <v>0</v>
      </c>
      <c r="AE200" s="267">
        <v>0</v>
      </c>
      <c r="AF200" s="267">
        <v>0</v>
      </c>
      <c r="AG200" s="267">
        <v>8</v>
      </c>
      <c r="AH200" s="267">
        <v>0</v>
      </c>
      <c r="AI200" s="48"/>
    </row>
    <row r="201" spans="1:35" ht="52.5" customHeight="1">
      <c r="A201" s="276" t="s">
        <v>224</v>
      </c>
      <c r="B201" s="264" t="s">
        <v>205</v>
      </c>
      <c r="C201" s="264" t="s">
        <v>206</v>
      </c>
      <c r="D201" s="264">
        <v>61</v>
      </c>
      <c r="E201" s="264">
        <v>0</v>
      </c>
      <c r="F201" s="264">
        <v>0</v>
      </c>
      <c r="G201" s="264">
        <v>15</v>
      </c>
      <c r="H201" s="264">
        <v>0</v>
      </c>
      <c r="I201" s="264">
        <v>0</v>
      </c>
      <c r="J201" s="264">
        <v>4</v>
      </c>
      <c r="K201" s="264">
        <v>0</v>
      </c>
      <c r="L201" s="268">
        <v>6</v>
      </c>
      <c r="M201" s="268">
        <v>8</v>
      </c>
      <c r="N201" s="268">
        <v>0</v>
      </c>
      <c r="O201" s="268">
        <v>0</v>
      </c>
      <c r="P201" s="268">
        <v>1</v>
      </c>
      <c r="Q201" s="268">
        <v>0</v>
      </c>
      <c r="R201" s="268">
        <v>0</v>
      </c>
      <c r="S201" s="268">
        <v>1</v>
      </c>
      <c r="T201" s="268">
        <v>0</v>
      </c>
      <c r="U201" s="268">
        <v>24</v>
      </c>
      <c r="V201" s="268">
        <v>0</v>
      </c>
      <c r="W201" s="268">
        <v>0</v>
      </c>
      <c r="X201" s="268">
        <v>0</v>
      </c>
      <c r="Y201" s="268">
        <v>1</v>
      </c>
      <c r="Z201" s="268">
        <v>0</v>
      </c>
      <c r="AA201" s="268">
        <v>1</v>
      </c>
      <c r="AB201" s="268">
        <v>0</v>
      </c>
      <c r="AC201" s="268">
        <v>0</v>
      </c>
      <c r="AD201" s="268">
        <v>0</v>
      </c>
      <c r="AE201" s="268">
        <v>0</v>
      </c>
      <c r="AF201" s="268">
        <v>0</v>
      </c>
      <c r="AG201" s="268">
        <v>0</v>
      </c>
      <c r="AH201" s="268">
        <v>0</v>
      </c>
      <c r="AI201" s="48"/>
    </row>
    <row r="202" spans="1:35" ht="52.5" customHeight="1">
      <c r="A202" s="277" t="s">
        <v>225</v>
      </c>
      <c r="B202" s="266" t="s">
        <v>205</v>
      </c>
      <c r="C202" s="266" t="s">
        <v>206</v>
      </c>
      <c r="D202" s="266">
        <v>97</v>
      </c>
      <c r="E202" s="266">
        <v>0</v>
      </c>
      <c r="F202" s="266">
        <v>1</v>
      </c>
      <c r="G202" s="266">
        <v>37</v>
      </c>
      <c r="H202" s="266">
        <v>4</v>
      </c>
      <c r="I202" s="266">
        <v>0</v>
      </c>
      <c r="J202" s="266">
        <v>3</v>
      </c>
      <c r="K202" s="266">
        <v>0</v>
      </c>
      <c r="L202" s="267">
        <v>0</v>
      </c>
      <c r="M202" s="267">
        <v>14</v>
      </c>
      <c r="N202" s="267">
        <v>0</v>
      </c>
      <c r="O202" s="267">
        <v>0</v>
      </c>
      <c r="P202" s="267">
        <v>0</v>
      </c>
      <c r="Q202" s="267">
        <v>0</v>
      </c>
      <c r="R202" s="267">
        <v>0</v>
      </c>
      <c r="S202" s="267">
        <v>0</v>
      </c>
      <c r="T202" s="267">
        <v>0</v>
      </c>
      <c r="U202" s="267">
        <v>14</v>
      </c>
      <c r="V202" s="267">
        <v>0</v>
      </c>
      <c r="W202" s="267">
        <v>0</v>
      </c>
      <c r="X202" s="267">
        <v>0</v>
      </c>
      <c r="Y202" s="267">
        <v>24</v>
      </c>
      <c r="Z202" s="267">
        <v>0</v>
      </c>
      <c r="AA202" s="267">
        <v>0</v>
      </c>
      <c r="AB202" s="267">
        <v>0</v>
      </c>
      <c r="AC202" s="267">
        <v>0</v>
      </c>
      <c r="AD202" s="267">
        <v>0</v>
      </c>
      <c r="AE202" s="267">
        <v>0</v>
      </c>
      <c r="AF202" s="267">
        <v>0</v>
      </c>
      <c r="AG202" s="267">
        <v>0</v>
      </c>
      <c r="AH202" s="267">
        <v>0</v>
      </c>
      <c r="AI202" s="48"/>
    </row>
    <row r="203" spans="1:35" ht="52.5" customHeight="1">
      <c r="A203" s="276" t="s">
        <v>226</v>
      </c>
      <c r="B203" s="264" t="s">
        <v>205</v>
      </c>
      <c r="C203" s="264" t="s">
        <v>206</v>
      </c>
      <c r="D203" s="264">
        <v>243</v>
      </c>
      <c r="E203" s="264">
        <v>0</v>
      </c>
      <c r="F203" s="264">
        <v>13</v>
      </c>
      <c r="G203" s="264">
        <v>122</v>
      </c>
      <c r="H203" s="264">
        <v>1</v>
      </c>
      <c r="I203" s="264">
        <v>8</v>
      </c>
      <c r="J203" s="264">
        <v>5</v>
      </c>
      <c r="K203" s="264">
        <v>0</v>
      </c>
      <c r="L203" s="268">
        <v>0</v>
      </c>
      <c r="M203" s="268">
        <v>27</v>
      </c>
      <c r="N203" s="268">
        <v>0</v>
      </c>
      <c r="O203" s="268">
        <v>0</v>
      </c>
      <c r="P203" s="268">
        <v>0</v>
      </c>
      <c r="Q203" s="268">
        <v>1</v>
      </c>
      <c r="R203" s="268">
        <v>0</v>
      </c>
      <c r="S203" s="268">
        <v>0</v>
      </c>
      <c r="T203" s="268">
        <v>0</v>
      </c>
      <c r="U203" s="268">
        <v>54</v>
      </c>
      <c r="V203" s="268">
        <v>0</v>
      </c>
      <c r="W203" s="268">
        <v>0</v>
      </c>
      <c r="X203" s="268">
        <v>0</v>
      </c>
      <c r="Y203" s="268">
        <v>9</v>
      </c>
      <c r="Z203" s="268">
        <v>0</v>
      </c>
      <c r="AA203" s="268">
        <v>2</v>
      </c>
      <c r="AB203" s="268">
        <v>0</v>
      </c>
      <c r="AC203" s="268">
        <v>0</v>
      </c>
      <c r="AD203" s="268">
        <v>0</v>
      </c>
      <c r="AE203" s="268">
        <v>0</v>
      </c>
      <c r="AF203" s="268">
        <v>0</v>
      </c>
      <c r="AG203" s="268">
        <v>1</v>
      </c>
      <c r="AH203" s="268">
        <v>0</v>
      </c>
      <c r="AI203" s="48"/>
    </row>
    <row r="204" spans="1:35" ht="52.5" customHeight="1">
      <c r="A204" s="277" t="s">
        <v>227</v>
      </c>
      <c r="B204" s="266" t="s">
        <v>205</v>
      </c>
      <c r="C204" s="266" t="s">
        <v>206</v>
      </c>
      <c r="D204" s="266">
        <v>586</v>
      </c>
      <c r="E204" s="266">
        <v>0</v>
      </c>
      <c r="F204" s="266">
        <v>12</v>
      </c>
      <c r="G204" s="266">
        <v>322</v>
      </c>
      <c r="H204" s="266">
        <v>6</v>
      </c>
      <c r="I204" s="266">
        <v>13</v>
      </c>
      <c r="J204" s="266">
        <v>14</v>
      </c>
      <c r="K204" s="266">
        <v>0</v>
      </c>
      <c r="L204" s="267">
        <v>8</v>
      </c>
      <c r="M204" s="267">
        <v>28</v>
      </c>
      <c r="N204" s="267">
        <v>0</v>
      </c>
      <c r="O204" s="267">
        <v>0</v>
      </c>
      <c r="P204" s="267">
        <v>0</v>
      </c>
      <c r="Q204" s="267">
        <v>1</v>
      </c>
      <c r="R204" s="267">
        <v>0</v>
      </c>
      <c r="S204" s="267">
        <v>0</v>
      </c>
      <c r="T204" s="267">
        <v>0</v>
      </c>
      <c r="U204" s="267">
        <v>123</v>
      </c>
      <c r="V204" s="267">
        <v>2</v>
      </c>
      <c r="W204" s="267">
        <v>0</v>
      </c>
      <c r="X204" s="267">
        <v>1</v>
      </c>
      <c r="Y204" s="267">
        <v>46</v>
      </c>
      <c r="Z204" s="267">
        <v>0</v>
      </c>
      <c r="AA204" s="267">
        <v>8</v>
      </c>
      <c r="AB204" s="267">
        <v>0</v>
      </c>
      <c r="AC204" s="267">
        <v>0</v>
      </c>
      <c r="AD204" s="267">
        <v>0</v>
      </c>
      <c r="AE204" s="267">
        <v>0</v>
      </c>
      <c r="AF204" s="267">
        <v>0</v>
      </c>
      <c r="AG204" s="267">
        <v>2</v>
      </c>
      <c r="AH204" s="267">
        <v>0</v>
      </c>
      <c r="AI204" s="48"/>
    </row>
    <row r="205" spans="1:35" ht="52.5" customHeight="1">
      <c r="A205" s="276" t="s">
        <v>228</v>
      </c>
      <c r="B205" s="264" t="s">
        <v>229</v>
      </c>
      <c r="C205" s="264" t="s">
        <v>230</v>
      </c>
      <c r="D205" s="264">
        <v>425</v>
      </c>
      <c r="E205" s="264">
        <v>0</v>
      </c>
      <c r="F205" s="264">
        <v>143</v>
      </c>
      <c r="G205" s="264">
        <v>93</v>
      </c>
      <c r="H205" s="264">
        <v>8</v>
      </c>
      <c r="I205" s="264">
        <v>8</v>
      </c>
      <c r="J205" s="264">
        <v>3</v>
      </c>
      <c r="K205" s="264">
        <v>1</v>
      </c>
      <c r="L205" s="268">
        <v>8</v>
      </c>
      <c r="M205" s="268">
        <v>33</v>
      </c>
      <c r="N205" s="268">
        <v>0</v>
      </c>
      <c r="O205" s="268">
        <v>0</v>
      </c>
      <c r="P205" s="268">
        <v>1</v>
      </c>
      <c r="Q205" s="268">
        <v>1</v>
      </c>
      <c r="R205" s="268">
        <v>0</v>
      </c>
      <c r="S205" s="268">
        <v>0</v>
      </c>
      <c r="T205" s="268">
        <v>0</v>
      </c>
      <c r="U205" s="268">
        <v>63</v>
      </c>
      <c r="V205" s="268">
        <v>0</v>
      </c>
      <c r="W205" s="268">
        <v>0</v>
      </c>
      <c r="X205" s="268">
        <v>1</v>
      </c>
      <c r="Y205" s="268">
        <v>23</v>
      </c>
      <c r="Z205" s="268">
        <v>1</v>
      </c>
      <c r="AA205" s="268">
        <v>29</v>
      </c>
      <c r="AB205" s="268">
        <v>0</v>
      </c>
      <c r="AC205" s="268">
        <v>1</v>
      </c>
      <c r="AD205" s="268">
        <v>2</v>
      </c>
      <c r="AE205" s="268">
        <v>0</v>
      </c>
      <c r="AF205" s="268">
        <v>0</v>
      </c>
      <c r="AG205" s="268">
        <v>6</v>
      </c>
      <c r="AH205" s="268">
        <v>0</v>
      </c>
      <c r="AI205" s="48"/>
    </row>
    <row r="206" spans="1:35" ht="52.5" customHeight="1">
      <c r="A206" s="277" t="s">
        <v>231</v>
      </c>
      <c r="B206" s="266" t="s">
        <v>229</v>
      </c>
      <c r="C206" s="266" t="s">
        <v>230</v>
      </c>
      <c r="D206" s="266">
        <v>552</v>
      </c>
      <c r="E206" s="266">
        <v>0</v>
      </c>
      <c r="F206" s="266">
        <v>106</v>
      </c>
      <c r="G206" s="266">
        <v>185</v>
      </c>
      <c r="H206" s="266">
        <v>6</v>
      </c>
      <c r="I206" s="266">
        <v>49</v>
      </c>
      <c r="J206" s="266">
        <v>7</v>
      </c>
      <c r="K206" s="266">
        <v>0</v>
      </c>
      <c r="L206" s="267">
        <v>6</v>
      </c>
      <c r="M206" s="267">
        <v>33</v>
      </c>
      <c r="N206" s="267">
        <v>0</v>
      </c>
      <c r="O206" s="267">
        <v>0</v>
      </c>
      <c r="P206" s="267">
        <v>1</v>
      </c>
      <c r="Q206" s="267">
        <v>1</v>
      </c>
      <c r="R206" s="267">
        <v>0</v>
      </c>
      <c r="S206" s="267">
        <v>0</v>
      </c>
      <c r="T206" s="267">
        <v>0</v>
      </c>
      <c r="U206" s="267">
        <v>100</v>
      </c>
      <c r="V206" s="267">
        <v>0</v>
      </c>
      <c r="W206" s="267">
        <v>1</v>
      </c>
      <c r="X206" s="267">
        <v>1</v>
      </c>
      <c r="Y206" s="267">
        <v>28</v>
      </c>
      <c r="Z206" s="267">
        <v>0</v>
      </c>
      <c r="AA206" s="267">
        <v>4</v>
      </c>
      <c r="AB206" s="267">
        <v>0</v>
      </c>
      <c r="AC206" s="267">
        <v>0</v>
      </c>
      <c r="AD206" s="267">
        <v>1</v>
      </c>
      <c r="AE206" s="267">
        <v>0</v>
      </c>
      <c r="AF206" s="267">
        <v>0</v>
      </c>
      <c r="AG206" s="267">
        <v>23</v>
      </c>
      <c r="AH206" s="267">
        <v>0</v>
      </c>
      <c r="AI206" s="48"/>
    </row>
    <row r="207" spans="1:35" ht="52.5" customHeight="1">
      <c r="A207" s="276" t="s">
        <v>232</v>
      </c>
      <c r="B207" s="264" t="s">
        <v>229</v>
      </c>
      <c r="C207" s="264" t="s">
        <v>230</v>
      </c>
      <c r="D207" s="264">
        <v>113</v>
      </c>
      <c r="E207" s="264">
        <v>0</v>
      </c>
      <c r="F207" s="264">
        <v>36</v>
      </c>
      <c r="G207" s="264">
        <v>19</v>
      </c>
      <c r="H207" s="264">
        <v>2</v>
      </c>
      <c r="I207" s="264">
        <v>0</v>
      </c>
      <c r="J207" s="264">
        <v>4</v>
      </c>
      <c r="K207" s="264">
        <v>0</v>
      </c>
      <c r="L207" s="268">
        <v>12</v>
      </c>
      <c r="M207" s="268">
        <v>4</v>
      </c>
      <c r="N207" s="268">
        <v>0</v>
      </c>
      <c r="O207" s="268">
        <v>0</v>
      </c>
      <c r="P207" s="268">
        <v>0</v>
      </c>
      <c r="Q207" s="268">
        <v>0</v>
      </c>
      <c r="R207" s="268">
        <v>0</v>
      </c>
      <c r="S207" s="268">
        <v>0</v>
      </c>
      <c r="T207" s="268">
        <v>0</v>
      </c>
      <c r="U207" s="268">
        <v>15</v>
      </c>
      <c r="V207" s="268">
        <v>2</v>
      </c>
      <c r="W207" s="268">
        <v>0</v>
      </c>
      <c r="X207" s="268">
        <v>0</v>
      </c>
      <c r="Y207" s="268">
        <v>6</v>
      </c>
      <c r="Z207" s="268">
        <v>0</v>
      </c>
      <c r="AA207" s="268">
        <v>3</v>
      </c>
      <c r="AB207" s="268">
        <v>0</v>
      </c>
      <c r="AC207" s="268">
        <v>0</v>
      </c>
      <c r="AD207" s="268">
        <v>0</v>
      </c>
      <c r="AE207" s="268">
        <v>0</v>
      </c>
      <c r="AF207" s="268">
        <v>0</v>
      </c>
      <c r="AG207" s="268">
        <v>10</v>
      </c>
      <c r="AH207" s="268">
        <v>0</v>
      </c>
      <c r="AI207" s="48"/>
    </row>
    <row r="208" spans="1:35" ht="52.5" customHeight="1">
      <c r="A208" s="277" t="s">
        <v>233</v>
      </c>
      <c r="B208" s="266" t="s">
        <v>229</v>
      </c>
      <c r="C208" s="266" t="s">
        <v>230</v>
      </c>
      <c r="D208" s="266">
        <v>311</v>
      </c>
      <c r="E208" s="266">
        <v>0</v>
      </c>
      <c r="F208" s="266">
        <v>76</v>
      </c>
      <c r="G208" s="266">
        <v>67</v>
      </c>
      <c r="H208" s="266">
        <v>17</v>
      </c>
      <c r="I208" s="266">
        <v>28</v>
      </c>
      <c r="J208" s="266">
        <v>6</v>
      </c>
      <c r="K208" s="266">
        <v>0</v>
      </c>
      <c r="L208" s="267">
        <v>6</v>
      </c>
      <c r="M208" s="267">
        <v>19</v>
      </c>
      <c r="N208" s="267">
        <v>0</v>
      </c>
      <c r="O208" s="267">
        <v>0</v>
      </c>
      <c r="P208" s="267">
        <v>0</v>
      </c>
      <c r="Q208" s="267">
        <v>0</v>
      </c>
      <c r="R208" s="267">
        <v>0</v>
      </c>
      <c r="S208" s="267">
        <v>0</v>
      </c>
      <c r="T208" s="267">
        <v>0</v>
      </c>
      <c r="U208" s="267">
        <v>63</v>
      </c>
      <c r="V208" s="267">
        <v>0</v>
      </c>
      <c r="W208" s="267">
        <v>0</v>
      </c>
      <c r="X208" s="267">
        <v>1</v>
      </c>
      <c r="Y208" s="267">
        <v>10</v>
      </c>
      <c r="Z208" s="267">
        <v>0</v>
      </c>
      <c r="AA208" s="267">
        <v>1</v>
      </c>
      <c r="AB208" s="267">
        <v>0</v>
      </c>
      <c r="AC208" s="267">
        <v>0</v>
      </c>
      <c r="AD208" s="267">
        <v>0</v>
      </c>
      <c r="AE208" s="267">
        <v>0</v>
      </c>
      <c r="AF208" s="267">
        <v>0</v>
      </c>
      <c r="AG208" s="267">
        <v>17</v>
      </c>
      <c r="AH208" s="267">
        <v>0</v>
      </c>
      <c r="AI208" s="48"/>
    </row>
    <row r="209" spans="1:35" ht="52.5" customHeight="1">
      <c r="A209" s="276" t="s">
        <v>234</v>
      </c>
      <c r="B209" s="264" t="s">
        <v>229</v>
      </c>
      <c r="C209" s="264" t="s">
        <v>230</v>
      </c>
      <c r="D209" s="264">
        <v>102</v>
      </c>
      <c r="E209" s="264">
        <v>0</v>
      </c>
      <c r="F209" s="264">
        <v>20</v>
      </c>
      <c r="G209" s="264">
        <v>37</v>
      </c>
      <c r="H209" s="264">
        <v>0</v>
      </c>
      <c r="I209" s="264">
        <v>0</v>
      </c>
      <c r="J209" s="264">
        <v>1</v>
      </c>
      <c r="K209" s="264">
        <v>1</v>
      </c>
      <c r="L209" s="268">
        <v>0</v>
      </c>
      <c r="M209" s="268">
        <v>7</v>
      </c>
      <c r="N209" s="268">
        <v>0</v>
      </c>
      <c r="O209" s="268">
        <v>0</v>
      </c>
      <c r="P209" s="268">
        <v>0</v>
      </c>
      <c r="Q209" s="268">
        <v>0</v>
      </c>
      <c r="R209" s="268">
        <v>0</v>
      </c>
      <c r="S209" s="268">
        <v>0</v>
      </c>
      <c r="T209" s="268">
        <v>0</v>
      </c>
      <c r="U209" s="268">
        <v>25</v>
      </c>
      <c r="V209" s="268">
        <v>0</v>
      </c>
      <c r="W209" s="268">
        <v>0</v>
      </c>
      <c r="X209" s="268">
        <v>0</v>
      </c>
      <c r="Y209" s="268">
        <v>3</v>
      </c>
      <c r="Z209" s="268">
        <v>0</v>
      </c>
      <c r="AA209" s="268">
        <v>1</v>
      </c>
      <c r="AB209" s="268">
        <v>0</v>
      </c>
      <c r="AC209" s="268">
        <v>0</v>
      </c>
      <c r="AD209" s="268">
        <v>0</v>
      </c>
      <c r="AE209" s="268">
        <v>0</v>
      </c>
      <c r="AF209" s="268">
        <v>0</v>
      </c>
      <c r="AG209" s="268">
        <v>7</v>
      </c>
      <c r="AH209" s="268">
        <v>0</v>
      </c>
      <c r="AI209" s="48"/>
    </row>
    <row r="210" spans="1:35" ht="52.5" customHeight="1">
      <c r="A210" s="277" t="s">
        <v>235</v>
      </c>
      <c r="B210" s="266" t="s">
        <v>229</v>
      </c>
      <c r="C210" s="266" t="s">
        <v>230</v>
      </c>
      <c r="D210" s="266">
        <v>239</v>
      </c>
      <c r="E210" s="266">
        <v>0</v>
      </c>
      <c r="F210" s="266">
        <v>62</v>
      </c>
      <c r="G210" s="266">
        <v>42</v>
      </c>
      <c r="H210" s="266">
        <v>0</v>
      </c>
      <c r="I210" s="266">
        <v>12</v>
      </c>
      <c r="J210" s="266">
        <v>6</v>
      </c>
      <c r="K210" s="266">
        <v>0</v>
      </c>
      <c r="L210" s="267">
        <v>3</v>
      </c>
      <c r="M210" s="267">
        <v>13</v>
      </c>
      <c r="N210" s="267">
        <v>0</v>
      </c>
      <c r="O210" s="267">
        <v>0</v>
      </c>
      <c r="P210" s="267">
        <v>1</v>
      </c>
      <c r="Q210" s="267">
        <v>0</v>
      </c>
      <c r="R210" s="267">
        <v>0</v>
      </c>
      <c r="S210" s="267">
        <v>1</v>
      </c>
      <c r="T210" s="267">
        <v>0</v>
      </c>
      <c r="U210" s="267">
        <v>52</v>
      </c>
      <c r="V210" s="267">
        <v>0</v>
      </c>
      <c r="W210" s="267">
        <v>3</v>
      </c>
      <c r="X210" s="267">
        <v>1</v>
      </c>
      <c r="Y210" s="267">
        <v>17</v>
      </c>
      <c r="Z210" s="267">
        <v>0</v>
      </c>
      <c r="AA210" s="267">
        <v>2</v>
      </c>
      <c r="AB210" s="267">
        <v>0</v>
      </c>
      <c r="AC210" s="267">
        <v>0</v>
      </c>
      <c r="AD210" s="267">
        <v>0</v>
      </c>
      <c r="AE210" s="267">
        <v>1</v>
      </c>
      <c r="AF210" s="267">
        <v>0</v>
      </c>
      <c r="AG210" s="267">
        <v>23</v>
      </c>
      <c r="AH210" s="267">
        <v>0</v>
      </c>
      <c r="AI210" s="48"/>
    </row>
    <row r="211" spans="1:35" ht="52.5" customHeight="1">
      <c r="A211" s="276" t="s">
        <v>236</v>
      </c>
      <c r="B211" s="264" t="s">
        <v>229</v>
      </c>
      <c r="C211" s="264" t="s">
        <v>230</v>
      </c>
      <c r="D211" s="264">
        <v>71</v>
      </c>
      <c r="E211" s="264">
        <v>0</v>
      </c>
      <c r="F211" s="264">
        <v>24</v>
      </c>
      <c r="G211" s="264">
        <v>12</v>
      </c>
      <c r="H211" s="264">
        <v>2</v>
      </c>
      <c r="I211" s="264">
        <v>1</v>
      </c>
      <c r="J211" s="264">
        <v>1</v>
      </c>
      <c r="K211" s="264">
        <v>0</v>
      </c>
      <c r="L211" s="268">
        <v>0</v>
      </c>
      <c r="M211" s="268">
        <v>6</v>
      </c>
      <c r="N211" s="268">
        <v>0</v>
      </c>
      <c r="O211" s="268">
        <v>0</v>
      </c>
      <c r="P211" s="268">
        <v>0</v>
      </c>
      <c r="Q211" s="268">
        <v>0</v>
      </c>
      <c r="R211" s="268">
        <v>0</v>
      </c>
      <c r="S211" s="268">
        <v>0</v>
      </c>
      <c r="T211" s="268">
        <v>0</v>
      </c>
      <c r="U211" s="268">
        <v>6</v>
      </c>
      <c r="V211" s="268">
        <v>0</v>
      </c>
      <c r="W211" s="268">
        <v>2</v>
      </c>
      <c r="X211" s="268">
        <v>1</v>
      </c>
      <c r="Y211" s="268">
        <v>3</v>
      </c>
      <c r="Z211" s="268">
        <v>0</v>
      </c>
      <c r="AA211" s="268">
        <v>0</v>
      </c>
      <c r="AB211" s="268">
        <v>0</v>
      </c>
      <c r="AC211" s="268">
        <v>0</v>
      </c>
      <c r="AD211" s="268">
        <v>0</v>
      </c>
      <c r="AE211" s="268">
        <v>0</v>
      </c>
      <c r="AF211" s="268">
        <v>0</v>
      </c>
      <c r="AG211" s="268">
        <v>13</v>
      </c>
      <c r="AH211" s="268">
        <v>0</v>
      </c>
      <c r="AI211" s="48"/>
    </row>
    <row r="212" spans="1:35" ht="52.5" customHeight="1">
      <c r="A212" s="277" t="s">
        <v>237</v>
      </c>
      <c r="B212" s="266" t="s">
        <v>229</v>
      </c>
      <c r="C212" s="266" t="s">
        <v>230</v>
      </c>
      <c r="D212" s="266">
        <v>769</v>
      </c>
      <c r="E212" s="266">
        <v>0</v>
      </c>
      <c r="F212" s="266">
        <v>186</v>
      </c>
      <c r="G212" s="266">
        <v>273</v>
      </c>
      <c r="H212" s="266">
        <v>18</v>
      </c>
      <c r="I212" s="266">
        <v>36</v>
      </c>
      <c r="J212" s="266">
        <v>4</v>
      </c>
      <c r="K212" s="266">
        <v>2</v>
      </c>
      <c r="L212" s="267">
        <v>10</v>
      </c>
      <c r="M212" s="267">
        <v>24</v>
      </c>
      <c r="N212" s="267">
        <v>0</v>
      </c>
      <c r="O212" s="267">
        <v>0</v>
      </c>
      <c r="P212" s="267">
        <v>0</v>
      </c>
      <c r="Q212" s="267">
        <v>0</v>
      </c>
      <c r="R212" s="267">
        <v>0</v>
      </c>
      <c r="S212" s="267">
        <v>0</v>
      </c>
      <c r="T212" s="267">
        <v>0</v>
      </c>
      <c r="U212" s="267">
        <v>157</v>
      </c>
      <c r="V212" s="267">
        <v>2</v>
      </c>
      <c r="W212" s="267">
        <v>1</v>
      </c>
      <c r="X212" s="267">
        <v>5</v>
      </c>
      <c r="Y212" s="267">
        <v>26</v>
      </c>
      <c r="Z212" s="267">
        <v>0</v>
      </c>
      <c r="AA212" s="267">
        <v>3</v>
      </c>
      <c r="AB212" s="267">
        <v>0</v>
      </c>
      <c r="AC212" s="267">
        <v>0</v>
      </c>
      <c r="AD212" s="267">
        <v>8</v>
      </c>
      <c r="AE212" s="267">
        <v>0</v>
      </c>
      <c r="AF212" s="267">
        <v>0</v>
      </c>
      <c r="AG212" s="267">
        <v>14</v>
      </c>
      <c r="AH212" s="267">
        <v>0</v>
      </c>
      <c r="AI212" s="48"/>
    </row>
    <row r="213" spans="1:35" ht="52.5" customHeight="1">
      <c r="A213" s="276" t="s">
        <v>238</v>
      </c>
      <c r="B213" s="264" t="s">
        <v>229</v>
      </c>
      <c r="C213" s="264" t="s">
        <v>230</v>
      </c>
      <c r="D213" s="264">
        <v>754</v>
      </c>
      <c r="E213" s="264">
        <v>0</v>
      </c>
      <c r="F213" s="264">
        <v>110</v>
      </c>
      <c r="G213" s="264">
        <v>150</v>
      </c>
      <c r="H213" s="264">
        <v>8</v>
      </c>
      <c r="I213" s="264">
        <v>60</v>
      </c>
      <c r="J213" s="264">
        <v>15</v>
      </c>
      <c r="K213" s="264">
        <v>0</v>
      </c>
      <c r="L213" s="268">
        <v>4</v>
      </c>
      <c r="M213" s="268">
        <v>135</v>
      </c>
      <c r="N213" s="268">
        <v>0</v>
      </c>
      <c r="O213" s="268">
        <v>0</v>
      </c>
      <c r="P213" s="268">
        <v>0</v>
      </c>
      <c r="Q213" s="268">
        <v>0</v>
      </c>
      <c r="R213" s="268">
        <v>0</v>
      </c>
      <c r="S213" s="268">
        <v>0</v>
      </c>
      <c r="T213" s="268">
        <v>0</v>
      </c>
      <c r="U213" s="268">
        <v>114</v>
      </c>
      <c r="V213" s="268">
        <v>0</v>
      </c>
      <c r="W213" s="268">
        <v>3</v>
      </c>
      <c r="X213" s="268">
        <v>17</v>
      </c>
      <c r="Y213" s="268">
        <v>49</v>
      </c>
      <c r="Z213" s="268">
        <v>0</v>
      </c>
      <c r="AA213" s="268">
        <v>3</v>
      </c>
      <c r="AB213" s="268">
        <v>0</v>
      </c>
      <c r="AC213" s="268">
        <v>0</v>
      </c>
      <c r="AD213" s="268">
        <v>3</v>
      </c>
      <c r="AE213" s="268">
        <v>0</v>
      </c>
      <c r="AF213" s="268">
        <v>0</v>
      </c>
      <c r="AG213" s="268">
        <v>83</v>
      </c>
      <c r="AH213" s="268">
        <v>0</v>
      </c>
      <c r="AI213" s="48"/>
    </row>
    <row r="214" spans="1:35" ht="52.5" customHeight="1">
      <c r="A214" s="277" t="s">
        <v>239</v>
      </c>
      <c r="B214" s="266" t="s">
        <v>229</v>
      </c>
      <c r="C214" s="266" t="s">
        <v>230</v>
      </c>
      <c r="D214" s="266">
        <v>140</v>
      </c>
      <c r="E214" s="266">
        <v>0</v>
      </c>
      <c r="F214" s="266">
        <v>40</v>
      </c>
      <c r="G214" s="266">
        <v>16</v>
      </c>
      <c r="H214" s="266">
        <v>0</v>
      </c>
      <c r="I214" s="266">
        <v>5</v>
      </c>
      <c r="J214" s="266">
        <v>3</v>
      </c>
      <c r="K214" s="266">
        <v>0</v>
      </c>
      <c r="L214" s="267">
        <v>1</v>
      </c>
      <c r="M214" s="267">
        <v>20</v>
      </c>
      <c r="N214" s="267">
        <v>0</v>
      </c>
      <c r="O214" s="267">
        <v>0</v>
      </c>
      <c r="P214" s="267">
        <v>0</v>
      </c>
      <c r="Q214" s="267">
        <v>0</v>
      </c>
      <c r="R214" s="267">
        <v>0</v>
      </c>
      <c r="S214" s="267">
        <v>1</v>
      </c>
      <c r="T214" s="267">
        <v>0</v>
      </c>
      <c r="U214" s="267">
        <v>33</v>
      </c>
      <c r="V214" s="267">
        <v>0</v>
      </c>
      <c r="W214" s="267">
        <v>1</v>
      </c>
      <c r="X214" s="267">
        <v>0</v>
      </c>
      <c r="Y214" s="267">
        <v>12</v>
      </c>
      <c r="Z214" s="267">
        <v>0</v>
      </c>
      <c r="AA214" s="267">
        <v>1</v>
      </c>
      <c r="AB214" s="267">
        <v>0</v>
      </c>
      <c r="AC214" s="267">
        <v>0</v>
      </c>
      <c r="AD214" s="267">
        <v>0</v>
      </c>
      <c r="AE214" s="267">
        <v>0</v>
      </c>
      <c r="AF214" s="267">
        <v>0</v>
      </c>
      <c r="AG214" s="267">
        <v>7</v>
      </c>
      <c r="AH214" s="267">
        <v>0</v>
      </c>
      <c r="AI214" s="48"/>
    </row>
    <row r="215" spans="1:35" ht="52.5" customHeight="1">
      <c r="A215" s="276" t="s">
        <v>240</v>
      </c>
      <c r="B215" s="264" t="s">
        <v>229</v>
      </c>
      <c r="C215" s="264" t="s">
        <v>230</v>
      </c>
      <c r="D215" s="264">
        <v>1094</v>
      </c>
      <c r="E215" s="264">
        <v>0</v>
      </c>
      <c r="F215" s="264">
        <v>231</v>
      </c>
      <c r="G215" s="264">
        <v>222</v>
      </c>
      <c r="H215" s="264">
        <v>54</v>
      </c>
      <c r="I215" s="264">
        <v>43</v>
      </c>
      <c r="J215" s="264">
        <v>20</v>
      </c>
      <c r="K215" s="264">
        <v>1</v>
      </c>
      <c r="L215" s="268">
        <v>11</v>
      </c>
      <c r="M215" s="268">
        <v>190</v>
      </c>
      <c r="N215" s="268">
        <v>0</v>
      </c>
      <c r="O215" s="268">
        <v>0</v>
      </c>
      <c r="P215" s="268">
        <v>0</v>
      </c>
      <c r="Q215" s="268">
        <v>0</v>
      </c>
      <c r="R215" s="268">
        <v>0</v>
      </c>
      <c r="S215" s="268">
        <v>0</v>
      </c>
      <c r="T215" s="268">
        <v>0</v>
      </c>
      <c r="U215" s="268">
        <v>175</v>
      </c>
      <c r="V215" s="268">
        <v>0</v>
      </c>
      <c r="W215" s="268">
        <v>3</v>
      </c>
      <c r="X215" s="268">
        <v>16</v>
      </c>
      <c r="Y215" s="268">
        <v>59</v>
      </c>
      <c r="Z215" s="268">
        <v>3</v>
      </c>
      <c r="AA215" s="268">
        <v>5</v>
      </c>
      <c r="AB215" s="268">
        <v>0</v>
      </c>
      <c r="AC215" s="268">
        <v>0</v>
      </c>
      <c r="AD215" s="268">
        <v>6</v>
      </c>
      <c r="AE215" s="268">
        <v>1</v>
      </c>
      <c r="AF215" s="268">
        <v>0</v>
      </c>
      <c r="AG215" s="268">
        <v>54</v>
      </c>
      <c r="AH215" s="268">
        <v>0</v>
      </c>
      <c r="AI215" s="48"/>
    </row>
    <row r="216" spans="1:35" ht="52.5" customHeight="1">
      <c r="A216" s="277" t="s">
        <v>241</v>
      </c>
      <c r="B216" s="266" t="s">
        <v>229</v>
      </c>
      <c r="C216" s="266" t="s">
        <v>230</v>
      </c>
      <c r="D216" s="266">
        <v>165</v>
      </c>
      <c r="E216" s="266">
        <v>0</v>
      </c>
      <c r="F216" s="266">
        <v>50</v>
      </c>
      <c r="G216" s="266">
        <v>31</v>
      </c>
      <c r="H216" s="266">
        <v>2</v>
      </c>
      <c r="I216" s="266">
        <v>7</v>
      </c>
      <c r="J216" s="266">
        <v>4</v>
      </c>
      <c r="K216" s="266">
        <v>0</v>
      </c>
      <c r="L216" s="267">
        <v>0</v>
      </c>
      <c r="M216" s="267">
        <v>7</v>
      </c>
      <c r="N216" s="267">
        <v>0</v>
      </c>
      <c r="O216" s="267">
        <v>0</v>
      </c>
      <c r="P216" s="267">
        <v>0</v>
      </c>
      <c r="Q216" s="267">
        <v>0</v>
      </c>
      <c r="R216" s="267">
        <v>0</v>
      </c>
      <c r="S216" s="267">
        <v>0</v>
      </c>
      <c r="T216" s="267">
        <v>0</v>
      </c>
      <c r="U216" s="267">
        <v>33</v>
      </c>
      <c r="V216" s="267">
        <v>2</v>
      </c>
      <c r="W216" s="267">
        <v>0</v>
      </c>
      <c r="X216" s="267">
        <v>3</v>
      </c>
      <c r="Y216" s="267">
        <v>9</v>
      </c>
      <c r="Z216" s="267">
        <v>0</v>
      </c>
      <c r="AA216" s="267">
        <v>5</v>
      </c>
      <c r="AB216" s="267">
        <v>0</v>
      </c>
      <c r="AC216" s="267">
        <v>0</v>
      </c>
      <c r="AD216" s="267">
        <v>0</v>
      </c>
      <c r="AE216" s="267">
        <v>0</v>
      </c>
      <c r="AF216" s="267">
        <v>0</v>
      </c>
      <c r="AG216" s="267">
        <v>12</v>
      </c>
      <c r="AH216" s="267">
        <v>0</v>
      </c>
      <c r="AI216" s="48"/>
    </row>
    <row r="217" spans="1:35" ht="52.5" customHeight="1">
      <c r="A217" s="276" t="s">
        <v>242</v>
      </c>
      <c r="B217" s="264" t="s">
        <v>229</v>
      </c>
      <c r="C217" s="264" t="s">
        <v>230</v>
      </c>
      <c r="D217" s="264">
        <v>562</v>
      </c>
      <c r="E217" s="264">
        <v>0</v>
      </c>
      <c r="F217" s="264">
        <v>84</v>
      </c>
      <c r="G217" s="264">
        <v>143</v>
      </c>
      <c r="H217" s="264">
        <v>8</v>
      </c>
      <c r="I217" s="264">
        <v>28</v>
      </c>
      <c r="J217" s="264">
        <v>12</v>
      </c>
      <c r="K217" s="264">
        <v>0</v>
      </c>
      <c r="L217" s="268">
        <v>8</v>
      </c>
      <c r="M217" s="268">
        <v>107</v>
      </c>
      <c r="N217" s="268">
        <v>0</v>
      </c>
      <c r="O217" s="268">
        <v>0</v>
      </c>
      <c r="P217" s="268">
        <v>0</v>
      </c>
      <c r="Q217" s="268">
        <v>0</v>
      </c>
      <c r="R217" s="268">
        <v>0</v>
      </c>
      <c r="S217" s="268">
        <v>0</v>
      </c>
      <c r="T217" s="268">
        <v>0</v>
      </c>
      <c r="U217" s="268">
        <v>129</v>
      </c>
      <c r="V217" s="268">
        <v>0</v>
      </c>
      <c r="W217" s="268">
        <v>3</v>
      </c>
      <c r="X217" s="268">
        <v>4</v>
      </c>
      <c r="Y217" s="268">
        <v>18</v>
      </c>
      <c r="Z217" s="268">
        <v>0</v>
      </c>
      <c r="AA217" s="268">
        <v>9</v>
      </c>
      <c r="AB217" s="268">
        <v>0</v>
      </c>
      <c r="AC217" s="268">
        <v>0</v>
      </c>
      <c r="AD217" s="268">
        <v>1</v>
      </c>
      <c r="AE217" s="268">
        <v>0</v>
      </c>
      <c r="AF217" s="268">
        <v>0</v>
      </c>
      <c r="AG217" s="268">
        <v>8</v>
      </c>
      <c r="AH217" s="268">
        <v>0</v>
      </c>
      <c r="AI217" s="48"/>
    </row>
    <row r="218" spans="1:35" ht="52.5" customHeight="1">
      <c r="A218" s="277" t="s">
        <v>243</v>
      </c>
      <c r="B218" s="266" t="s">
        <v>229</v>
      </c>
      <c r="C218" s="266" t="s">
        <v>230</v>
      </c>
      <c r="D218" s="266">
        <v>3293</v>
      </c>
      <c r="E218" s="266">
        <v>0</v>
      </c>
      <c r="F218" s="266">
        <v>860</v>
      </c>
      <c r="G218" s="266">
        <v>760</v>
      </c>
      <c r="H218" s="266">
        <v>25</v>
      </c>
      <c r="I218" s="266">
        <v>167</v>
      </c>
      <c r="J218" s="266">
        <v>48</v>
      </c>
      <c r="K218" s="266">
        <v>0</v>
      </c>
      <c r="L218" s="267">
        <v>43</v>
      </c>
      <c r="M218" s="267">
        <v>189</v>
      </c>
      <c r="N218" s="267">
        <v>4</v>
      </c>
      <c r="O218" s="267">
        <v>0</v>
      </c>
      <c r="P218" s="267">
        <v>4</v>
      </c>
      <c r="Q218" s="267">
        <v>6</v>
      </c>
      <c r="R218" s="267">
        <v>2</v>
      </c>
      <c r="S218" s="267">
        <v>0</v>
      </c>
      <c r="T218" s="267">
        <v>0</v>
      </c>
      <c r="U218" s="267">
        <v>634</v>
      </c>
      <c r="V218" s="267">
        <v>1</v>
      </c>
      <c r="W218" s="267">
        <v>7</v>
      </c>
      <c r="X218" s="267">
        <v>21</v>
      </c>
      <c r="Y218" s="267">
        <v>173</v>
      </c>
      <c r="Z218" s="267">
        <v>12</v>
      </c>
      <c r="AA218" s="267">
        <v>40</v>
      </c>
      <c r="AB218" s="267">
        <v>4</v>
      </c>
      <c r="AC218" s="267">
        <v>0</v>
      </c>
      <c r="AD218" s="267">
        <v>11</v>
      </c>
      <c r="AE218" s="267">
        <v>2</v>
      </c>
      <c r="AF218" s="267">
        <v>1</v>
      </c>
      <c r="AG218" s="267">
        <v>279</v>
      </c>
      <c r="AH218" s="267">
        <v>0</v>
      </c>
      <c r="AI218" s="48"/>
    </row>
    <row r="219" spans="1:35" ht="52.5" customHeight="1">
      <c r="A219" s="276" t="s">
        <v>244</v>
      </c>
      <c r="B219" s="264" t="s">
        <v>229</v>
      </c>
      <c r="C219" s="264" t="s">
        <v>230</v>
      </c>
      <c r="D219" s="264">
        <v>96</v>
      </c>
      <c r="E219" s="264">
        <v>0</v>
      </c>
      <c r="F219" s="264">
        <v>14</v>
      </c>
      <c r="G219" s="264">
        <v>33</v>
      </c>
      <c r="H219" s="264">
        <v>0</v>
      </c>
      <c r="I219" s="264">
        <v>0</v>
      </c>
      <c r="J219" s="264">
        <v>3</v>
      </c>
      <c r="K219" s="264">
        <v>0</v>
      </c>
      <c r="L219" s="268">
        <v>2</v>
      </c>
      <c r="M219" s="268">
        <v>8</v>
      </c>
      <c r="N219" s="268">
        <v>0</v>
      </c>
      <c r="O219" s="268">
        <v>0</v>
      </c>
      <c r="P219" s="268">
        <v>0</v>
      </c>
      <c r="Q219" s="268">
        <v>0</v>
      </c>
      <c r="R219" s="268">
        <v>0</v>
      </c>
      <c r="S219" s="268">
        <v>0</v>
      </c>
      <c r="T219" s="268">
        <v>0</v>
      </c>
      <c r="U219" s="268">
        <v>22</v>
      </c>
      <c r="V219" s="268">
        <v>0</v>
      </c>
      <c r="W219" s="268">
        <v>0</v>
      </c>
      <c r="X219" s="268">
        <v>0</v>
      </c>
      <c r="Y219" s="268">
        <v>3</v>
      </c>
      <c r="Z219" s="268">
        <v>0</v>
      </c>
      <c r="AA219" s="268">
        <v>1</v>
      </c>
      <c r="AB219" s="268">
        <v>0</v>
      </c>
      <c r="AC219" s="268">
        <v>0</v>
      </c>
      <c r="AD219" s="268">
        <v>0</v>
      </c>
      <c r="AE219" s="268">
        <v>0</v>
      </c>
      <c r="AF219" s="268">
        <v>0</v>
      </c>
      <c r="AG219" s="268">
        <v>10</v>
      </c>
      <c r="AH219" s="268">
        <v>0</v>
      </c>
      <c r="AI219" s="48"/>
    </row>
    <row r="220" spans="1:35" ht="52.5" customHeight="1">
      <c r="A220" s="277" t="s">
        <v>245</v>
      </c>
      <c r="B220" s="266" t="s">
        <v>229</v>
      </c>
      <c r="C220" s="266" t="s">
        <v>230</v>
      </c>
      <c r="D220" s="266">
        <v>138</v>
      </c>
      <c r="E220" s="266">
        <v>0</v>
      </c>
      <c r="F220" s="266">
        <v>30</v>
      </c>
      <c r="G220" s="266">
        <v>28</v>
      </c>
      <c r="H220" s="266">
        <v>6</v>
      </c>
      <c r="I220" s="266">
        <v>1</v>
      </c>
      <c r="J220" s="266">
        <v>2</v>
      </c>
      <c r="K220" s="266">
        <v>0</v>
      </c>
      <c r="L220" s="267">
        <v>2</v>
      </c>
      <c r="M220" s="267">
        <v>12</v>
      </c>
      <c r="N220" s="267">
        <v>0</v>
      </c>
      <c r="O220" s="267">
        <v>0</v>
      </c>
      <c r="P220" s="267">
        <v>0</v>
      </c>
      <c r="Q220" s="267">
        <v>0</v>
      </c>
      <c r="R220" s="267">
        <v>0</v>
      </c>
      <c r="S220" s="267">
        <v>0</v>
      </c>
      <c r="T220" s="267">
        <v>0</v>
      </c>
      <c r="U220" s="267">
        <v>31</v>
      </c>
      <c r="V220" s="267">
        <v>0</v>
      </c>
      <c r="W220" s="267">
        <v>0</v>
      </c>
      <c r="X220" s="267">
        <v>0</v>
      </c>
      <c r="Y220" s="267">
        <v>2</v>
      </c>
      <c r="Z220" s="267">
        <v>0</v>
      </c>
      <c r="AA220" s="267">
        <v>3</v>
      </c>
      <c r="AB220" s="267">
        <v>0</v>
      </c>
      <c r="AC220" s="267">
        <v>0</v>
      </c>
      <c r="AD220" s="267">
        <v>0</v>
      </c>
      <c r="AE220" s="267">
        <v>0</v>
      </c>
      <c r="AF220" s="267">
        <v>0</v>
      </c>
      <c r="AG220" s="267">
        <v>21</v>
      </c>
      <c r="AH220" s="267">
        <v>0</v>
      </c>
      <c r="AI220" s="48"/>
    </row>
    <row r="221" spans="1:35" ht="52.5" customHeight="1">
      <c r="A221" s="276" t="s">
        <v>246</v>
      </c>
      <c r="B221" s="264" t="s">
        <v>229</v>
      </c>
      <c r="C221" s="264" t="s">
        <v>230</v>
      </c>
      <c r="D221" s="264">
        <v>91</v>
      </c>
      <c r="E221" s="264">
        <v>0</v>
      </c>
      <c r="F221" s="264">
        <v>21</v>
      </c>
      <c r="G221" s="264">
        <v>38</v>
      </c>
      <c r="H221" s="264">
        <v>1</v>
      </c>
      <c r="I221" s="264">
        <v>0</v>
      </c>
      <c r="J221" s="264">
        <v>3</v>
      </c>
      <c r="K221" s="264">
        <v>0</v>
      </c>
      <c r="L221" s="268">
        <v>0</v>
      </c>
      <c r="M221" s="268">
        <v>4</v>
      </c>
      <c r="N221" s="268">
        <v>0</v>
      </c>
      <c r="O221" s="268">
        <v>0</v>
      </c>
      <c r="P221" s="268">
        <v>0</v>
      </c>
      <c r="Q221" s="268">
        <v>0</v>
      </c>
      <c r="R221" s="268">
        <v>1</v>
      </c>
      <c r="S221" s="268">
        <v>0</v>
      </c>
      <c r="T221" s="268">
        <v>0</v>
      </c>
      <c r="U221" s="268">
        <v>15</v>
      </c>
      <c r="V221" s="268">
        <v>0</v>
      </c>
      <c r="W221" s="268">
        <v>0</v>
      </c>
      <c r="X221" s="268">
        <v>0</v>
      </c>
      <c r="Y221" s="268">
        <v>2</v>
      </c>
      <c r="Z221" s="268">
        <v>0</v>
      </c>
      <c r="AA221" s="268">
        <v>2</v>
      </c>
      <c r="AB221" s="268">
        <v>0</v>
      </c>
      <c r="AC221" s="268">
        <v>0</v>
      </c>
      <c r="AD221" s="268">
        <v>1</v>
      </c>
      <c r="AE221" s="268">
        <v>0</v>
      </c>
      <c r="AF221" s="268">
        <v>0</v>
      </c>
      <c r="AG221" s="268">
        <v>3</v>
      </c>
      <c r="AH221" s="268">
        <v>0</v>
      </c>
      <c r="AI221" s="48"/>
    </row>
    <row r="222" spans="1:35" ht="52.5" customHeight="1">
      <c r="A222" s="277" t="s">
        <v>247</v>
      </c>
      <c r="B222" s="266" t="s">
        <v>229</v>
      </c>
      <c r="C222" s="266" t="s">
        <v>230</v>
      </c>
      <c r="D222" s="266">
        <v>264</v>
      </c>
      <c r="E222" s="266">
        <v>0</v>
      </c>
      <c r="F222" s="266">
        <v>44</v>
      </c>
      <c r="G222" s="266">
        <v>90</v>
      </c>
      <c r="H222" s="266">
        <v>2</v>
      </c>
      <c r="I222" s="266">
        <v>13</v>
      </c>
      <c r="J222" s="266">
        <v>5</v>
      </c>
      <c r="K222" s="266">
        <v>0</v>
      </c>
      <c r="L222" s="267">
        <v>6</v>
      </c>
      <c r="M222" s="267">
        <v>32</v>
      </c>
      <c r="N222" s="267">
        <v>0</v>
      </c>
      <c r="O222" s="267">
        <v>0</v>
      </c>
      <c r="P222" s="267">
        <v>0</v>
      </c>
      <c r="Q222" s="267">
        <v>0</v>
      </c>
      <c r="R222" s="267">
        <v>1</v>
      </c>
      <c r="S222" s="267">
        <v>0</v>
      </c>
      <c r="T222" s="267">
        <v>0</v>
      </c>
      <c r="U222" s="267">
        <v>40</v>
      </c>
      <c r="V222" s="267">
        <v>0</v>
      </c>
      <c r="W222" s="267">
        <v>2</v>
      </c>
      <c r="X222" s="267">
        <v>0</v>
      </c>
      <c r="Y222" s="267">
        <v>17</v>
      </c>
      <c r="Z222" s="267">
        <v>0</v>
      </c>
      <c r="AA222" s="267">
        <v>1</v>
      </c>
      <c r="AB222" s="267">
        <v>0</v>
      </c>
      <c r="AC222" s="267">
        <v>0</v>
      </c>
      <c r="AD222" s="267">
        <v>2</v>
      </c>
      <c r="AE222" s="267">
        <v>0</v>
      </c>
      <c r="AF222" s="267">
        <v>0</v>
      </c>
      <c r="AG222" s="267">
        <v>9</v>
      </c>
      <c r="AH222" s="267">
        <v>0</v>
      </c>
      <c r="AI222" s="48"/>
    </row>
    <row r="223" spans="1:35" ht="52.5" customHeight="1">
      <c r="A223" s="276" t="s">
        <v>248</v>
      </c>
      <c r="B223" s="264" t="s">
        <v>249</v>
      </c>
      <c r="C223" s="264" t="s">
        <v>250</v>
      </c>
      <c r="D223" s="264">
        <v>36</v>
      </c>
      <c r="E223" s="264">
        <v>0</v>
      </c>
      <c r="F223" s="264">
        <v>10</v>
      </c>
      <c r="G223" s="264">
        <v>12</v>
      </c>
      <c r="H223" s="264">
        <v>0</v>
      </c>
      <c r="I223" s="264">
        <v>4</v>
      </c>
      <c r="J223" s="264">
        <v>1</v>
      </c>
      <c r="K223" s="264">
        <v>0</v>
      </c>
      <c r="L223" s="268">
        <v>0</v>
      </c>
      <c r="M223" s="268">
        <v>2</v>
      </c>
      <c r="N223" s="268">
        <v>0</v>
      </c>
      <c r="O223" s="268">
        <v>0</v>
      </c>
      <c r="P223" s="268">
        <v>0</v>
      </c>
      <c r="Q223" s="268">
        <v>0</v>
      </c>
      <c r="R223" s="268">
        <v>0</v>
      </c>
      <c r="S223" s="268">
        <v>0</v>
      </c>
      <c r="T223" s="268">
        <v>0</v>
      </c>
      <c r="U223" s="268">
        <v>4</v>
      </c>
      <c r="V223" s="268">
        <v>0</v>
      </c>
      <c r="W223" s="268">
        <v>1</v>
      </c>
      <c r="X223" s="268">
        <v>0</v>
      </c>
      <c r="Y223" s="268">
        <v>0</v>
      </c>
      <c r="Z223" s="268">
        <v>0</v>
      </c>
      <c r="AA223" s="268">
        <v>2</v>
      </c>
      <c r="AB223" s="268">
        <v>0</v>
      </c>
      <c r="AC223" s="268">
        <v>0</v>
      </c>
      <c r="AD223" s="268">
        <v>0</v>
      </c>
      <c r="AE223" s="268">
        <v>0</v>
      </c>
      <c r="AF223" s="268">
        <v>0</v>
      </c>
      <c r="AG223" s="268">
        <v>0</v>
      </c>
      <c r="AH223" s="268">
        <v>0</v>
      </c>
      <c r="AI223" s="48"/>
    </row>
    <row r="224" spans="1:35" ht="52.5" customHeight="1">
      <c r="A224" s="277" t="s">
        <v>251</v>
      </c>
      <c r="B224" s="266" t="s">
        <v>249</v>
      </c>
      <c r="C224" s="266" t="s">
        <v>250</v>
      </c>
      <c r="D224" s="266">
        <v>88</v>
      </c>
      <c r="E224" s="266">
        <v>0</v>
      </c>
      <c r="F224" s="266">
        <v>10</v>
      </c>
      <c r="G224" s="266">
        <v>11</v>
      </c>
      <c r="H224" s="266">
        <v>0</v>
      </c>
      <c r="I224" s="266">
        <v>3</v>
      </c>
      <c r="J224" s="266">
        <v>1</v>
      </c>
      <c r="K224" s="266">
        <v>0</v>
      </c>
      <c r="L224" s="267">
        <v>2</v>
      </c>
      <c r="M224" s="267">
        <v>3</v>
      </c>
      <c r="N224" s="267">
        <v>0</v>
      </c>
      <c r="O224" s="267">
        <v>0</v>
      </c>
      <c r="P224" s="267">
        <v>0</v>
      </c>
      <c r="Q224" s="267">
        <v>0</v>
      </c>
      <c r="R224" s="267">
        <v>0</v>
      </c>
      <c r="S224" s="267">
        <v>0</v>
      </c>
      <c r="T224" s="267">
        <v>0</v>
      </c>
      <c r="U224" s="267">
        <v>8</v>
      </c>
      <c r="V224" s="267">
        <v>0</v>
      </c>
      <c r="W224" s="267">
        <v>2</v>
      </c>
      <c r="X224" s="267">
        <v>1</v>
      </c>
      <c r="Y224" s="267">
        <v>8</v>
      </c>
      <c r="Z224" s="267">
        <v>0</v>
      </c>
      <c r="AA224" s="267">
        <v>4</v>
      </c>
      <c r="AB224" s="267">
        <v>0</v>
      </c>
      <c r="AC224" s="267">
        <v>0</v>
      </c>
      <c r="AD224" s="267">
        <v>0</v>
      </c>
      <c r="AE224" s="267">
        <v>0</v>
      </c>
      <c r="AF224" s="267">
        <v>0</v>
      </c>
      <c r="AG224" s="267">
        <v>35</v>
      </c>
      <c r="AH224" s="267">
        <v>0</v>
      </c>
      <c r="AI224" s="48"/>
    </row>
    <row r="225" spans="1:35" ht="52.5" customHeight="1">
      <c r="A225" s="276" t="s">
        <v>252</v>
      </c>
      <c r="B225" s="264" t="s">
        <v>249</v>
      </c>
      <c r="C225" s="264" t="s">
        <v>250</v>
      </c>
      <c r="D225" s="264">
        <v>245</v>
      </c>
      <c r="E225" s="264">
        <v>0</v>
      </c>
      <c r="F225" s="264">
        <v>94</v>
      </c>
      <c r="G225" s="264">
        <v>31</v>
      </c>
      <c r="H225" s="264">
        <v>0</v>
      </c>
      <c r="I225" s="264">
        <v>1</v>
      </c>
      <c r="J225" s="264">
        <v>6</v>
      </c>
      <c r="K225" s="264">
        <v>0</v>
      </c>
      <c r="L225" s="268">
        <v>0</v>
      </c>
      <c r="M225" s="268">
        <v>13</v>
      </c>
      <c r="N225" s="268">
        <v>0</v>
      </c>
      <c r="O225" s="268">
        <v>0</v>
      </c>
      <c r="P225" s="268">
        <v>0</v>
      </c>
      <c r="Q225" s="268">
        <v>0</v>
      </c>
      <c r="R225" s="268">
        <v>0</v>
      </c>
      <c r="S225" s="268">
        <v>0</v>
      </c>
      <c r="T225" s="268">
        <v>0</v>
      </c>
      <c r="U225" s="268">
        <v>26</v>
      </c>
      <c r="V225" s="268">
        <v>0</v>
      </c>
      <c r="W225" s="268">
        <v>10</v>
      </c>
      <c r="X225" s="268">
        <v>1</v>
      </c>
      <c r="Y225" s="268">
        <v>2</v>
      </c>
      <c r="Z225" s="268">
        <v>0</v>
      </c>
      <c r="AA225" s="268">
        <v>10</v>
      </c>
      <c r="AB225" s="268">
        <v>0</v>
      </c>
      <c r="AC225" s="268">
        <v>0</v>
      </c>
      <c r="AD225" s="268">
        <v>0</v>
      </c>
      <c r="AE225" s="268">
        <v>0</v>
      </c>
      <c r="AF225" s="268">
        <v>0</v>
      </c>
      <c r="AG225" s="268">
        <v>51</v>
      </c>
      <c r="AH225" s="268">
        <v>0</v>
      </c>
      <c r="AI225" s="48"/>
    </row>
    <row r="226" spans="1:35" ht="52.5" customHeight="1">
      <c r="A226" s="277" t="s">
        <v>253</v>
      </c>
      <c r="B226" s="266" t="s">
        <v>249</v>
      </c>
      <c r="C226" s="266" t="s">
        <v>250</v>
      </c>
      <c r="D226" s="266">
        <v>180</v>
      </c>
      <c r="E226" s="266">
        <v>0</v>
      </c>
      <c r="F226" s="266">
        <v>40</v>
      </c>
      <c r="G226" s="266">
        <v>39</v>
      </c>
      <c r="H226" s="266">
        <v>2</v>
      </c>
      <c r="I226" s="266">
        <v>7</v>
      </c>
      <c r="J226" s="266">
        <v>1</v>
      </c>
      <c r="K226" s="266">
        <v>0</v>
      </c>
      <c r="L226" s="267">
        <v>0</v>
      </c>
      <c r="M226" s="267">
        <v>13</v>
      </c>
      <c r="N226" s="267">
        <v>0</v>
      </c>
      <c r="O226" s="267">
        <v>0</v>
      </c>
      <c r="P226" s="267">
        <v>0</v>
      </c>
      <c r="Q226" s="267">
        <v>0</v>
      </c>
      <c r="R226" s="267">
        <v>0</v>
      </c>
      <c r="S226" s="267">
        <v>0</v>
      </c>
      <c r="T226" s="267">
        <v>0</v>
      </c>
      <c r="U226" s="267">
        <v>28</v>
      </c>
      <c r="V226" s="267">
        <v>1</v>
      </c>
      <c r="W226" s="267">
        <v>6</v>
      </c>
      <c r="X226" s="267">
        <v>1</v>
      </c>
      <c r="Y226" s="267">
        <v>8</v>
      </c>
      <c r="Z226" s="267">
        <v>0</v>
      </c>
      <c r="AA226" s="267">
        <v>4</v>
      </c>
      <c r="AB226" s="267">
        <v>1</v>
      </c>
      <c r="AC226" s="267">
        <v>0</v>
      </c>
      <c r="AD226" s="267">
        <v>1</v>
      </c>
      <c r="AE226" s="267">
        <v>0</v>
      </c>
      <c r="AF226" s="267">
        <v>0</v>
      </c>
      <c r="AG226" s="267">
        <v>28</v>
      </c>
      <c r="AH226" s="267">
        <v>0</v>
      </c>
      <c r="AI226" s="48"/>
    </row>
    <row r="227" spans="1:35" ht="52.5" customHeight="1">
      <c r="A227" s="276" t="s">
        <v>254</v>
      </c>
      <c r="B227" s="264" t="s">
        <v>249</v>
      </c>
      <c r="C227" s="264" t="s">
        <v>250</v>
      </c>
      <c r="D227" s="264">
        <v>217</v>
      </c>
      <c r="E227" s="264">
        <v>0</v>
      </c>
      <c r="F227" s="264">
        <v>69</v>
      </c>
      <c r="G227" s="264">
        <v>40</v>
      </c>
      <c r="H227" s="264">
        <v>0</v>
      </c>
      <c r="I227" s="264">
        <v>6</v>
      </c>
      <c r="J227" s="264">
        <v>3</v>
      </c>
      <c r="K227" s="264">
        <v>0</v>
      </c>
      <c r="L227" s="268">
        <v>3</v>
      </c>
      <c r="M227" s="268">
        <v>3</v>
      </c>
      <c r="N227" s="268">
        <v>0</v>
      </c>
      <c r="O227" s="268">
        <v>0</v>
      </c>
      <c r="P227" s="268">
        <v>0</v>
      </c>
      <c r="Q227" s="268">
        <v>2</v>
      </c>
      <c r="R227" s="268">
        <v>0</v>
      </c>
      <c r="S227" s="268">
        <v>0</v>
      </c>
      <c r="T227" s="268">
        <v>0</v>
      </c>
      <c r="U227" s="268">
        <v>49</v>
      </c>
      <c r="V227" s="268">
        <v>0</v>
      </c>
      <c r="W227" s="268">
        <v>12</v>
      </c>
      <c r="X227" s="268">
        <v>0</v>
      </c>
      <c r="Y227" s="268">
        <v>9</v>
      </c>
      <c r="Z227" s="268">
        <v>0</v>
      </c>
      <c r="AA227" s="268">
        <v>7</v>
      </c>
      <c r="AB227" s="268">
        <v>0</v>
      </c>
      <c r="AC227" s="268">
        <v>0</v>
      </c>
      <c r="AD227" s="268">
        <v>3</v>
      </c>
      <c r="AE227" s="268">
        <v>0</v>
      </c>
      <c r="AF227" s="268">
        <v>0</v>
      </c>
      <c r="AG227" s="268">
        <v>11</v>
      </c>
      <c r="AH227" s="268">
        <v>0</v>
      </c>
      <c r="AI227" s="48"/>
    </row>
    <row r="228" spans="1:35" ht="52.5" customHeight="1">
      <c r="A228" s="277" t="s">
        <v>255</v>
      </c>
      <c r="B228" s="266" t="s">
        <v>249</v>
      </c>
      <c r="C228" s="266" t="s">
        <v>250</v>
      </c>
      <c r="D228" s="266">
        <v>51</v>
      </c>
      <c r="E228" s="266">
        <v>0</v>
      </c>
      <c r="F228" s="266">
        <v>5</v>
      </c>
      <c r="G228" s="266">
        <v>18</v>
      </c>
      <c r="H228" s="266">
        <v>0</v>
      </c>
      <c r="I228" s="266">
        <v>2</v>
      </c>
      <c r="J228" s="266">
        <v>1</v>
      </c>
      <c r="K228" s="266">
        <v>0</v>
      </c>
      <c r="L228" s="267">
        <v>2</v>
      </c>
      <c r="M228" s="267">
        <v>1</v>
      </c>
      <c r="N228" s="267">
        <v>0</v>
      </c>
      <c r="O228" s="267">
        <v>0</v>
      </c>
      <c r="P228" s="267">
        <v>0</v>
      </c>
      <c r="Q228" s="267">
        <v>0</v>
      </c>
      <c r="R228" s="267">
        <v>0</v>
      </c>
      <c r="S228" s="267">
        <v>0</v>
      </c>
      <c r="T228" s="267">
        <v>0</v>
      </c>
      <c r="U228" s="267">
        <v>12</v>
      </c>
      <c r="V228" s="267">
        <v>0</v>
      </c>
      <c r="W228" s="267">
        <v>1</v>
      </c>
      <c r="X228" s="267">
        <v>0</v>
      </c>
      <c r="Y228" s="267">
        <v>2</v>
      </c>
      <c r="Z228" s="267">
        <v>0</v>
      </c>
      <c r="AA228" s="267">
        <v>2</v>
      </c>
      <c r="AB228" s="267">
        <v>0</v>
      </c>
      <c r="AC228" s="267">
        <v>0</v>
      </c>
      <c r="AD228" s="267">
        <v>4</v>
      </c>
      <c r="AE228" s="267">
        <v>0</v>
      </c>
      <c r="AF228" s="267">
        <v>0</v>
      </c>
      <c r="AG228" s="267">
        <v>1</v>
      </c>
      <c r="AH228" s="267">
        <v>0</v>
      </c>
      <c r="AI228" s="48"/>
    </row>
    <row r="229" spans="1:35" ht="52.5" customHeight="1">
      <c r="A229" s="276" t="s">
        <v>256</v>
      </c>
      <c r="B229" s="264" t="s">
        <v>249</v>
      </c>
      <c r="C229" s="264" t="s">
        <v>250</v>
      </c>
      <c r="D229" s="264">
        <v>106</v>
      </c>
      <c r="E229" s="264">
        <v>0</v>
      </c>
      <c r="F229" s="264">
        <v>23</v>
      </c>
      <c r="G229" s="264">
        <v>15</v>
      </c>
      <c r="H229" s="264">
        <v>0</v>
      </c>
      <c r="I229" s="264">
        <v>3</v>
      </c>
      <c r="J229" s="264">
        <v>0</v>
      </c>
      <c r="K229" s="264">
        <v>0</v>
      </c>
      <c r="L229" s="268">
        <v>0</v>
      </c>
      <c r="M229" s="268">
        <v>0</v>
      </c>
      <c r="N229" s="268">
        <v>0</v>
      </c>
      <c r="O229" s="268">
        <v>0</v>
      </c>
      <c r="P229" s="268">
        <v>1</v>
      </c>
      <c r="Q229" s="268">
        <v>1</v>
      </c>
      <c r="R229" s="268">
        <v>0</v>
      </c>
      <c r="S229" s="268">
        <v>0</v>
      </c>
      <c r="T229" s="268">
        <v>0</v>
      </c>
      <c r="U229" s="268">
        <v>16</v>
      </c>
      <c r="V229" s="268">
        <v>0</v>
      </c>
      <c r="W229" s="268">
        <v>3</v>
      </c>
      <c r="X229" s="268">
        <v>2</v>
      </c>
      <c r="Y229" s="268">
        <v>2</v>
      </c>
      <c r="Z229" s="268">
        <v>2</v>
      </c>
      <c r="AA229" s="268">
        <v>7</v>
      </c>
      <c r="AB229" s="268">
        <v>0</v>
      </c>
      <c r="AC229" s="268">
        <v>0</v>
      </c>
      <c r="AD229" s="268">
        <v>0</v>
      </c>
      <c r="AE229" s="268">
        <v>0</v>
      </c>
      <c r="AF229" s="268">
        <v>0</v>
      </c>
      <c r="AG229" s="268">
        <v>31</v>
      </c>
      <c r="AH229" s="268">
        <v>0</v>
      </c>
      <c r="AI229" s="48"/>
    </row>
    <row r="230" spans="1:35" ht="52.5" customHeight="1">
      <c r="A230" s="277" t="s">
        <v>257</v>
      </c>
      <c r="B230" s="266" t="s">
        <v>249</v>
      </c>
      <c r="C230" s="266" t="s">
        <v>250</v>
      </c>
      <c r="D230" s="266">
        <v>716</v>
      </c>
      <c r="E230" s="266">
        <v>0</v>
      </c>
      <c r="F230" s="266">
        <v>161</v>
      </c>
      <c r="G230" s="266">
        <v>163</v>
      </c>
      <c r="H230" s="266">
        <v>1</v>
      </c>
      <c r="I230" s="266">
        <v>34</v>
      </c>
      <c r="J230" s="266">
        <v>6</v>
      </c>
      <c r="K230" s="266">
        <v>1</v>
      </c>
      <c r="L230" s="267">
        <v>24</v>
      </c>
      <c r="M230" s="267">
        <v>18</v>
      </c>
      <c r="N230" s="267">
        <v>0</v>
      </c>
      <c r="O230" s="267">
        <v>0</v>
      </c>
      <c r="P230" s="267">
        <v>0</v>
      </c>
      <c r="Q230" s="267">
        <v>0</v>
      </c>
      <c r="R230" s="267">
        <v>1</v>
      </c>
      <c r="S230" s="267">
        <v>0</v>
      </c>
      <c r="T230" s="267">
        <v>0</v>
      </c>
      <c r="U230" s="267">
        <v>89</v>
      </c>
      <c r="V230" s="267">
        <v>1</v>
      </c>
      <c r="W230" s="267">
        <v>42</v>
      </c>
      <c r="X230" s="267">
        <v>2</v>
      </c>
      <c r="Y230" s="267">
        <v>10</v>
      </c>
      <c r="Z230" s="267">
        <v>0</v>
      </c>
      <c r="AA230" s="267">
        <v>18</v>
      </c>
      <c r="AB230" s="267">
        <v>0</v>
      </c>
      <c r="AC230" s="267">
        <v>0</v>
      </c>
      <c r="AD230" s="267">
        <v>2</v>
      </c>
      <c r="AE230" s="267">
        <v>0</v>
      </c>
      <c r="AF230" s="267">
        <v>0</v>
      </c>
      <c r="AG230" s="267">
        <v>143</v>
      </c>
      <c r="AH230" s="267">
        <v>0</v>
      </c>
      <c r="AI230" s="48"/>
    </row>
    <row r="231" spans="1:35" ht="52.5" customHeight="1">
      <c r="A231" s="276" t="s">
        <v>258</v>
      </c>
      <c r="B231" s="264" t="s">
        <v>249</v>
      </c>
      <c r="C231" s="264" t="s">
        <v>250</v>
      </c>
      <c r="D231" s="264">
        <v>669</v>
      </c>
      <c r="E231" s="264">
        <v>0</v>
      </c>
      <c r="F231" s="264">
        <v>73</v>
      </c>
      <c r="G231" s="264">
        <v>43</v>
      </c>
      <c r="H231" s="264">
        <v>0</v>
      </c>
      <c r="I231" s="264">
        <v>13</v>
      </c>
      <c r="J231" s="264">
        <v>0</v>
      </c>
      <c r="K231" s="264">
        <v>1</v>
      </c>
      <c r="L231" s="268">
        <v>0</v>
      </c>
      <c r="M231" s="268">
        <v>19</v>
      </c>
      <c r="N231" s="268">
        <v>0</v>
      </c>
      <c r="O231" s="268">
        <v>0</v>
      </c>
      <c r="P231" s="268">
        <v>0</v>
      </c>
      <c r="Q231" s="268">
        <v>0</v>
      </c>
      <c r="R231" s="268">
        <v>0</v>
      </c>
      <c r="S231" s="268">
        <v>0</v>
      </c>
      <c r="T231" s="268">
        <v>0</v>
      </c>
      <c r="U231" s="268">
        <v>38</v>
      </c>
      <c r="V231" s="268">
        <v>0</v>
      </c>
      <c r="W231" s="268">
        <v>27</v>
      </c>
      <c r="X231" s="268">
        <v>12</v>
      </c>
      <c r="Y231" s="268">
        <v>2</v>
      </c>
      <c r="Z231" s="268">
        <v>0</v>
      </c>
      <c r="AA231" s="268">
        <v>22</v>
      </c>
      <c r="AB231" s="268">
        <v>0</v>
      </c>
      <c r="AC231" s="268">
        <v>0</v>
      </c>
      <c r="AD231" s="268">
        <v>1</v>
      </c>
      <c r="AE231" s="268">
        <v>0</v>
      </c>
      <c r="AF231" s="268">
        <v>0</v>
      </c>
      <c r="AG231" s="268">
        <v>418</v>
      </c>
      <c r="AH231" s="268">
        <v>0</v>
      </c>
      <c r="AI231" s="48"/>
    </row>
    <row r="232" spans="1:35" ht="52.5" customHeight="1">
      <c r="A232" s="278" t="s">
        <v>531</v>
      </c>
      <c r="B232" s="266" t="s">
        <v>249</v>
      </c>
      <c r="C232" s="266" t="s">
        <v>250</v>
      </c>
      <c r="D232" s="266">
        <v>202</v>
      </c>
      <c r="E232" s="266">
        <v>0</v>
      </c>
      <c r="F232" s="266">
        <v>28</v>
      </c>
      <c r="G232" s="266">
        <v>43</v>
      </c>
      <c r="H232" s="266">
        <v>0</v>
      </c>
      <c r="I232" s="266">
        <v>6</v>
      </c>
      <c r="J232" s="266">
        <v>6</v>
      </c>
      <c r="K232" s="266">
        <v>0</v>
      </c>
      <c r="L232" s="267">
        <v>3</v>
      </c>
      <c r="M232" s="267">
        <v>3</v>
      </c>
      <c r="N232" s="267">
        <v>0</v>
      </c>
      <c r="O232" s="267">
        <v>0</v>
      </c>
      <c r="P232" s="267">
        <v>0</v>
      </c>
      <c r="Q232" s="267">
        <v>0</v>
      </c>
      <c r="R232" s="267">
        <v>0</v>
      </c>
      <c r="S232" s="267">
        <v>0</v>
      </c>
      <c r="T232" s="267">
        <v>0</v>
      </c>
      <c r="U232" s="267">
        <v>47</v>
      </c>
      <c r="V232" s="267">
        <v>0</v>
      </c>
      <c r="W232" s="267">
        <v>13</v>
      </c>
      <c r="X232" s="267">
        <v>4</v>
      </c>
      <c r="Y232" s="267">
        <v>7</v>
      </c>
      <c r="Z232" s="267">
        <v>0</v>
      </c>
      <c r="AA232" s="267">
        <v>6</v>
      </c>
      <c r="AB232" s="267">
        <v>0</v>
      </c>
      <c r="AC232" s="267">
        <v>0</v>
      </c>
      <c r="AD232" s="267">
        <v>3</v>
      </c>
      <c r="AE232" s="267">
        <v>0</v>
      </c>
      <c r="AF232" s="267">
        <v>0</v>
      </c>
      <c r="AG232" s="267">
        <v>33</v>
      </c>
      <c r="AH232" s="267">
        <v>0</v>
      </c>
      <c r="AI232" s="48"/>
    </row>
    <row r="233" spans="1:35" ht="52.5" customHeight="1">
      <c r="A233" s="276" t="s">
        <v>260</v>
      </c>
      <c r="B233" s="264" t="s">
        <v>249</v>
      </c>
      <c r="C233" s="264" t="s">
        <v>250</v>
      </c>
      <c r="D233" s="264">
        <v>1034</v>
      </c>
      <c r="E233" s="264">
        <v>0</v>
      </c>
      <c r="F233" s="264">
        <v>276</v>
      </c>
      <c r="G233" s="264">
        <v>162</v>
      </c>
      <c r="H233" s="264">
        <v>7</v>
      </c>
      <c r="I233" s="264">
        <v>62</v>
      </c>
      <c r="J233" s="264">
        <v>5</v>
      </c>
      <c r="K233" s="264">
        <v>1</v>
      </c>
      <c r="L233" s="268">
        <v>9</v>
      </c>
      <c r="M233" s="268">
        <v>49</v>
      </c>
      <c r="N233" s="268">
        <v>0</v>
      </c>
      <c r="O233" s="268">
        <v>0</v>
      </c>
      <c r="P233" s="268">
        <v>0</v>
      </c>
      <c r="Q233" s="268">
        <v>0</v>
      </c>
      <c r="R233" s="268">
        <v>1</v>
      </c>
      <c r="S233" s="268">
        <v>0</v>
      </c>
      <c r="T233" s="268">
        <v>0</v>
      </c>
      <c r="U233" s="268">
        <v>172</v>
      </c>
      <c r="V233" s="268">
        <v>0</v>
      </c>
      <c r="W233" s="268">
        <v>47</v>
      </c>
      <c r="X233" s="268">
        <v>13</v>
      </c>
      <c r="Y233" s="268">
        <v>22</v>
      </c>
      <c r="Z233" s="268">
        <v>0</v>
      </c>
      <c r="AA233" s="268">
        <v>48</v>
      </c>
      <c r="AB233" s="268">
        <v>0</v>
      </c>
      <c r="AC233" s="268">
        <v>0</v>
      </c>
      <c r="AD233" s="268">
        <v>7</v>
      </c>
      <c r="AE233" s="268">
        <v>0</v>
      </c>
      <c r="AF233" s="268">
        <v>0</v>
      </c>
      <c r="AG233" s="268">
        <v>153</v>
      </c>
      <c r="AH233" s="268">
        <v>0</v>
      </c>
      <c r="AI233" s="48"/>
    </row>
    <row r="234" spans="1:35" ht="52.5" customHeight="1">
      <c r="A234" s="277" t="s">
        <v>261</v>
      </c>
      <c r="B234" s="266" t="s">
        <v>249</v>
      </c>
      <c r="C234" s="266" t="s">
        <v>250</v>
      </c>
      <c r="D234" s="266">
        <v>275</v>
      </c>
      <c r="E234" s="266">
        <v>0</v>
      </c>
      <c r="F234" s="266">
        <v>28</v>
      </c>
      <c r="G234" s="266">
        <v>29</v>
      </c>
      <c r="H234" s="266">
        <v>0</v>
      </c>
      <c r="I234" s="266">
        <v>9</v>
      </c>
      <c r="J234" s="266">
        <v>0</v>
      </c>
      <c r="K234" s="266">
        <v>0</v>
      </c>
      <c r="L234" s="267">
        <v>0</v>
      </c>
      <c r="M234" s="267">
        <v>11</v>
      </c>
      <c r="N234" s="267">
        <v>0</v>
      </c>
      <c r="O234" s="267">
        <v>0</v>
      </c>
      <c r="P234" s="267">
        <v>0</v>
      </c>
      <c r="Q234" s="267">
        <v>0</v>
      </c>
      <c r="R234" s="267">
        <v>0</v>
      </c>
      <c r="S234" s="267">
        <v>0</v>
      </c>
      <c r="T234" s="267">
        <v>0</v>
      </c>
      <c r="U234" s="267">
        <v>43</v>
      </c>
      <c r="V234" s="267">
        <v>0</v>
      </c>
      <c r="W234" s="267">
        <v>18</v>
      </c>
      <c r="X234" s="267">
        <v>5</v>
      </c>
      <c r="Y234" s="267">
        <v>3</v>
      </c>
      <c r="Z234" s="267">
        <v>0</v>
      </c>
      <c r="AA234" s="267">
        <v>6</v>
      </c>
      <c r="AB234" s="267">
        <v>0</v>
      </c>
      <c r="AC234" s="267">
        <v>0</v>
      </c>
      <c r="AD234" s="267">
        <v>4</v>
      </c>
      <c r="AE234" s="267">
        <v>0</v>
      </c>
      <c r="AF234" s="267">
        <v>0</v>
      </c>
      <c r="AG234" s="267">
        <v>119</v>
      </c>
      <c r="AH234" s="267">
        <v>0</v>
      </c>
      <c r="AI234" s="48"/>
    </row>
    <row r="235" spans="1:35" ht="52.5" customHeight="1">
      <c r="A235" s="276" t="s">
        <v>262</v>
      </c>
      <c r="B235" s="264" t="s">
        <v>249</v>
      </c>
      <c r="C235" s="264" t="s">
        <v>250</v>
      </c>
      <c r="D235" s="264">
        <v>3142</v>
      </c>
      <c r="E235" s="264">
        <v>0</v>
      </c>
      <c r="F235" s="264">
        <v>887</v>
      </c>
      <c r="G235" s="264">
        <v>741</v>
      </c>
      <c r="H235" s="264">
        <v>4</v>
      </c>
      <c r="I235" s="264">
        <v>225</v>
      </c>
      <c r="J235" s="264">
        <v>25</v>
      </c>
      <c r="K235" s="264">
        <v>0</v>
      </c>
      <c r="L235" s="268">
        <v>27</v>
      </c>
      <c r="M235" s="268">
        <v>96</v>
      </c>
      <c r="N235" s="268">
        <v>2</v>
      </c>
      <c r="O235" s="268">
        <v>0</v>
      </c>
      <c r="P235" s="268">
        <v>5</v>
      </c>
      <c r="Q235" s="268">
        <v>6</v>
      </c>
      <c r="R235" s="268">
        <v>1</v>
      </c>
      <c r="S235" s="268">
        <v>2</v>
      </c>
      <c r="T235" s="268">
        <v>0</v>
      </c>
      <c r="U235" s="268">
        <v>500</v>
      </c>
      <c r="V235" s="268">
        <v>7</v>
      </c>
      <c r="W235" s="268">
        <v>97</v>
      </c>
      <c r="X235" s="268">
        <v>27</v>
      </c>
      <c r="Y235" s="268">
        <v>73</v>
      </c>
      <c r="Z235" s="268">
        <v>5</v>
      </c>
      <c r="AA235" s="268">
        <v>210</v>
      </c>
      <c r="AB235" s="268">
        <v>4</v>
      </c>
      <c r="AC235" s="268">
        <v>1</v>
      </c>
      <c r="AD235" s="268">
        <v>11</v>
      </c>
      <c r="AE235" s="268">
        <v>1</v>
      </c>
      <c r="AF235" s="268">
        <v>3</v>
      </c>
      <c r="AG235" s="268">
        <v>181</v>
      </c>
      <c r="AH235" s="268">
        <v>1</v>
      </c>
      <c r="AI235" s="48"/>
    </row>
    <row r="236" spans="1:35" ht="52.5" customHeight="1">
      <c r="A236" s="277" t="s">
        <v>263</v>
      </c>
      <c r="B236" s="266" t="s">
        <v>249</v>
      </c>
      <c r="C236" s="266" t="s">
        <v>250</v>
      </c>
      <c r="D236" s="266">
        <v>175</v>
      </c>
      <c r="E236" s="266">
        <v>0</v>
      </c>
      <c r="F236" s="266">
        <v>28</v>
      </c>
      <c r="G236" s="266">
        <v>39</v>
      </c>
      <c r="H236" s="266">
        <v>2</v>
      </c>
      <c r="I236" s="266">
        <v>9</v>
      </c>
      <c r="J236" s="266">
        <v>2</v>
      </c>
      <c r="K236" s="266">
        <v>0</v>
      </c>
      <c r="L236" s="267">
        <v>4</v>
      </c>
      <c r="M236" s="267">
        <v>2</v>
      </c>
      <c r="N236" s="267">
        <v>0</v>
      </c>
      <c r="O236" s="267">
        <v>0</v>
      </c>
      <c r="P236" s="267">
        <v>0</v>
      </c>
      <c r="Q236" s="267">
        <v>0</v>
      </c>
      <c r="R236" s="267">
        <v>0</v>
      </c>
      <c r="S236" s="267">
        <v>0</v>
      </c>
      <c r="T236" s="267">
        <v>0</v>
      </c>
      <c r="U236" s="267">
        <v>47</v>
      </c>
      <c r="V236" s="267">
        <v>0</v>
      </c>
      <c r="W236" s="267">
        <v>4</v>
      </c>
      <c r="X236" s="267">
        <v>3</v>
      </c>
      <c r="Y236" s="267">
        <v>3</v>
      </c>
      <c r="Z236" s="267">
        <v>0</v>
      </c>
      <c r="AA236" s="267">
        <v>2</v>
      </c>
      <c r="AB236" s="267">
        <v>0</v>
      </c>
      <c r="AC236" s="267">
        <v>0</v>
      </c>
      <c r="AD236" s="267">
        <v>1</v>
      </c>
      <c r="AE236" s="267">
        <v>0</v>
      </c>
      <c r="AF236" s="267">
        <v>1</v>
      </c>
      <c r="AG236" s="267">
        <v>28</v>
      </c>
      <c r="AH236" s="267">
        <v>0</v>
      </c>
      <c r="AI236" s="48"/>
    </row>
    <row r="237" spans="1:35" ht="52.5" customHeight="1">
      <c r="A237" s="276" t="s">
        <v>264</v>
      </c>
      <c r="B237" s="264" t="s">
        <v>249</v>
      </c>
      <c r="C237" s="264" t="s">
        <v>265</v>
      </c>
      <c r="D237" s="264">
        <v>60</v>
      </c>
      <c r="E237" s="264">
        <v>0</v>
      </c>
      <c r="F237" s="264">
        <v>25</v>
      </c>
      <c r="G237" s="264">
        <v>8</v>
      </c>
      <c r="H237" s="264">
        <v>0</v>
      </c>
      <c r="I237" s="264">
        <v>0</v>
      </c>
      <c r="J237" s="264">
        <v>1</v>
      </c>
      <c r="K237" s="264">
        <v>0</v>
      </c>
      <c r="L237" s="268">
        <v>0</v>
      </c>
      <c r="M237" s="268">
        <v>2</v>
      </c>
      <c r="N237" s="268">
        <v>0</v>
      </c>
      <c r="O237" s="268">
        <v>0</v>
      </c>
      <c r="P237" s="268">
        <v>0</v>
      </c>
      <c r="Q237" s="268">
        <v>0</v>
      </c>
      <c r="R237" s="268">
        <v>0</v>
      </c>
      <c r="S237" s="268">
        <v>0</v>
      </c>
      <c r="T237" s="268">
        <v>0</v>
      </c>
      <c r="U237" s="268">
        <v>5</v>
      </c>
      <c r="V237" s="268">
        <v>0</v>
      </c>
      <c r="W237" s="268">
        <v>4</v>
      </c>
      <c r="X237" s="268">
        <v>0</v>
      </c>
      <c r="Y237" s="268">
        <v>0</v>
      </c>
      <c r="Z237" s="268">
        <v>0</v>
      </c>
      <c r="AA237" s="268">
        <v>1</v>
      </c>
      <c r="AB237" s="268">
        <v>0</v>
      </c>
      <c r="AC237" s="268">
        <v>0</v>
      </c>
      <c r="AD237" s="268">
        <v>0</v>
      </c>
      <c r="AE237" s="268">
        <v>0</v>
      </c>
      <c r="AF237" s="268">
        <v>0</v>
      </c>
      <c r="AG237" s="268">
        <v>14</v>
      </c>
      <c r="AH237" s="268">
        <v>0</v>
      </c>
      <c r="AI237" s="48"/>
    </row>
    <row r="238" spans="1:35" ht="52.5" customHeight="1">
      <c r="A238" s="277" t="s">
        <v>266</v>
      </c>
      <c r="B238" s="266" t="s">
        <v>249</v>
      </c>
      <c r="C238" s="266" t="s">
        <v>265</v>
      </c>
      <c r="D238" s="266">
        <v>263</v>
      </c>
      <c r="E238" s="266">
        <v>0</v>
      </c>
      <c r="F238" s="266">
        <v>95</v>
      </c>
      <c r="G238" s="266">
        <v>72</v>
      </c>
      <c r="H238" s="266">
        <v>0</v>
      </c>
      <c r="I238" s="266">
        <v>0</v>
      </c>
      <c r="J238" s="266">
        <v>3</v>
      </c>
      <c r="K238" s="266">
        <v>1</v>
      </c>
      <c r="L238" s="267">
        <v>5</v>
      </c>
      <c r="M238" s="267">
        <v>12</v>
      </c>
      <c r="N238" s="267">
        <v>0</v>
      </c>
      <c r="O238" s="267">
        <v>0</v>
      </c>
      <c r="P238" s="267">
        <v>0</v>
      </c>
      <c r="Q238" s="267">
        <v>0</v>
      </c>
      <c r="R238" s="267">
        <v>0</v>
      </c>
      <c r="S238" s="267">
        <v>0</v>
      </c>
      <c r="T238" s="267">
        <v>0</v>
      </c>
      <c r="U238" s="267">
        <v>46</v>
      </c>
      <c r="V238" s="267">
        <v>0</v>
      </c>
      <c r="W238" s="267">
        <v>9</v>
      </c>
      <c r="X238" s="267">
        <v>3</v>
      </c>
      <c r="Y238" s="267">
        <v>3</v>
      </c>
      <c r="Z238" s="267">
        <v>0</v>
      </c>
      <c r="AA238" s="267">
        <v>3</v>
      </c>
      <c r="AB238" s="267">
        <v>0</v>
      </c>
      <c r="AC238" s="267">
        <v>0</v>
      </c>
      <c r="AD238" s="267">
        <v>4</v>
      </c>
      <c r="AE238" s="267">
        <v>0</v>
      </c>
      <c r="AF238" s="267">
        <v>0</v>
      </c>
      <c r="AG238" s="267">
        <v>7</v>
      </c>
      <c r="AH238" s="267">
        <v>0</v>
      </c>
      <c r="AI238" s="48"/>
    </row>
    <row r="239" spans="1:35" ht="52.5" customHeight="1">
      <c r="A239" s="276" t="s">
        <v>267</v>
      </c>
      <c r="B239" s="264" t="s">
        <v>249</v>
      </c>
      <c r="C239" s="264" t="s">
        <v>265</v>
      </c>
      <c r="D239" s="264">
        <v>188</v>
      </c>
      <c r="E239" s="264">
        <v>0</v>
      </c>
      <c r="F239" s="264">
        <v>72</v>
      </c>
      <c r="G239" s="264">
        <v>37</v>
      </c>
      <c r="H239" s="264">
        <v>2</v>
      </c>
      <c r="I239" s="264">
        <v>6</v>
      </c>
      <c r="J239" s="264">
        <v>4</v>
      </c>
      <c r="K239" s="264">
        <v>0</v>
      </c>
      <c r="L239" s="268">
        <v>0</v>
      </c>
      <c r="M239" s="268">
        <v>7</v>
      </c>
      <c r="N239" s="268">
        <v>3</v>
      </c>
      <c r="O239" s="268">
        <v>0</v>
      </c>
      <c r="P239" s="268">
        <v>0</v>
      </c>
      <c r="Q239" s="268">
        <v>0</v>
      </c>
      <c r="R239" s="268">
        <v>0</v>
      </c>
      <c r="S239" s="268">
        <v>1</v>
      </c>
      <c r="T239" s="268">
        <v>0</v>
      </c>
      <c r="U239" s="268">
        <v>36</v>
      </c>
      <c r="V239" s="268">
        <v>0</v>
      </c>
      <c r="W239" s="268">
        <v>7</v>
      </c>
      <c r="X239" s="268">
        <v>2</v>
      </c>
      <c r="Y239" s="268">
        <v>1</v>
      </c>
      <c r="Z239" s="268">
        <v>0</v>
      </c>
      <c r="AA239" s="268">
        <v>8</v>
      </c>
      <c r="AB239" s="268">
        <v>0</v>
      </c>
      <c r="AC239" s="268">
        <v>0</v>
      </c>
      <c r="AD239" s="268">
        <v>1</v>
      </c>
      <c r="AE239" s="268">
        <v>0</v>
      </c>
      <c r="AF239" s="268">
        <v>0</v>
      </c>
      <c r="AG239" s="268">
        <v>1</v>
      </c>
      <c r="AH239" s="268">
        <v>0</v>
      </c>
      <c r="AI239" s="48"/>
    </row>
    <row r="240" spans="1:35" ht="52.5" customHeight="1">
      <c r="A240" s="277" t="s">
        <v>268</v>
      </c>
      <c r="B240" s="266" t="s">
        <v>249</v>
      </c>
      <c r="C240" s="266" t="s">
        <v>265</v>
      </c>
      <c r="D240" s="266">
        <v>1994</v>
      </c>
      <c r="E240" s="266">
        <v>3</v>
      </c>
      <c r="F240" s="266">
        <v>682</v>
      </c>
      <c r="G240" s="266">
        <v>400</v>
      </c>
      <c r="H240" s="266">
        <v>15</v>
      </c>
      <c r="I240" s="266">
        <v>85</v>
      </c>
      <c r="J240" s="266">
        <v>31</v>
      </c>
      <c r="K240" s="266">
        <v>0</v>
      </c>
      <c r="L240" s="267">
        <v>32</v>
      </c>
      <c r="M240" s="267">
        <v>108</v>
      </c>
      <c r="N240" s="267">
        <v>1</v>
      </c>
      <c r="O240" s="267">
        <v>0</v>
      </c>
      <c r="P240" s="267">
        <v>0</v>
      </c>
      <c r="Q240" s="267">
        <v>0</v>
      </c>
      <c r="R240" s="267">
        <v>4</v>
      </c>
      <c r="S240" s="267">
        <v>0</v>
      </c>
      <c r="T240" s="267">
        <v>0</v>
      </c>
      <c r="U240" s="267">
        <v>365</v>
      </c>
      <c r="V240" s="267">
        <v>6</v>
      </c>
      <c r="W240" s="267">
        <v>46</v>
      </c>
      <c r="X240" s="267">
        <v>12</v>
      </c>
      <c r="Y240" s="267">
        <v>50</v>
      </c>
      <c r="Z240" s="267">
        <v>3</v>
      </c>
      <c r="AA240" s="267">
        <v>45</v>
      </c>
      <c r="AB240" s="267">
        <v>0</v>
      </c>
      <c r="AC240" s="267">
        <v>0</v>
      </c>
      <c r="AD240" s="267">
        <v>42</v>
      </c>
      <c r="AE240" s="267">
        <v>0</v>
      </c>
      <c r="AF240" s="267">
        <v>0</v>
      </c>
      <c r="AG240" s="267">
        <v>64</v>
      </c>
      <c r="AH240" s="267">
        <v>0</v>
      </c>
      <c r="AI240" s="48"/>
    </row>
    <row r="241" spans="1:35" ht="52.5" customHeight="1">
      <c r="A241" s="276" t="s">
        <v>269</v>
      </c>
      <c r="B241" s="264" t="s">
        <v>249</v>
      </c>
      <c r="C241" s="264" t="s">
        <v>265</v>
      </c>
      <c r="D241" s="264">
        <v>28</v>
      </c>
      <c r="E241" s="264">
        <v>0</v>
      </c>
      <c r="F241" s="264">
        <v>13</v>
      </c>
      <c r="G241" s="264">
        <v>4</v>
      </c>
      <c r="H241" s="264">
        <v>0</v>
      </c>
      <c r="I241" s="264">
        <v>0</v>
      </c>
      <c r="J241" s="264">
        <v>0</v>
      </c>
      <c r="K241" s="264">
        <v>0</v>
      </c>
      <c r="L241" s="268">
        <v>0</v>
      </c>
      <c r="M241" s="268">
        <v>1</v>
      </c>
      <c r="N241" s="268">
        <v>0</v>
      </c>
      <c r="O241" s="268">
        <v>0</v>
      </c>
      <c r="P241" s="268">
        <v>0</v>
      </c>
      <c r="Q241" s="268">
        <v>0</v>
      </c>
      <c r="R241" s="268">
        <v>0</v>
      </c>
      <c r="S241" s="268">
        <v>0</v>
      </c>
      <c r="T241" s="268">
        <v>0</v>
      </c>
      <c r="U241" s="268">
        <v>7</v>
      </c>
      <c r="V241" s="268">
        <v>0</v>
      </c>
      <c r="W241" s="268">
        <v>1</v>
      </c>
      <c r="X241" s="268">
        <v>0</v>
      </c>
      <c r="Y241" s="268">
        <v>2</v>
      </c>
      <c r="Z241" s="268">
        <v>0</v>
      </c>
      <c r="AA241" s="268">
        <v>0</v>
      </c>
      <c r="AB241" s="268">
        <v>0</v>
      </c>
      <c r="AC241" s="268">
        <v>0</v>
      </c>
      <c r="AD241" s="268">
        <v>0</v>
      </c>
      <c r="AE241" s="268">
        <v>0</v>
      </c>
      <c r="AF241" s="268">
        <v>0</v>
      </c>
      <c r="AG241" s="268">
        <v>0</v>
      </c>
      <c r="AH241" s="268">
        <v>0</v>
      </c>
      <c r="AI241" s="48"/>
    </row>
    <row r="242" spans="1:35" ht="52.5" customHeight="1">
      <c r="A242" s="277" t="s">
        <v>270</v>
      </c>
      <c r="B242" s="266" t="s">
        <v>249</v>
      </c>
      <c r="C242" s="266" t="s">
        <v>265</v>
      </c>
      <c r="D242" s="266">
        <v>118</v>
      </c>
      <c r="E242" s="266">
        <v>0</v>
      </c>
      <c r="F242" s="266">
        <v>40</v>
      </c>
      <c r="G242" s="266">
        <v>35</v>
      </c>
      <c r="H242" s="266">
        <v>1</v>
      </c>
      <c r="I242" s="266">
        <v>0</v>
      </c>
      <c r="J242" s="266">
        <v>2</v>
      </c>
      <c r="K242" s="266">
        <v>0</v>
      </c>
      <c r="L242" s="267">
        <v>0</v>
      </c>
      <c r="M242" s="267">
        <v>10</v>
      </c>
      <c r="N242" s="267">
        <v>0</v>
      </c>
      <c r="O242" s="267">
        <v>0</v>
      </c>
      <c r="P242" s="267">
        <v>0</v>
      </c>
      <c r="Q242" s="267">
        <v>0</v>
      </c>
      <c r="R242" s="267">
        <v>0</v>
      </c>
      <c r="S242" s="267">
        <v>0</v>
      </c>
      <c r="T242" s="267">
        <v>0</v>
      </c>
      <c r="U242" s="267">
        <v>25</v>
      </c>
      <c r="V242" s="267">
        <v>0</v>
      </c>
      <c r="W242" s="267">
        <v>1</v>
      </c>
      <c r="X242" s="267">
        <v>0</v>
      </c>
      <c r="Y242" s="267">
        <v>1</v>
      </c>
      <c r="Z242" s="267">
        <v>0</v>
      </c>
      <c r="AA242" s="267">
        <v>0</v>
      </c>
      <c r="AB242" s="267">
        <v>0</v>
      </c>
      <c r="AC242" s="267">
        <v>0</v>
      </c>
      <c r="AD242" s="267">
        <v>1</v>
      </c>
      <c r="AE242" s="267">
        <v>0</v>
      </c>
      <c r="AF242" s="267">
        <v>0</v>
      </c>
      <c r="AG242" s="267">
        <v>2</v>
      </c>
      <c r="AH242" s="267">
        <v>0</v>
      </c>
      <c r="AI242" s="48"/>
    </row>
    <row r="243" spans="1:35" ht="52.5" customHeight="1">
      <c r="A243" s="276" t="s">
        <v>271</v>
      </c>
      <c r="B243" s="264" t="s">
        <v>249</v>
      </c>
      <c r="C243" s="264" t="s">
        <v>265</v>
      </c>
      <c r="D243" s="264">
        <v>99</v>
      </c>
      <c r="E243" s="264">
        <v>0</v>
      </c>
      <c r="F243" s="264">
        <v>48</v>
      </c>
      <c r="G243" s="264">
        <v>8</v>
      </c>
      <c r="H243" s="264">
        <v>0</v>
      </c>
      <c r="I243" s="264">
        <v>1</v>
      </c>
      <c r="J243" s="264">
        <v>1</v>
      </c>
      <c r="K243" s="264">
        <v>0</v>
      </c>
      <c r="L243" s="268">
        <v>0</v>
      </c>
      <c r="M243" s="268">
        <v>2</v>
      </c>
      <c r="N243" s="268">
        <v>0</v>
      </c>
      <c r="O243" s="268">
        <v>0</v>
      </c>
      <c r="P243" s="268">
        <v>0</v>
      </c>
      <c r="Q243" s="268">
        <v>0</v>
      </c>
      <c r="R243" s="268">
        <v>0</v>
      </c>
      <c r="S243" s="268">
        <v>0</v>
      </c>
      <c r="T243" s="268">
        <v>0</v>
      </c>
      <c r="U243" s="268">
        <v>17</v>
      </c>
      <c r="V243" s="268">
        <v>1</v>
      </c>
      <c r="W243" s="268">
        <v>3</v>
      </c>
      <c r="X243" s="268">
        <v>2</v>
      </c>
      <c r="Y243" s="268">
        <v>3</v>
      </c>
      <c r="Z243" s="268">
        <v>0</v>
      </c>
      <c r="AA243" s="268">
        <v>4</v>
      </c>
      <c r="AB243" s="268">
        <v>0</v>
      </c>
      <c r="AC243" s="268">
        <v>0</v>
      </c>
      <c r="AD243" s="268">
        <v>1</v>
      </c>
      <c r="AE243" s="268">
        <v>0</v>
      </c>
      <c r="AF243" s="268">
        <v>0</v>
      </c>
      <c r="AG243" s="268">
        <v>8</v>
      </c>
      <c r="AH243" s="268">
        <v>0</v>
      </c>
      <c r="AI243" s="48"/>
    </row>
    <row r="244" spans="1:35" ht="52.5" customHeight="1">
      <c r="A244" s="277" t="s">
        <v>272</v>
      </c>
      <c r="B244" s="266" t="s">
        <v>249</v>
      </c>
      <c r="C244" s="266" t="s">
        <v>265</v>
      </c>
      <c r="D244" s="266">
        <v>122</v>
      </c>
      <c r="E244" s="266">
        <v>0</v>
      </c>
      <c r="F244" s="266">
        <v>43</v>
      </c>
      <c r="G244" s="266">
        <v>21</v>
      </c>
      <c r="H244" s="266">
        <v>0</v>
      </c>
      <c r="I244" s="266">
        <v>4</v>
      </c>
      <c r="J244" s="266">
        <v>3</v>
      </c>
      <c r="K244" s="266">
        <v>0</v>
      </c>
      <c r="L244" s="267">
        <v>4</v>
      </c>
      <c r="M244" s="267">
        <v>5</v>
      </c>
      <c r="N244" s="267">
        <v>0</v>
      </c>
      <c r="O244" s="267">
        <v>0</v>
      </c>
      <c r="P244" s="267">
        <v>0</v>
      </c>
      <c r="Q244" s="267">
        <v>0</v>
      </c>
      <c r="R244" s="267">
        <v>0</v>
      </c>
      <c r="S244" s="267">
        <v>0</v>
      </c>
      <c r="T244" s="267">
        <v>0</v>
      </c>
      <c r="U244" s="267">
        <v>28</v>
      </c>
      <c r="V244" s="267">
        <v>0</v>
      </c>
      <c r="W244" s="267">
        <v>2</v>
      </c>
      <c r="X244" s="267">
        <v>2</v>
      </c>
      <c r="Y244" s="267">
        <v>4</v>
      </c>
      <c r="Z244" s="267">
        <v>0</v>
      </c>
      <c r="AA244" s="267">
        <v>2</v>
      </c>
      <c r="AB244" s="267">
        <v>0</v>
      </c>
      <c r="AC244" s="267">
        <v>0</v>
      </c>
      <c r="AD244" s="267">
        <v>0</v>
      </c>
      <c r="AE244" s="267">
        <v>0</v>
      </c>
      <c r="AF244" s="267">
        <v>0</v>
      </c>
      <c r="AG244" s="267">
        <v>4</v>
      </c>
      <c r="AH244" s="267">
        <v>0</v>
      </c>
      <c r="AI244" s="48"/>
    </row>
    <row r="245" spans="1:35" ht="52.5" customHeight="1">
      <c r="A245" s="276" t="s">
        <v>273</v>
      </c>
      <c r="B245" s="264" t="s">
        <v>274</v>
      </c>
      <c r="C245" s="264" t="s">
        <v>275</v>
      </c>
      <c r="D245" s="264">
        <v>145</v>
      </c>
      <c r="E245" s="264">
        <v>0</v>
      </c>
      <c r="F245" s="264">
        <v>36</v>
      </c>
      <c r="G245" s="264">
        <v>52</v>
      </c>
      <c r="H245" s="264">
        <v>0</v>
      </c>
      <c r="I245" s="264">
        <v>1</v>
      </c>
      <c r="J245" s="264">
        <v>6</v>
      </c>
      <c r="K245" s="264">
        <v>0</v>
      </c>
      <c r="L245" s="268">
        <v>3</v>
      </c>
      <c r="M245" s="268">
        <v>1</v>
      </c>
      <c r="N245" s="268">
        <v>0</v>
      </c>
      <c r="O245" s="268">
        <v>0</v>
      </c>
      <c r="P245" s="268">
        <v>0</v>
      </c>
      <c r="Q245" s="268">
        <v>0</v>
      </c>
      <c r="R245" s="268">
        <v>0</v>
      </c>
      <c r="S245" s="268">
        <v>0</v>
      </c>
      <c r="T245" s="268">
        <v>0</v>
      </c>
      <c r="U245" s="268">
        <v>30</v>
      </c>
      <c r="V245" s="268">
        <v>0</v>
      </c>
      <c r="W245" s="268">
        <v>0</v>
      </c>
      <c r="X245" s="268">
        <v>0</v>
      </c>
      <c r="Y245" s="268">
        <v>8</v>
      </c>
      <c r="Z245" s="268">
        <v>0</v>
      </c>
      <c r="AA245" s="268">
        <v>3</v>
      </c>
      <c r="AB245" s="268">
        <v>0</v>
      </c>
      <c r="AC245" s="268">
        <v>0</v>
      </c>
      <c r="AD245" s="268">
        <v>1</v>
      </c>
      <c r="AE245" s="268">
        <v>0</v>
      </c>
      <c r="AF245" s="268">
        <v>0</v>
      </c>
      <c r="AG245" s="268">
        <v>4</v>
      </c>
      <c r="AH245" s="268">
        <v>0</v>
      </c>
      <c r="AI245" s="48"/>
    </row>
    <row r="246" spans="1:35" ht="52.5" customHeight="1">
      <c r="A246" s="277" t="s">
        <v>276</v>
      </c>
      <c r="B246" s="266" t="s">
        <v>274</v>
      </c>
      <c r="C246" s="266" t="s">
        <v>275</v>
      </c>
      <c r="D246" s="266">
        <v>528</v>
      </c>
      <c r="E246" s="266">
        <v>0</v>
      </c>
      <c r="F246" s="266">
        <v>203</v>
      </c>
      <c r="G246" s="266">
        <v>158</v>
      </c>
      <c r="H246" s="266">
        <v>1</v>
      </c>
      <c r="I246" s="266">
        <v>13</v>
      </c>
      <c r="J246" s="266">
        <v>2</v>
      </c>
      <c r="K246" s="266">
        <v>1</v>
      </c>
      <c r="L246" s="267">
        <v>10</v>
      </c>
      <c r="M246" s="267">
        <v>5</v>
      </c>
      <c r="N246" s="267">
        <v>1</v>
      </c>
      <c r="O246" s="267">
        <v>0</v>
      </c>
      <c r="P246" s="267">
        <v>0</v>
      </c>
      <c r="Q246" s="267">
        <v>0</v>
      </c>
      <c r="R246" s="267">
        <v>0</v>
      </c>
      <c r="S246" s="267">
        <v>0</v>
      </c>
      <c r="T246" s="267">
        <v>0</v>
      </c>
      <c r="U246" s="267">
        <v>66</v>
      </c>
      <c r="V246" s="267">
        <v>0</v>
      </c>
      <c r="W246" s="267">
        <v>0</v>
      </c>
      <c r="X246" s="267">
        <v>3</v>
      </c>
      <c r="Y246" s="267">
        <v>39</v>
      </c>
      <c r="Z246" s="267">
        <v>3</v>
      </c>
      <c r="AA246" s="267">
        <v>6</v>
      </c>
      <c r="AB246" s="267">
        <v>0</v>
      </c>
      <c r="AC246" s="267">
        <v>0</v>
      </c>
      <c r="AD246" s="267">
        <v>0</v>
      </c>
      <c r="AE246" s="267">
        <v>0</v>
      </c>
      <c r="AF246" s="267">
        <v>0</v>
      </c>
      <c r="AG246" s="267">
        <v>17</v>
      </c>
      <c r="AH246" s="267">
        <v>0</v>
      </c>
      <c r="AI246" s="48"/>
    </row>
    <row r="247" spans="1:35" ht="52.5" customHeight="1">
      <c r="A247" s="276" t="s">
        <v>277</v>
      </c>
      <c r="B247" s="264" t="s">
        <v>274</v>
      </c>
      <c r="C247" s="264" t="s">
        <v>275</v>
      </c>
      <c r="D247" s="264">
        <v>439</v>
      </c>
      <c r="E247" s="264">
        <v>0</v>
      </c>
      <c r="F247" s="264">
        <v>124</v>
      </c>
      <c r="G247" s="264">
        <v>175</v>
      </c>
      <c r="H247" s="264">
        <v>0</v>
      </c>
      <c r="I247" s="264">
        <v>9</v>
      </c>
      <c r="J247" s="264">
        <v>5</v>
      </c>
      <c r="K247" s="264">
        <v>0</v>
      </c>
      <c r="L247" s="268">
        <v>5</v>
      </c>
      <c r="M247" s="268">
        <v>3</v>
      </c>
      <c r="N247" s="268">
        <v>0</v>
      </c>
      <c r="O247" s="268">
        <v>0</v>
      </c>
      <c r="P247" s="268">
        <v>0</v>
      </c>
      <c r="Q247" s="268">
        <v>0</v>
      </c>
      <c r="R247" s="268">
        <v>0</v>
      </c>
      <c r="S247" s="268">
        <v>0</v>
      </c>
      <c r="T247" s="268">
        <v>0</v>
      </c>
      <c r="U247" s="268">
        <v>35</v>
      </c>
      <c r="V247" s="268">
        <v>0</v>
      </c>
      <c r="W247" s="268">
        <v>0</v>
      </c>
      <c r="X247" s="268">
        <v>1</v>
      </c>
      <c r="Y247" s="268">
        <v>41</v>
      </c>
      <c r="Z247" s="268">
        <v>0</v>
      </c>
      <c r="AA247" s="268">
        <v>2</v>
      </c>
      <c r="AB247" s="268">
        <v>0</v>
      </c>
      <c r="AC247" s="268">
        <v>0</v>
      </c>
      <c r="AD247" s="268">
        <v>11</v>
      </c>
      <c r="AE247" s="268">
        <v>0</v>
      </c>
      <c r="AF247" s="268">
        <v>0</v>
      </c>
      <c r="AG247" s="268">
        <v>28</v>
      </c>
      <c r="AH247" s="268">
        <v>0</v>
      </c>
      <c r="AI247" s="48"/>
    </row>
    <row r="248" spans="1:35" ht="52.5" customHeight="1">
      <c r="A248" s="277" t="s">
        <v>278</v>
      </c>
      <c r="B248" s="266" t="s">
        <v>274</v>
      </c>
      <c r="C248" s="266" t="s">
        <v>275</v>
      </c>
      <c r="D248" s="266">
        <v>59</v>
      </c>
      <c r="E248" s="266">
        <v>0</v>
      </c>
      <c r="F248" s="266">
        <v>21</v>
      </c>
      <c r="G248" s="266">
        <v>14</v>
      </c>
      <c r="H248" s="266">
        <v>0</v>
      </c>
      <c r="I248" s="266">
        <v>0</v>
      </c>
      <c r="J248" s="266">
        <v>0</v>
      </c>
      <c r="K248" s="266">
        <v>0</v>
      </c>
      <c r="L248" s="267">
        <v>2</v>
      </c>
      <c r="M248" s="267">
        <v>0</v>
      </c>
      <c r="N248" s="267">
        <v>0</v>
      </c>
      <c r="O248" s="267">
        <v>0</v>
      </c>
      <c r="P248" s="267">
        <v>0</v>
      </c>
      <c r="Q248" s="267">
        <v>0</v>
      </c>
      <c r="R248" s="267">
        <v>0</v>
      </c>
      <c r="S248" s="267">
        <v>0</v>
      </c>
      <c r="T248" s="267">
        <v>0</v>
      </c>
      <c r="U248" s="267">
        <v>8</v>
      </c>
      <c r="V248" s="267">
        <v>0</v>
      </c>
      <c r="W248" s="267">
        <v>0</v>
      </c>
      <c r="X248" s="267">
        <v>0</v>
      </c>
      <c r="Y248" s="267">
        <v>3</v>
      </c>
      <c r="Z248" s="267">
        <v>0</v>
      </c>
      <c r="AA248" s="267">
        <v>0</v>
      </c>
      <c r="AB248" s="267">
        <v>0</v>
      </c>
      <c r="AC248" s="267">
        <v>0</v>
      </c>
      <c r="AD248" s="267">
        <v>0</v>
      </c>
      <c r="AE248" s="267">
        <v>0</v>
      </c>
      <c r="AF248" s="267">
        <v>0</v>
      </c>
      <c r="AG248" s="267">
        <v>11</v>
      </c>
      <c r="AH248" s="267">
        <v>0</v>
      </c>
      <c r="AI248" s="48"/>
    </row>
    <row r="249" spans="1:35" ht="52.5" customHeight="1">
      <c r="A249" s="276" t="s">
        <v>279</v>
      </c>
      <c r="B249" s="264" t="s">
        <v>274</v>
      </c>
      <c r="C249" s="264" t="s">
        <v>275</v>
      </c>
      <c r="D249" s="264">
        <v>840</v>
      </c>
      <c r="E249" s="264">
        <v>0</v>
      </c>
      <c r="F249" s="264">
        <v>159</v>
      </c>
      <c r="G249" s="264">
        <v>508</v>
      </c>
      <c r="H249" s="264">
        <v>0</v>
      </c>
      <c r="I249" s="264">
        <v>5</v>
      </c>
      <c r="J249" s="264">
        <v>5</v>
      </c>
      <c r="K249" s="264">
        <v>0</v>
      </c>
      <c r="L249" s="268">
        <v>6</v>
      </c>
      <c r="M249" s="268">
        <v>1</v>
      </c>
      <c r="N249" s="268">
        <v>3</v>
      </c>
      <c r="O249" s="268">
        <v>0</v>
      </c>
      <c r="P249" s="268">
        <v>0</v>
      </c>
      <c r="Q249" s="268">
        <v>0</v>
      </c>
      <c r="R249" s="268">
        <v>0</v>
      </c>
      <c r="S249" s="268">
        <v>0</v>
      </c>
      <c r="T249" s="268">
        <v>0</v>
      </c>
      <c r="U249" s="268">
        <v>48</v>
      </c>
      <c r="V249" s="268">
        <v>1</v>
      </c>
      <c r="W249" s="268">
        <v>0</v>
      </c>
      <c r="X249" s="268">
        <v>0</v>
      </c>
      <c r="Y249" s="268">
        <v>46</v>
      </c>
      <c r="Z249" s="268">
        <v>2</v>
      </c>
      <c r="AA249" s="268">
        <v>31</v>
      </c>
      <c r="AB249" s="268">
        <v>0</v>
      </c>
      <c r="AC249" s="268">
        <v>0</v>
      </c>
      <c r="AD249" s="268">
        <v>1</v>
      </c>
      <c r="AE249" s="268">
        <v>2</v>
      </c>
      <c r="AF249" s="268">
        <v>0</v>
      </c>
      <c r="AG249" s="268">
        <v>22</v>
      </c>
      <c r="AH249" s="268">
        <v>0</v>
      </c>
      <c r="AI249" s="48"/>
    </row>
    <row r="250" spans="1:35" ht="52.5" customHeight="1">
      <c r="A250" s="277" t="s">
        <v>280</v>
      </c>
      <c r="B250" s="266" t="s">
        <v>274</v>
      </c>
      <c r="C250" s="266" t="s">
        <v>275</v>
      </c>
      <c r="D250" s="266">
        <v>590</v>
      </c>
      <c r="E250" s="266">
        <v>0</v>
      </c>
      <c r="F250" s="266">
        <v>221</v>
      </c>
      <c r="G250" s="266">
        <v>155</v>
      </c>
      <c r="H250" s="266">
        <v>0</v>
      </c>
      <c r="I250" s="266">
        <v>10</v>
      </c>
      <c r="J250" s="266">
        <v>11</v>
      </c>
      <c r="K250" s="266">
        <v>0</v>
      </c>
      <c r="L250" s="267">
        <v>17</v>
      </c>
      <c r="M250" s="267">
        <v>3</v>
      </c>
      <c r="N250" s="267">
        <v>0</v>
      </c>
      <c r="O250" s="267">
        <v>0</v>
      </c>
      <c r="P250" s="267">
        <v>0</v>
      </c>
      <c r="Q250" s="267">
        <v>0</v>
      </c>
      <c r="R250" s="267">
        <v>0</v>
      </c>
      <c r="S250" s="267">
        <v>0</v>
      </c>
      <c r="T250" s="267">
        <v>0</v>
      </c>
      <c r="U250" s="267">
        <v>85</v>
      </c>
      <c r="V250" s="267">
        <v>0</v>
      </c>
      <c r="W250" s="267">
        <v>0</v>
      </c>
      <c r="X250" s="267">
        <v>3</v>
      </c>
      <c r="Y250" s="267">
        <v>46</v>
      </c>
      <c r="Z250" s="267">
        <v>0</v>
      </c>
      <c r="AA250" s="267">
        <v>6</v>
      </c>
      <c r="AB250" s="267">
        <v>1</v>
      </c>
      <c r="AC250" s="267">
        <v>0</v>
      </c>
      <c r="AD250" s="267">
        <v>6</v>
      </c>
      <c r="AE250" s="267">
        <v>1</v>
      </c>
      <c r="AF250" s="267">
        <v>0</v>
      </c>
      <c r="AG250" s="267">
        <v>25</v>
      </c>
      <c r="AH250" s="267">
        <v>0</v>
      </c>
      <c r="AI250" s="48"/>
    </row>
    <row r="251" spans="1:35" ht="52.5" customHeight="1">
      <c r="A251" s="276" t="s">
        <v>281</v>
      </c>
      <c r="B251" s="264" t="s">
        <v>274</v>
      </c>
      <c r="C251" s="264" t="s">
        <v>275</v>
      </c>
      <c r="D251" s="264">
        <v>1404</v>
      </c>
      <c r="E251" s="264">
        <v>0</v>
      </c>
      <c r="F251" s="264">
        <v>370</v>
      </c>
      <c r="G251" s="264">
        <v>652</v>
      </c>
      <c r="H251" s="264">
        <v>1</v>
      </c>
      <c r="I251" s="264">
        <v>27</v>
      </c>
      <c r="J251" s="264">
        <v>19</v>
      </c>
      <c r="K251" s="264">
        <v>0</v>
      </c>
      <c r="L251" s="268">
        <v>27</v>
      </c>
      <c r="M251" s="268">
        <v>33</v>
      </c>
      <c r="N251" s="268">
        <v>9</v>
      </c>
      <c r="O251" s="268">
        <v>0</v>
      </c>
      <c r="P251" s="268">
        <v>1</v>
      </c>
      <c r="Q251" s="268">
        <v>3</v>
      </c>
      <c r="R251" s="268">
        <v>0</v>
      </c>
      <c r="S251" s="268">
        <v>1</v>
      </c>
      <c r="T251" s="268">
        <v>0</v>
      </c>
      <c r="U251" s="268">
        <v>184</v>
      </c>
      <c r="V251" s="268">
        <v>0</v>
      </c>
      <c r="W251" s="268">
        <v>2</v>
      </c>
      <c r="X251" s="268">
        <v>3</v>
      </c>
      <c r="Y251" s="268">
        <v>41</v>
      </c>
      <c r="Z251" s="268">
        <v>0</v>
      </c>
      <c r="AA251" s="268">
        <v>9</v>
      </c>
      <c r="AB251" s="268">
        <v>1</v>
      </c>
      <c r="AC251" s="268">
        <v>0</v>
      </c>
      <c r="AD251" s="268">
        <v>3</v>
      </c>
      <c r="AE251" s="268">
        <v>1</v>
      </c>
      <c r="AF251" s="268">
        <v>0</v>
      </c>
      <c r="AG251" s="268">
        <v>17</v>
      </c>
      <c r="AH251" s="268">
        <v>0</v>
      </c>
      <c r="AI251" s="48"/>
    </row>
    <row r="252" spans="1:35" ht="52.5" customHeight="1">
      <c r="A252" s="277" t="s">
        <v>282</v>
      </c>
      <c r="B252" s="266" t="s">
        <v>274</v>
      </c>
      <c r="C252" s="266" t="s">
        <v>275</v>
      </c>
      <c r="D252" s="266">
        <v>1547</v>
      </c>
      <c r="E252" s="266">
        <v>0</v>
      </c>
      <c r="F252" s="266">
        <v>507</v>
      </c>
      <c r="G252" s="266">
        <v>626</v>
      </c>
      <c r="H252" s="266">
        <v>1</v>
      </c>
      <c r="I252" s="266">
        <v>8</v>
      </c>
      <c r="J252" s="266">
        <v>15</v>
      </c>
      <c r="K252" s="266">
        <v>0</v>
      </c>
      <c r="L252" s="267">
        <v>14</v>
      </c>
      <c r="M252" s="267">
        <v>15</v>
      </c>
      <c r="N252" s="267">
        <v>4</v>
      </c>
      <c r="O252" s="267">
        <v>0</v>
      </c>
      <c r="P252" s="267">
        <v>2</v>
      </c>
      <c r="Q252" s="267">
        <v>2</v>
      </c>
      <c r="R252" s="267">
        <v>0</v>
      </c>
      <c r="S252" s="267">
        <v>0</v>
      </c>
      <c r="T252" s="267">
        <v>0</v>
      </c>
      <c r="U252" s="267">
        <v>225</v>
      </c>
      <c r="V252" s="267">
        <v>0</v>
      </c>
      <c r="W252" s="267">
        <v>5</v>
      </c>
      <c r="X252" s="267">
        <v>4</v>
      </c>
      <c r="Y252" s="267">
        <v>50</v>
      </c>
      <c r="Z252" s="267">
        <v>4</v>
      </c>
      <c r="AA252" s="267">
        <v>6</v>
      </c>
      <c r="AB252" s="267">
        <v>0</v>
      </c>
      <c r="AC252" s="267">
        <v>2</v>
      </c>
      <c r="AD252" s="267">
        <v>31</v>
      </c>
      <c r="AE252" s="267">
        <v>0</v>
      </c>
      <c r="AF252" s="267">
        <v>0</v>
      </c>
      <c r="AG252" s="267">
        <v>26</v>
      </c>
      <c r="AH252" s="267">
        <v>0</v>
      </c>
      <c r="AI252" s="48"/>
    </row>
    <row r="253" spans="1:35" ht="52.5" customHeight="1">
      <c r="A253" s="276" t="s">
        <v>283</v>
      </c>
      <c r="B253" s="264" t="s">
        <v>274</v>
      </c>
      <c r="C253" s="264" t="s">
        <v>275</v>
      </c>
      <c r="D253" s="264">
        <v>169</v>
      </c>
      <c r="E253" s="264">
        <v>0</v>
      </c>
      <c r="F253" s="264">
        <v>40</v>
      </c>
      <c r="G253" s="264">
        <v>73</v>
      </c>
      <c r="H253" s="264">
        <v>1</v>
      </c>
      <c r="I253" s="264">
        <v>0</v>
      </c>
      <c r="J253" s="264">
        <v>1</v>
      </c>
      <c r="K253" s="264">
        <v>0</v>
      </c>
      <c r="L253" s="268">
        <v>2</v>
      </c>
      <c r="M253" s="268">
        <v>1</v>
      </c>
      <c r="N253" s="268">
        <v>2</v>
      </c>
      <c r="O253" s="268">
        <v>0</v>
      </c>
      <c r="P253" s="268">
        <v>0</v>
      </c>
      <c r="Q253" s="268">
        <v>0</v>
      </c>
      <c r="R253" s="268">
        <v>0</v>
      </c>
      <c r="S253" s="268">
        <v>0</v>
      </c>
      <c r="T253" s="268">
        <v>0</v>
      </c>
      <c r="U253" s="268">
        <v>32</v>
      </c>
      <c r="V253" s="268">
        <v>0</v>
      </c>
      <c r="W253" s="268">
        <v>0</v>
      </c>
      <c r="X253" s="268">
        <v>1</v>
      </c>
      <c r="Y253" s="268">
        <v>9</v>
      </c>
      <c r="Z253" s="268">
        <v>0</v>
      </c>
      <c r="AA253" s="268">
        <v>2</v>
      </c>
      <c r="AB253" s="268">
        <v>0</v>
      </c>
      <c r="AC253" s="268">
        <v>0</v>
      </c>
      <c r="AD253" s="268">
        <v>1</v>
      </c>
      <c r="AE253" s="268">
        <v>0</v>
      </c>
      <c r="AF253" s="268">
        <v>0</v>
      </c>
      <c r="AG253" s="268">
        <v>4</v>
      </c>
      <c r="AH253" s="268">
        <v>0</v>
      </c>
      <c r="AI253" s="48"/>
    </row>
    <row r="254" spans="1:35" ht="52.5" customHeight="1">
      <c r="A254" s="277" t="s">
        <v>284</v>
      </c>
      <c r="B254" s="266" t="s">
        <v>274</v>
      </c>
      <c r="C254" s="266" t="s">
        <v>275</v>
      </c>
      <c r="D254" s="266">
        <v>587</v>
      </c>
      <c r="E254" s="266">
        <v>0</v>
      </c>
      <c r="F254" s="266">
        <v>169</v>
      </c>
      <c r="G254" s="266">
        <v>255</v>
      </c>
      <c r="H254" s="266">
        <v>3</v>
      </c>
      <c r="I254" s="266">
        <v>10</v>
      </c>
      <c r="J254" s="266">
        <v>12</v>
      </c>
      <c r="K254" s="266">
        <v>1</v>
      </c>
      <c r="L254" s="267">
        <v>10</v>
      </c>
      <c r="M254" s="267">
        <v>1</v>
      </c>
      <c r="N254" s="267">
        <v>6</v>
      </c>
      <c r="O254" s="267">
        <v>0</v>
      </c>
      <c r="P254" s="267">
        <v>1</v>
      </c>
      <c r="Q254" s="267">
        <v>1</v>
      </c>
      <c r="R254" s="267">
        <v>0</v>
      </c>
      <c r="S254" s="267">
        <v>0</v>
      </c>
      <c r="T254" s="267">
        <v>0</v>
      </c>
      <c r="U254" s="267">
        <v>75</v>
      </c>
      <c r="V254" s="267">
        <v>0</v>
      </c>
      <c r="W254" s="267">
        <v>0</v>
      </c>
      <c r="X254" s="267">
        <v>3</v>
      </c>
      <c r="Y254" s="267">
        <v>27</v>
      </c>
      <c r="Z254" s="267">
        <v>0</v>
      </c>
      <c r="AA254" s="267">
        <v>7</v>
      </c>
      <c r="AB254" s="267">
        <v>0</v>
      </c>
      <c r="AC254" s="267">
        <v>0</v>
      </c>
      <c r="AD254" s="267">
        <v>5</v>
      </c>
      <c r="AE254" s="267">
        <v>0</v>
      </c>
      <c r="AF254" s="267">
        <v>0</v>
      </c>
      <c r="AG254" s="267">
        <v>1</v>
      </c>
      <c r="AH254" s="267">
        <v>0</v>
      </c>
      <c r="AI254" s="48"/>
    </row>
    <row r="255" spans="1:35" ht="52.5" customHeight="1">
      <c r="A255" s="276" t="s">
        <v>285</v>
      </c>
      <c r="B255" s="264" t="s">
        <v>274</v>
      </c>
      <c r="C255" s="264" t="s">
        <v>275</v>
      </c>
      <c r="D255" s="264">
        <v>63</v>
      </c>
      <c r="E255" s="264">
        <v>0</v>
      </c>
      <c r="F255" s="264">
        <v>11</v>
      </c>
      <c r="G255" s="264">
        <v>10</v>
      </c>
      <c r="H255" s="264">
        <v>0</v>
      </c>
      <c r="I255" s="264">
        <v>0</v>
      </c>
      <c r="J255" s="264">
        <v>0</v>
      </c>
      <c r="K255" s="264">
        <v>0</v>
      </c>
      <c r="L255" s="268">
        <v>0</v>
      </c>
      <c r="M255" s="268">
        <v>0</v>
      </c>
      <c r="N255" s="268">
        <v>0</v>
      </c>
      <c r="O255" s="268">
        <v>0</v>
      </c>
      <c r="P255" s="268">
        <v>0</v>
      </c>
      <c r="Q255" s="268">
        <v>0</v>
      </c>
      <c r="R255" s="268">
        <v>0</v>
      </c>
      <c r="S255" s="268">
        <v>0</v>
      </c>
      <c r="T255" s="268">
        <v>0</v>
      </c>
      <c r="U255" s="268">
        <v>14</v>
      </c>
      <c r="V255" s="268">
        <v>0</v>
      </c>
      <c r="W255" s="268">
        <v>0</v>
      </c>
      <c r="X255" s="268">
        <v>0</v>
      </c>
      <c r="Y255" s="268">
        <v>11</v>
      </c>
      <c r="Z255" s="268">
        <v>0</v>
      </c>
      <c r="AA255" s="268">
        <v>4</v>
      </c>
      <c r="AB255" s="268">
        <v>0</v>
      </c>
      <c r="AC255" s="268">
        <v>0</v>
      </c>
      <c r="AD255" s="268">
        <v>0</v>
      </c>
      <c r="AE255" s="268">
        <v>0</v>
      </c>
      <c r="AF255" s="268">
        <v>0</v>
      </c>
      <c r="AG255" s="268">
        <v>13</v>
      </c>
      <c r="AH255" s="268">
        <v>0</v>
      </c>
      <c r="AI255" s="48"/>
    </row>
    <row r="256" spans="1:35" ht="52.5" customHeight="1">
      <c r="A256" s="277" t="s">
        <v>286</v>
      </c>
      <c r="B256" s="266" t="s">
        <v>274</v>
      </c>
      <c r="C256" s="266" t="s">
        <v>275</v>
      </c>
      <c r="D256" s="266">
        <v>61</v>
      </c>
      <c r="E256" s="266">
        <v>0</v>
      </c>
      <c r="F256" s="266">
        <v>3</v>
      </c>
      <c r="G256" s="266">
        <v>39</v>
      </c>
      <c r="H256" s="266">
        <v>0</v>
      </c>
      <c r="I256" s="266">
        <v>0</v>
      </c>
      <c r="J256" s="266">
        <v>0</v>
      </c>
      <c r="K256" s="266">
        <v>0</v>
      </c>
      <c r="L256" s="267">
        <v>0</v>
      </c>
      <c r="M256" s="267">
        <v>1</v>
      </c>
      <c r="N256" s="267">
        <v>0</v>
      </c>
      <c r="O256" s="267">
        <v>0</v>
      </c>
      <c r="P256" s="267">
        <v>0</v>
      </c>
      <c r="Q256" s="267">
        <v>0</v>
      </c>
      <c r="R256" s="267">
        <v>0</v>
      </c>
      <c r="S256" s="267">
        <v>0</v>
      </c>
      <c r="T256" s="267">
        <v>0</v>
      </c>
      <c r="U256" s="267">
        <v>9</v>
      </c>
      <c r="V256" s="267">
        <v>0</v>
      </c>
      <c r="W256" s="267">
        <v>0</v>
      </c>
      <c r="X256" s="267">
        <v>0</v>
      </c>
      <c r="Y256" s="267">
        <v>4</v>
      </c>
      <c r="Z256" s="267">
        <v>0</v>
      </c>
      <c r="AA256" s="267">
        <v>5</v>
      </c>
      <c r="AB256" s="267">
        <v>0</v>
      </c>
      <c r="AC256" s="267">
        <v>0</v>
      </c>
      <c r="AD256" s="267">
        <v>0</v>
      </c>
      <c r="AE256" s="267">
        <v>0</v>
      </c>
      <c r="AF256" s="267">
        <v>0</v>
      </c>
      <c r="AG256" s="267">
        <v>0</v>
      </c>
      <c r="AH256" s="267">
        <v>0</v>
      </c>
      <c r="AI256" s="48"/>
    </row>
    <row r="257" spans="1:35" ht="52.5" customHeight="1">
      <c r="A257" s="276" t="s">
        <v>287</v>
      </c>
      <c r="B257" s="264" t="s">
        <v>274</v>
      </c>
      <c r="C257" s="264" t="s">
        <v>275</v>
      </c>
      <c r="D257" s="264">
        <v>368</v>
      </c>
      <c r="E257" s="264">
        <v>0</v>
      </c>
      <c r="F257" s="264">
        <v>109</v>
      </c>
      <c r="G257" s="264">
        <v>167</v>
      </c>
      <c r="H257" s="264">
        <v>0</v>
      </c>
      <c r="I257" s="264">
        <v>7</v>
      </c>
      <c r="J257" s="264">
        <v>9</v>
      </c>
      <c r="K257" s="264">
        <v>0</v>
      </c>
      <c r="L257" s="268">
        <v>1</v>
      </c>
      <c r="M257" s="268">
        <v>2</v>
      </c>
      <c r="N257" s="268">
        <v>1</v>
      </c>
      <c r="O257" s="268">
        <v>0</v>
      </c>
      <c r="P257" s="268">
        <v>0</v>
      </c>
      <c r="Q257" s="268">
        <v>0</v>
      </c>
      <c r="R257" s="268">
        <v>0</v>
      </c>
      <c r="S257" s="268">
        <v>0</v>
      </c>
      <c r="T257" s="268">
        <v>0</v>
      </c>
      <c r="U257" s="268">
        <v>44</v>
      </c>
      <c r="V257" s="268">
        <v>0</v>
      </c>
      <c r="W257" s="268">
        <v>0</v>
      </c>
      <c r="X257" s="268">
        <v>2</v>
      </c>
      <c r="Y257" s="268">
        <v>13</v>
      </c>
      <c r="Z257" s="268">
        <v>1</v>
      </c>
      <c r="AA257" s="268">
        <v>5</v>
      </c>
      <c r="AB257" s="268">
        <v>1</v>
      </c>
      <c r="AC257" s="268">
        <v>0</v>
      </c>
      <c r="AD257" s="268">
        <v>1</v>
      </c>
      <c r="AE257" s="268">
        <v>0</v>
      </c>
      <c r="AF257" s="268">
        <v>0</v>
      </c>
      <c r="AG257" s="268">
        <v>5</v>
      </c>
      <c r="AH257" s="268">
        <v>0</v>
      </c>
      <c r="AI257" s="48"/>
    </row>
    <row r="258" spans="1:35" ht="52.5" customHeight="1">
      <c r="A258" s="277" t="s">
        <v>288</v>
      </c>
      <c r="B258" s="266" t="s">
        <v>274</v>
      </c>
      <c r="C258" s="266" t="s">
        <v>275</v>
      </c>
      <c r="D258" s="266">
        <v>428</v>
      </c>
      <c r="E258" s="266">
        <v>0</v>
      </c>
      <c r="F258" s="266">
        <v>136</v>
      </c>
      <c r="G258" s="266">
        <v>145</v>
      </c>
      <c r="H258" s="266">
        <v>2</v>
      </c>
      <c r="I258" s="266">
        <v>1</v>
      </c>
      <c r="J258" s="266">
        <v>7</v>
      </c>
      <c r="K258" s="266">
        <v>1</v>
      </c>
      <c r="L258" s="267">
        <v>1</v>
      </c>
      <c r="M258" s="267">
        <v>7</v>
      </c>
      <c r="N258" s="267">
        <v>2</v>
      </c>
      <c r="O258" s="267">
        <v>0</v>
      </c>
      <c r="P258" s="267">
        <v>0</v>
      </c>
      <c r="Q258" s="267">
        <v>0</v>
      </c>
      <c r="R258" s="267">
        <v>0</v>
      </c>
      <c r="S258" s="267">
        <v>0</v>
      </c>
      <c r="T258" s="267">
        <v>0</v>
      </c>
      <c r="U258" s="267">
        <v>69</v>
      </c>
      <c r="V258" s="267">
        <v>1</v>
      </c>
      <c r="W258" s="267">
        <v>0</v>
      </c>
      <c r="X258" s="267">
        <v>2</v>
      </c>
      <c r="Y258" s="267">
        <v>30</v>
      </c>
      <c r="Z258" s="267">
        <v>0</v>
      </c>
      <c r="AA258" s="267">
        <v>4</v>
      </c>
      <c r="AB258" s="267">
        <v>2</v>
      </c>
      <c r="AC258" s="267">
        <v>0</v>
      </c>
      <c r="AD258" s="267">
        <v>0</v>
      </c>
      <c r="AE258" s="267">
        <v>0</v>
      </c>
      <c r="AF258" s="267">
        <v>0</v>
      </c>
      <c r="AG258" s="267">
        <v>18</v>
      </c>
      <c r="AH258" s="267">
        <v>0</v>
      </c>
      <c r="AI258" s="48"/>
    </row>
    <row r="259" spans="1:35" ht="52.5" customHeight="1">
      <c r="A259" s="276" t="s">
        <v>289</v>
      </c>
      <c r="B259" s="264" t="s">
        <v>274</v>
      </c>
      <c r="C259" s="264" t="s">
        <v>275</v>
      </c>
      <c r="D259" s="264">
        <v>524</v>
      </c>
      <c r="E259" s="264">
        <v>0</v>
      </c>
      <c r="F259" s="264">
        <v>168</v>
      </c>
      <c r="G259" s="264">
        <v>212</v>
      </c>
      <c r="H259" s="264">
        <v>1</v>
      </c>
      <c r="I259" s="264">
        <v>3</v>
      </c>
      <c r="J259" s="264">
        <v>9</v>
      </c>
      <c r="K259" s="264">
        <v>0</v>
      </c>
      <c r="L259" s="268">
        <v>10</v>
      </c>
      <c r="M259" s="268">
        <v>5</v>
      </c>
      <c r="N259" s="268">
        <v>0</v>
      </c>
      <c r="O259" s="268">
        <v>0</v>
      </c>
      <c r="P259" s="268">
        <v>0</v>
      </c>
      <c r="Q259" s="268">
        <v>0</v>
      </c>
      <c r="R259" s="268">
        <v>0</v>
      </c>
      <c r="S259" s="268">
        <v>0</v>
      </c>
      <c r="T259" s="268">
        <v>0</v>
      </c>
      <c r="U259" s="268">
        <v>51</v>
      </c>
      <c r="V259" s="268">
        <v>0</v>
      </c>
      <c r="W259" s="268">
        <v>0</v>
      </c>
      <c r="X259" s="268">
        <v>8</v>
      </c>
      <c r="Y259" s="268">
        <v>17</v>
      </c>
      <c r="Z259" s="268">
        <v>2</v>
      </c>
      <c r="AA259" s="268">
        <v>12</v>
      </c>
      <c r="AB259" s="268">
        <v>0</v>
      </c>
      <c r="AC259" s="268">
        <v>0</v>
      </c>
      <c r="AD259" s="268">
        <v>1</v>
      </c>
      <c r="AE259" s="268">
        <v>1</v>
      </c>
      <c r="AF259" s="268">
        <v>0</v>
      </c>
      <c r="AG259" s="268">
        <v>24</v>
      </c>
      <c r="AH259" s="268">
        <v>0</v>
      </c>
      <c r="AI259" s="48"/>
    </row>
    <row r="260" spans="1:35" ht="52.5" customHeight="1">
      <c r="A260" s="277" t="s">
        <v>290</v>
      </c>
      <c r="B260" s="266" t="s">
        <v>274</v>
      </c>
      <c r="C260" s="266" t="s">
        <v>275</v>
      </c>
      <c r="D260" s="266">
        <v>13167</v>
      </c>
      <c r="E260" s="266">
        <v>0</v>
      </c>
      <c r="F260" s="266">
        <v>4445</v>
      </c>
      <c r="G260" s="266">
        <v>3912</v>
      </c>
      <c r="H260" s="266">
        <v>11</v>
      </c>
      <c r="I260" s="266">
        <v>395</v>
      </c>
      <c r="J260" s="266">
        <v>144</v>
      </c>
      <c r="K260" s="266">
        <v>2</v>
      </c>
      <c r="L260" s="267">
        <v>194</v>
      </c>
      <c r="M260" s="267">
        <v>169</v>
      </c>
      <c r="N260" s="267">
        <v>156</v>
      </c>
      <c r="O260" s="267">
        <v>0</v>
      </c>
      <c r="P260" s="267">
        <v>8</v>
      </c>
      <c r="Q260" s="267">
        <v>15</v>
      </c>
      <c r="R260" s="267">
        <v>12</v>
      </c>
      <c r="S260" s="267">
        <v>5</v>
      </c>
      <c r="T260" s="267">
        <v>0</v>
      </c>
      <c r="U260" s="267">
        <v>1627</v>
      </c>
      <c r="V260" s="267">
        <v>8</v>
      </c>
      <c r="W260" s="267">
        <v>40</v>
      </c>
      <c r="X260" s="267">
        <v>71</v>
      </c>
      <c r="Y260" s="267">
        <v>649</v>
      </c>
      <c r="Z260" s="267">
        <v>8</v>
      </c>
      <c r="AA260" s="267">
        <v>805</v>
      </c>
      <c r="AB260" s="267">
        <v>18</v>
      </c>
      <c r="AC260" s="267">
        <v>13</v>
      </c>
      <c r="AD260" s="267">
        <v>88</v>
      </c>
      <c r="AE260" s="267">
        <v>4</v>
      </c>
      <c r="AF260" s="267">
        <v>1</v>
      </c>
      <c r="AG260" s="267">
        <v>367</v>
      </c>
      <c r="AH260" s="267">
        <v>0</v>
      </c>
      <c r="AI260" s="48"/>
    </row>
    <row r="261" spans="1:35" ht="52.5" customHeight="1">
      <c r="A261" s="276" t="s">
        <v>291</v>
      </c>
      <c r="B261" s="264" t="s">
        <v>274</v>
      </c>
      <c r="C261" s="264" t="s">
        <v>275</v>
      </c>
      <c r="D261" s="264">
        <v>528</v>
      </c>
      <c r="E261" s="264">
        <v>0</v>
      </c>
      <c r="F261" s="264">
        <v>106</v>
      </c>
      <c r="G261" s="264">
        <v>279</v>
      </c>
      <c r="H261" s="264">
        <v>0</v>
      </c>
      <c r="I261" s="264">
        <v>6</v>
      </c>
      <c r="J261" s="264">
        <v>3</v>
      </c>
      <c r="K261" s="264">
        <v>0</v>
      </c>
      <c r="L261" s="268">
        <v>12</v>
      </c>
      <c r="M261" s="268">
        <v>1</v>
      </c>
      <c r="N261" s="268">
        <v>1</v>
      </c>
      <c r="O261" s="268">
        <v>0</v>
      </c>
      <c r="P261" s="268">
        <v>0</v>
      </c>
      <c r="Q261" s="268">
        <v>0</v>
      </c>
      <c r="R261" s="268">
        <v>0</v>
      </c>
      <c r="S261" s="268">
        <v>0</v>
      </c>
      <c r="T261" s="268">
        <v>0</v>
      </c>
      <c r="U261" s="268">
        <v>50</v>
      </c>
      <c r="V261" s="268">
        <v>0</v>
      </c>
      <c r="W261" s="268">
        <v>0</v>
      </c>
      <c r="X261" s="268">
        <v>2</v>
      </c>
      <c r="Y261" s="268">
        <v>51</v>
      </c>
      <c r="Z261" s="268">
        <v>0</v>
      </c>
      <c r="AA261" s="268">
        <v>4</v>
      </c>
      <c r="AB261" s="268">
        <v>0</v>
      </c>
      <c r="AC261" s="268">
        <v>0</v>
      </c>
      <c r="AD261" s="268">
        <v>0</v>
      </c>
      <c r="AE261" s="268">
        <v>0</v>
      </c>
      <c r="AF261" s="268">
        <v>1</v>
      </c>
      <c r="AG261" s="268">
        <v>12</v>
      </c>
      <c r="AH261" s="268">
        <v>0</v>
      </c>
      <c r="AI261" s="48"/>
    </row>
    <row r="262" spans="1:35" ht="52.5" customHeight="1">
      <c r="A262" s="277" t="s">
        <v>292</v>
      </c>
      <c r="B262" s="266" t="s">
        <v>274</v>
      </c>
      <c r="C262" s="266" t="s">
        <v>275</v>
      </c>
      <c r="D262" s="266">
        <v>200</v>
      </c>
      <c r="E262" s="266">
        <v>0</v>
      </c>
      <c r="F262" s="266">
        <v>49</v>
      </c>
      <c r="G262" s="266">
        <v>82</v>
      </c>
      <c r="H262" s="266">
        <v>0</v>
      </c>
      <c r="I262" s="266">
        <v>2</v>
      </c>
      <c r="J262" s="266">
        <v>3</v>
      </c>
      <c r="K262" s="266">
        <v>0</v>
      </c>
      <c r="L262" s="267">
        <v>4</v>
      </c>
      <c r="M262" s="267">
        <v>2</v>
      </c>
      <c r="N262" s="267">
        <v>2</v>
      </c>
      <c r="O262" s="267">
        <v>0</v>
      </c>
      <c r="P262" s="267">
        <v>0</v>
      </c>
      <c r="Q262" s="267">
        <v>0</v>
      </c>
      <c r="R262" s="267">
        <v>0</v>
      </c>
      <c r="S262" s="267">
        <v>0</v>
      </c>
      <c r="T262" s="267">
        <v>0</v>
      </c>
      <c r="U262" s="267">
        <v>22</v>
      </c>
      <c r="V262" s="267">
        <v>0</v>
      </c>
      <c r="W262" s="267">
        <v>0</v>
      </c>
      <c r="X262" s="267">
        <v>2</v>
      </c>
      <c r="Y262" s="267">
        <v>4</v>
      </c>
      <c r="Z262" s="267">
        <v>0</v>
      </c>
      <c r="AA262" s="267">
        <v>0</v>
      </c>
      <c r="AB262" s="267">
        <v>0</v>
      </c>
      <c r="AC262" s="267">
        <v>0</v>
      </c>
      <c r="AD262" s="267">
        <v>0</v>
      </c>
      <c r="AE262" s="267">
        <v>0</v>
      </c>
      <c r="AF262" s="267">
        <v>0</v>
      </c>
      <c r="AG262" s="267">
        <v>28</v>
      </c>
      <c r="AH262" s="267">
        <v>0</v>
      </c>
      <c r="AI262" s="48"/>
    </row>
    <row r="263" spans="1:35" ht="52.5" customHeight="1">
      <c r="A263" s="276" t="s">
        <v>293</v>
      </c>
      <c r="B263" s="264" t="s">
        <v>274</v>
      </c>
      <c r="C263" s="264" t="s">
        <v>275</v>
      </c>
      <c r="D263" s="264">
        <v>410</v>
      </c>
      <c r="E263" s="264">
        <v>0</v>
      </c>
      <c r="F263" s="264">
        <v>80</v>
      </c>
      <c r="G263" s="264">
        <v>218</v>
      </c>
      <c r="H263" s="264">
        <v>0</v>
      </c>
      <c r="I263" s="264">
        <v>18</v>
      </c>
      <c r="J263" s="264">
        <v>9</v>
      </c>
      <c r="K263" s="264">
        <v>0</v>
      </c>
      <c r="L263" s="268">
        <v>10</v>
      </c>
      <c r="M263" s="268">
        <v>16</v>
      </c>
      <c r="N263" s="268">
        <v>1</v>
      </c>
      <c r="O263" s="268">
        <v>0</v>
      </c>
      <c r="P263" s="268">
        <v>0</v>
      </c>
      <c r="Q263" s="268">
        <v>0</v>
      </c>
      <c r="R263" s="268">
        <v>0</v>
      </c>
      <c r="S263" s="268">
        <v>1</v>
      </c>
      <c r="T263" s="268">
        <v>0</v>
      </c>
      <c r="U263" s="268">
        <v>30</v>
      </c>
      <c r="V263" s="268">
        <v>0</v>
      </c>
      <c r="W263" s="268">
        <v>0</v>
      </c>
      <c r="X263" s="268">
        <v>0</v>
      </c>
      <c r="Y263" s="268">
        <v>18</v>
      </c>
      <c r="Z263" s="268">
        <v>0</v>
      </c>
      <c r="AA263" s="268">
        <v>1</v>
      </c>
      <c r="AB263" s="268">
        <v>0</v>
      </c>
      <c r="AC263" s="268">
        <v>0</v>
      </c>
      <c r="AD263" s="268">
        <v>3</v>
      </c>
      <c r="AE263" s="268">
        <v>0</v>
      </c>
      <c r="AF263" s="268">
        <v>0</v>
      </c>
      <c r="AG263" s="268">
        <v>5</v>
      </c>
      <c r="AH263" s="268">
        <v>0</v>
      </c>
      <c r="AI263" s="48"/>
    </row>
    <row r="264" spans="1:35" ht="52.5" customHeight="1">
      <c r="A264" s="277" t="s">
        <v>294</v>
      </c>
      <c r="B264" s="266" t="s">
        <v>274</v>
      </c>
      <c r="C264" s="266" t="s">
        <v>275</v>
      </c>
      <c r="D264" s="266">
        <v>268</v>
      </c>
      <c r="E264" s="266">
        <v>0</v>
      </c>
      <c r="F264" s="266">
        <v>109</v>
      </c>
      <c r="G264" s="266">
        <v>21</v>
      </c>
      <c r="H264" s="266">
        <v>0</v>
      </c>
      <c r="I264" s="266">
        <v>5</v>
      </c>
      <c r="J264" s="266">
        <v>0</v>
      </c>
      <c r="K264" s="266">
        <v>0</v>
      </c>
      <c r="L264" s="267">
        <v>0</v>
      </c>
      <c r="M264" s="267">
        <v>1</v>
      </c>
      <c r="N264" s="267">
        <v>2</v>
      </c>
      <c r="O264" s="267">
        <v>0</v>
      </c>
      <c r="P264" s="267">
        <v>0</v>
      </c>
      <c r="Q264" s="267">
        <v>0</v>
      </c>
      <c r="R264" s="267">
        <v>0</v>
      </c>
      <c r="S264" s="267">
        <v>0</v>
      </c>
      <c r="T264" s="267">
        <v>0</v>
      </c>
      <c r="U264" s="267">
        <v>16</v>
      </c>
      <c r="V264" s="267">
        <v>0</v>
      </c>
      <c r="W264" s="267">
        <v>7</v>
      </c>
      <c r="X264" s="267">
        <v>5</v>
      </c>
      <c r="Y264" s="267">
        <v>6</v>
      </c>
      <c r="Z264" s="267">
        <v>0</v>
      </c>
      <c r="AA264" s="267">
        <v>1</v>
      </c>
      <c r="AB264" s="267">
        <v>0</v>
      </c>
      <c r="AC264" s="267">
        <v>0</v>
      </c>
      <c r="AD264" s="267">
        <v>2</v>
      </c>
      <c r="AE264" s="267">
        <v>0</v>
      </c>
      <c r="AF264" s="267">
        <v>0</v>
      </c>
      <c r="AG264" s="267">
        <v>93</v>
      </c>
      <c r="AH264" s="267">
        <v>0</v>
      </c>
      <c r="AI264" s="48"/>
    </row>
    <row r="265" spans="1:35" ht="52.5" customHeight="1">
      <c r="A265" s="276" t="s">
        <v>295</v>
      </c>
      <c r="B265" s="264" t="s">
        <v>274</v>
      </c>
      <c r="C265" s="264" t="s">
        <v>275</v>
      </c>
      <c r="D265" s="264">
        <v>1554</v>
      </c>
      <c r="E265" s="264">
        <v>0</v>
      </c>
      <c r="F265" s="264">
        <v>542</v>
      </c>
      <c r="G265" s="264">
        <v>539</v>
      </c>
      <c r="H265" s="264">
        <v>0</v>
      </c>
      <c r="I265" s="264">
        <v>34</v>
      </c>
      <c r="J265" s="264">
        <v>7</v>
      </c>
      <c r="K265" s="264">
        <v>1</v>
      </c>
      <c r="L265" s="268">
        <v>51</v>
      </c>
      <c r="M265" s="268">
        <v>21</v>
      </c>
      <c r="N265" s="268">
        <v>12</v>
      </c>
      <c r="O265" s="268">
        <v>0</v>
      </c>
      <c r="P265" s="268">
        <v>3</v>
      </c>
      <c r="Q265" s="268">
        <v>4</v>
      </c>
      <c r="R265" s="268">
        <v>0</v>
      </c>
      <c r="S265" s="268">
        <v>0</v>
      </c>
      <c r="T265" s="268">
        <v>0</v>
      </c>
      <c r="U265" s="268">
        <v>196</v>
      </c>
      <c r="V265" s="268">
        <v>0</v>
      </c>
      <c r="W265" s="268">
        <v>3</v>
      </c>
      <c r="X265" s="268">
        <v>11</v>
      </c>
      <c r="Y265" s="268">
        <v>37</v>
      </c>
      <c r="Z265" s="268">
        <v>3</v>
      </c>
      <c r="AA265" s="268">
        <v>41</v>
      </c>
      <c r="AB265" s="268">
        <v>0</v>
      </c>
      <c r="AC265" s="268">
        <v>0</v>
      </c>
      <c r="AD265" s="268">
        <v>3</v>
      </c>
      <c r="AE265" s="268">
        <v>0</v>
      </c>
      <c r="AF265" s="268">
        <v>0</v>
      </c>
      <c r="AG265" s="268">
        <v>46</v>
      </c>
      <c r="AH265" s="268">
        <v>0</v>
      </c>
      <c r="AI265" s="48"/>
    </row>
    <row r="266" spans="1:35" ht="52.5" customHeight="1">
      <c r="A266" s="277" t="s">
        <v>296</v>
      </c>
      <c r="B266" s="266" t="s">
        <v>274</v>
      </c>
      <c r="C266" s="266" t="s">
        <v>275</v>
      </c>
      <c r="D266" s="266">
        <v>129</v>
      </c>
      <c r="E266" s="266">
        <v>0</v>
      </c>
      <c r="F266" s="266">
        <v>31</v>
      </c>
      <c r="G266" s="266">
        <v>50</v>
      </c>
      <c r="H266" s="266">
        <v>0</v>
      </c>
      <c r="I266" s="266">
        <v>0</v>
      </c>
      <c r="J266" s="266">
        <v>2</v>
      </c>
      <c r="K266" s="266">
        <v>0</v>
      </c>
      <c r="L266" s="267">
        <v>3</v>
      </c>
      <c r="M266" s="267">
        <v>0</v>
      </c>
      <c r="N266" s="267">
        <v>0</v>
      </c>
      <c r="O266" s="267">
        <v>0</v>
      </c>
      <c r="P266" s="267">
        <v>0</v>
      </c>
      <c r="Q266" s="267">
        <v>0</v>
      </c>
      <c r="R266" s="267">
        <v>0</v>
      </c>
      <c r="S266" s="267">
        <v>1</v>
      </c>
      <c r="T266" s="267">
        <v>0</v>
      </c>
      <c r="U266" s="267">
        <v>18</v>
      </c>
      <c r="V266" s="267">
        <v>0</v>
      </c>
      <c r="W266" s="267">
        <v>0</v>
      </c>
      <c r="X266" s="267">
        <v>0</v>
      </c>
      <c r="Y266" s="267">
        <v>19</v>
      </c>
      <c r="Z266" s="267">
        <v>0</v>
      </c>
      <c r="AA266" s="267">
        <v>1</v>
      </c>
      <c r="AB266" s="267">
        <v>0</v>
      </c>
      <c r="AC266" s="267">
        <v>0</v>
      </c>
      <c r="AD266" s="267">
        <v>0</v>
      </c>
      <c r="AE266" s="267">
        <v>0</v>
      </c>
      <c r="AF266" s="267">
        <v>0</v>
      </c>
      <c r="AG266" s="267">
        <v>4</v>
      </c>
      <c r="AH266" s="267">
        <v>0</v>
      </c>
      <c r="AI266" s="48"/>
    </row>
    <row r="267" spans="1:35" ht="52.5" customHeight="1">
      <c r="A267" s="276" t="s">
        <v>297</v>
      </c>
      <c r="B267" s="264" t="s">
        <v>274</v>
      </c>
      <c r="C267" s="264" t="s">
        <v>275</v>
      </c>
      <c r="D267" s="264">
        <v>286</v>
      </c>
      <c r="E267" s="264">
        <v>0</v>
      </c>
      <c r="F267" s="264">
        <v>93</v>
      </c>
      <c r="G267" s="264">
        <v>102</v>
      </c>
      <c r="H267" s="264">
        <v>0</v>
      </c>
      <c r="I267" s="264">
        <v>3</v>
      </c>
      <c r="J267" s="264">
        <v>6</v>
      </c>
      <c r="K267" s="264">
        <v>0</v>
      </c>
      <c r="L267" s="268">
        <v>2</v>
      </c>
      <c r="M267" s="268">
        <v>2</v>
      </c>
      <c r="N267" s="268">
        <v>0</v>
      </c>
      <c r="O267" s="268">
        <v>0</v>
      </c>
      <c r="P267" s="268">
        <v>0</v>
      </c>
      <c r="Q267" s="268">
        <v>0</v>
      </c>
      <c r="R267" s="268">
        <v>0</v>
      </c>
      <c r="S267" s="268">
        <v>0</v>
      </c>
      <c r="T267" s="268">
        <v>0</v>
      </c>
      <c r="U267" s="268">
        <v>26</v>
      </c>
      <c r="V267" s="268">
        <v>0</v>
      </c>
      <c r="W267" s="268">
        <v>0</v>
      </c>
      <c r="X267" s="268">
        <v>4</v>
      </c>
      <c r="Y267" s="268">
        <v>24</v>
      </c>
      <c r="Z267" s="268">
        <v>0</v>
      </c>
      <c r="AA267" s="268">
        <v>1</v>
      </c>
      <c r="AB267" s="268">
        <v>0</v>
      </c>
      <c r="AC267" s="268">
        <v>0</v>
      </c>
      <c r="AD267" s="268">
        <v>0</v>
      </c>
      <c r="AE267" s="268">
        <v>0</v>
      </c>
      <c r="AF267" s="268">
        <v>0</v>
      </c>
      <c r="AG267" s="268">
        <v>23</v>
      </c>
      <c r="AH267" s="268">
        <v>0</v>
      </c>
      <c r="AI267" s="48"/>
    </row>
    <row r="268" spans="1:35" ht="52.5" customHeight="1">
      <c r="A268" s="277" t="s">
        <v>298</v>
      </c>
      <c r="B268" s="266" t="s">
        <v>274</v>
      </c>
      <c r="C268" s="266" t="s">
        <v>275</v>
      </c>
      <c r="D268" s="266">
        <v>492</v>
      </c>
      <c r="E268" s="266">
        <v>0</v>
      </c>
      <c r="F268" s="266">
        <v>146</v>
      </c>
      <c r="G268" s="266">
        <v>214</v>
      </c>
      <c r="H268" s="266">
        <v>1</v>
      </c>
      <c r="I268" s="266">
        <v>3</v>
      </c>
      <c r="J268" s="266">
        <v>6</v>
      </c>
      <c r="K268" s="266">
        <v>0</v>
      </c>
      <c r="L268" s="267">
        <v>12</v>
      </c>
      <c r="M268" s="267">
        <v>4</v>
      </c>
      <c r="N268" s="267">
        <v>1</v>
      </c>
      <c r="O268" s="267">
        <v>0</v>
      </c>
      <c r="P268" s="267">
        <v>0</v>
      </c>
      <c r="Q268" s="267">
        <v>0</v>
      </c>
      <c r="R268" s="267">
        <v>0</v>
      </c>
      <c r="S268" s="267">
        <v>0</v>
      </c>
      <c r="T268" s="267">
        <v>0</v>
      </c>
      <c r="U268" s="267">
        <v>53</v>
      </c>
      <c r="V268" s="267">
        <v>0</v>
      </c>
      <c r="W268" s="267">
        <v>0</v>
      </c>
      <c r="X268" s="267">
        <v>1</v>
      </c>
      <c r="Y268" s="267">
        <v>29</v>
      </c>
      <c r="Z268" s="267">
        <v>0</v>
      </c>
      <c r="AA268" s="267">
        <v>0</v>
      </c>
      <c r="AB268" s="267">
        <v>0</v>
      </c>
      <c r="AC268" s="267">
        <v>0</v>
      </c>
      <c r="AD268" s="267">
        <v>5</v>
      </c>
      <c r="AE268" s="267">
        <v>0</v>
      </c>
      <c r="AF268" s="267">
        <v>0</v>
      </c>
      <c r="AG268" s="267">
        <v>17</v>
      </c>
      <c r="AH268" s="267">
        <v>0</v>
      </c>
      <c r="AI268" s="48"/>
    </row>
    <row r="269" spans="1:35" ht="52.5" customHeight="1">
      <c r="A269" s="276" t="s">
        <v>299</v>
      </c>
      <c r="B269" s="264" t="s">
        <v>274</v>
      </c>
      <c r="C269" s="264" t="s">
        <v>275</v>
      </c>
      <c r="D269" s="264">
        <v>332</v>
      </c>
      <c r="E269" s="264">
        <v>0</v>
      </c>
      <c r="F269" s="264">
        <v>85</v>
      </c>
      <c r="G269" s="264">
        <v>151</v>
      </c>
      <c r="H269" s="264">
        <v>1</v>
      </c>
      <c r="I269" s="264">
        <v>3</v>
      </c>
      <c r="J269" s="264">
        <v>6</v>
      </c>
      <c r="K269" s="264">
        <v>1</v>
      </c>
      <c r="L269" s="268">
        <v>7</v>
      </c>
      <c r="M269" s="268">
        <v>1</v>
      </c>
      <c r="N269" s="268">
        <v>0</v>
      </c>
      <c r="O269" s="268">
        <v>0</v>
      </c>
      <c r="P269" s="268">
        <v>0</v>
      </c>
      <c r="Q269" s="268">
        <v>0</v>
      </c>
      <c r="R269" s="268">
        <v>0</v>
      </c>
      <c r="S269" s="268">
        <v>0</v>
      </c>
      <c r="T269" s="268">
        <v>0</v>
      </c>
      <c r="U269" s="268">
        <v>25</v>
      </c>
      <c r="V269" s="268">
        <v>0</v>
      </c>
      <c r="W269" s="268">
        <v>0</v>
      </c>
      <c r="X269" s="268">
        <v>3</v>
      </c>
      <c r="Y269" s="268">
        <v>27</v>
      </c>
      <c r="Z269" s="268">
        <v>0</v>
      </c>
      <c r="AA269" s="268">
        <v>3</v>
      </c>
      <c r="AB269" s="268">
        <v>0</v>
      </c>
      <c r="AC269" s="268">
        <v>1</v>
      </c>
      <c r="AD269" s="268">
        <v>6</v>
      </c>
      <c r="AE269" s="268">
        <v>0</v>
      </c>
      <c r="AF269" s="268">
        <v>0</v>
      </c>
      <c r="AG269" s="268">
        <v>12</v>
      </c>
      <c r="AH269" s="268">
        <v>0</v>
      </c>
      <c r="AI269" s="48"/>
    </row>
    <row r="270" spans="1:35" ht="52.5" customHeight="1">
      <c r="A270" s="277" t="s">
        <v>300</v>
      </c>
      <c r="B270" s="265" t="s">
        <v>274</v>
      </c>
      <c r="C270" s="265" t="s">
        <v>275</v>
      </c>
      <c r="D270" s="266">
        <v>300</v>
      </c>
      <c r="E270" s="266">
        <v>0</v>
      </c>
      <c r="F270" s="266">
        <v>72</v>
      </c>
      <c r="G270" s="266">
        <v>164</v>
      </c>
      <c r="H270" s="266">
        <v>2</v>
      </c>
      <c r="I270" s="266">
        <v>1</v>
      </c>
      <c r="J270" s="266">
        <v>1</v>
      </c>
      <c r="K270" s="266">
        <v>0</v>
      </c>
      <c r="L270" s="267">
        <v>0</v>
      </c>
      <c r="M270" s="267">
        <v>2</v>
      </c>
      <c r="N270" s="267">
        <v>3</v>
      </c>
      <c r="O270" s="267">
        <v>0</v>
      </c>
      <c r="P270" s="267">
        <v>0</v>
      </c>
      <c r="Q270" s="267">
        <v>0</v>
      </c>
      <c r="R270" s="267">
        <v>0</v>
      </c>
      <c r="S270" s="267">
        <v>0</v>
      </c>
      <c r="T270" s="267">
        <v>0</v>
      </c>
      <c r="U270" s="267">
        <v>34</v>
      </c>
      <c r="V270" s="267">
        <v>0</v>
      </c>
      <c r="W270" s="267">
        <v>0</v>
      </c>
      <c r="X270" s="267">
        <v>2</v>
      </c>
      <c r="Y270" s="267">
        <v>10</v>
      </c>
      <c r="Z270" s="267">
        <v>0</v>
      </c>
      <c r="AA270" s="267">
        <v>1</v>
      </c>
      <c r="AB270" s="267">
        <v>0</v>
      </c>
      <c r="AC270" s="267">
        <v>0</v>
      </c>
      <c r="AD270" s="267">
        <v>6</v>
      </c>
      <c r="AE270" s="267">
        <v>0</v>
      </c>
      <c r="AF270" s="267">
        <v>0</v>
      </c>
      <c r="AG270" s="267">
        <v>2</v>
      </c>
      <c r="AH270" s="267">
        <v>0</v>
      </c>
      <c r="AI270" s="48"/>
    </row>
    <row r="271" spans="1:35" ht="52.5" customHeight="1">
      <c r="A271" s="274" t="s">
        <v>301</v>
      </c>
      <c r="B271" s="263" t="s">
        <v>274</v>
      </c>
      <c r="C271" s="263" t="s">
        <v>275</v>
      </c>
      <c r="D271" s="264">
        <v>354</v>
      </c>
      <c r="E271" s="264">
        <v>0</v>
      </c>
      <c r="F271" s="264">
        <v>91</v>
      </c>
      <c r="G271" s="264">
        <v>189</v>
      </c>
      <c r="H271" s="264">
        <v>0</v>
      </c>
      <c r="I271" s="264">
        <v>0</v>
      </c>
      <c r="J271" s="264">
        <v>6</v>
      </c>
      <c r="K271" s="264">
        <v>0</v>
      </c>
      <c r="L271" s="268">
        <v>3</v>
      </c>
      <c r="M271" s="268">
        <v>0</v>
      </c>
      <c r="N271" s="268">
        <v>2</v>
      </c>
      <c r="O271" s="268">
        <v>0</v>
      </c>
      <c r="P271" s="268">
        <v>0</v>
      </c>
      <c r="Q271" s="268">
        <v>0</v>
      </c>
      <c r="R271" s="268">
        <v>0</v>
      </c>
      <c r="S271" s="268">
        <v>0</v>
      </c>
      <c r="T271" s="268">
        <v>0</v>
      </c>
      <c r="U271" s="268">
        <v>29</v>
      </c>
      <c r="V271" s="268">
        <v>0</v>
      </c>
      <c r="W271" s="268">
        <v>1</v>
      </c>
      <c r="X271" s="268">
        <v>0</v>
      </c>
      <c r="Y271" s="268">
        <v>23</v>
      </c>
      <c r="Z271" s="268">
        <v>0</v>
      </c>
      <c r="AA271" s="268">
        <v>5</v>
      </c>
      <c r="AB271" s="268">
        <v>0</v>
      </c>
      <c r="AC271" s="268">
        <v>1</v>
      </c>
      <c r="AD271" s="268">
        <v>0</v>
      </c>
      <c r="AE271" s="268">
        <v>0</v>
      </c>
      <c r="AF271" s="268">
        <v>0</v>
      </c>
      <c r="AG271" s="268">
        <v>4</v>
      </c>
      <c r="AH271" s="268">
        <v>0</v>
      </c>
      <c r="AI271" s="48"/>
    </row>
    <row r="272" spans="1:35" ht="52.5" customHeight="1">
      <c r="A272" s="275" t="s">
        <v>302</v>
      </c>
      <c r="B272" s="265" t="s">
        <v>274</v>
      </c>
      <c r="C272" s="265" t="s">
        <v>275</v>
      </c>
      <c r="D272" s="266">
        <v>215</v>
      </c>
      <c r="E272" s="266">
        <v>0</v>
      </c>
      <c r="F272" s="266">
        <v>64</v>
      </c>
      <c r="G272" s="266">
        <v>100</v>
      </c>
      <c r="H272" s="266">
        <v>0</v>
      </c>
      <c r="I272" s="266">
        <v>6</v>
      </c>
      <c r="J272" s="266">
        <v>2</v>
      </c>
      <c r="K272" s="266">
        <v>0</v>
      </c>
      <c r="L272" s="267">
        <v>4</v>
      </c>
      <c r="M272" s="267">
        <v>1</v>
      </c>
      <c r="N272" s="267">
        <v>6</v>
      </c>
      <c r="O272" s="267">
        <v>0</v>
      </c>
      <c r="P272" s="267">
        <v>0</v>
      </c>
      <c r="Q272" s="267">
        <v>0</v>
      </c>
      <c r="R272" s="267">
        <v>0</v>
      </c>
      <c r="S272" s="267">
        <v>0</v>
      </c>
      <c r="T272" s="267">
        <v>0</v>
      </c>
      <c r="U272" s="267">
        <v>15</v>
      </c>
      <c r="V272" s="267">
        <v>0</v>
      </c>
      <c r="W272" s="267">
        <v>0</v>
      </c>
      <c r="X272" s="267">
        <v>0</v>
      </c>
      <c r="Y272" s="267">
        <v>17</v>
      </c>
      <c r="Z272" s="267">
        <v>0</v>
      </c>
      <c r="AA272" s="267">
        <v>0</v>
      </c>
      <c r="AB272" s="267">
        <v>0</v>
      </c>
      <c r="AC272" s="267">
        <v>0</v>
      </c>
      <c r="AD272" s="267">
        <v>0</v>
      </c>
      <c r="AE272" s="267">
        <v>0</v>
      </c>
      <c r="AF272" s="267">
        <v>0</v>
      </c>
      <c r="AG272" s="267">
        <v>0</v>
      </c>
      <c r="AH272" s="267">
        <v>0</v>
      </c>
      <c r="AI272" s="48"/>
    </row>
    <row r="273" spans="1:35" ht="52.5" customHeight="1">
      <c r="A273" s="274" t="s">
        <v>303</v>
      </c>
      <c r="B273" s="263" t="s">
        <v>274</v>
      </c>
      <c r="C273" s="263" t="s">
        <v>275</v>
      </c>
      <c r="D273" s="264">
        <v>291</v>
      </c>
      <c r="E273" s="264">
        <v>0</v>
      </c>
      <c r="F273" s="264">
        <v>56</v>
      </c>
      <c r="G273" s="264">
        <v>199</v>
      </c>
      <c r="H273" s="264">
        <v>5</v>
      </c>
      <c r="I273" s="264">
        <v>0</v>
      </c>
      <c r="J273" s="264">
        <v>1</v>
      </c>
      <c r="K273" s="264">
        <v>0</v>
      </c>
      <c r="L273" s="268">
        <v>2</v>
      </c>
      <c r="M273" s="268">
        <v>0</v>
      </c>
      <c r="N273" s="268">
        <v>0</v>
      </c>
      <c r="O273" s="268">
        <v>0</v>
      </c>
      <c r="P273" s="268">
        <v>0</v>
      </c>
      <c r="Q273" s="268">
        <v>0</v>
      </c>
      <c r="R273" s="268">
        <v>0</v>
      </c>
      <c r="S273" s="268">
        <v>0</v>
      </c>
      <c r="T273" s="268">
        <v>0</v>
      </c>
      <c r="U273" s="268">
        <v>15</v>
      </c>
      <c r="V273" s="268">
        <v>0</v>
      </c>
      <c r="W273" s="268">
        <v>0</v>
      </c>
      <c r="X273" s="268">
        <v>0</v>
      </c>
      <c r="Y273" s="268">
        <v>8</v>
      </c>
      <c r="Z273" s="268">
        <v>0</v>
      </c>
      <c r="AA273" s="268">
        <v>1</v>
      </c>
      <c r="AB273" s="268">
        <v>0</v>
      </c>
      <c r="AC273" s="268">
        <v>0</v>
      </c>
      <c r="AD273" s="268">
        <v>0</v>
      </c>
      <c r="AE273" s="268">
        <v>0</v>
      </c>
      <c r="AF273" s="268">
        <v>0</v>
      </c>
      <c r="AG273" s="268">
        <v>4</v>
      </c>
      <c r="AH273" s="268">
        <v>0</v>
      </c>
      <c r="AI273" s="48"/>
    </row>
    <row r="274" spans="1:35" ht="52.5" customHeight="1">
      <c r="A274" s="275" t="s">
        <v>304</v>
      </c>
      <c r="B274" s="265" t="s">
        <v>274</v>
      </c>
      <c r="C274" s="265" t="s">
        <v>275</v>
      </c>
      <c r="D274" s="266">
        <v>858</v>
      </c>
      <c r="E274" s="266">
        <v>0</v>
      </c>
      <c r="F274" s="266">
        <v>396</v>
      </c>
      <c r="G274" s="266">
        <v>167</v>
      </c>
      <c r="H274" s="266">
        <v>0</v>
      </c>
      <c r="I274" s="266">
        <v>29</v>
      </c>
      <c r="J274" s="266">
        <v>7</v>
      </c>
      <c r="K274" s="266">
        <v>1</v>
      </c>
      <c r="L274" s="267">
        <v>14</v>
      </c>
      <c r="M274" s="267">
        <v>22</v>
      </c>
      <c r="N274" s="267">
        <v>3</v>
      </c>
      <c r="O274" s="267">
        <v>0</v>
      </c>
      <c r="P274" s="267">
        <v>1</v>
      </c>
      <c r="Q274" s="267">
        <v>1</v>
      </c>
      <c r="R274" s="267">
        <v>0</v>
      </c>
      <c r="S274" s="267">
        <v>0</v>
      </c>
      <c r="T274" s="267">
        <v>0</v>
      </c>
      <c r="U274" s="267">
        <v>100</v>
      </c>
      <c r="V274" s="267">
        <v>0</v>
      </c>
      <c r="W274" s="267">
        <v>0</v>
      </c>
      <c r="X274" s="267">
        <v>8</v>
      </c>
      <c r="Y274" s="267">
        <v>56</v>
      </c>
      <c r="Z274" s="267">
        <v>0</v>
      </c>
      <c r="AA274" s="267">
        <v>17</v>
      </c>
      <c r="AB274" s="267">
        <v>0</v>
      </c>
      <c r="AC274" s="267">
        <v>0</v>
      </c>
      <c r="AD274" s="267">
        <v>4</v>
      </c>
      <c r="AE274" s="267">
        <v>0</v>
      </c>
      <c r="AF274" s="267">
        <v>0</v>
      </c>
      <c r="AG274" s="267">
        <v>32</v>
      </c>
      <c r="AH274" s="267">
        <v>0</v>
      </c>
      <c r="AI274" s="48"/>
    </row>
    <row r="275" spans="1:35" ht="52.5" customHeight="1">
      <c r="A275" s="274" t="s">
        <v>305</v>
      </c>
      <c r="B275" s="263" t="s">
        <v>306</v>
      </c>
      <c r="C275" s="263" t="s">
        <v>307</v>
      </c>
      <c r="D275" s="264">
        <v>171</v>
      </c>
      <c r="E275" s="264">
        <v>0</v>
      </c>
      <c r="F275" s="264">
        <v>77</v>
      </c>
      <c r="G275" s="264">
        <v>21</v>
      </c>
      <c r="H275" s="264">
        <v>0</v>
      </c>
      <c r="I275" s="264">
        <v>0</v>
      </c>
      <c r="J275" s="264">
        <v>1</v>
      </c>
      <c r="K275" s="264">
        <v>0</v>
      </c>
      <c r="L275" s="268">
        <v>4</v>
      </c>
      <c r="M275" s="268">
        <v>2</v>
      </c>
      <c r="N275" s="268">
        <v>0</v>
      </c>
      <c r="O275" s="268">
        <v>0</v>
      </c>
      <c r="P275" s="268">
        <v>0</v>
      </c>
      <c r="Q275" s="268">
        <v>0</v>
      </c>
      <c r="R275" s="268">
        <v>0</v>
      </c>
      <c r="S275" s="268">
        <v>0</v>
      </c>
      <c r="T275" s="268">
        <v>0</v>
      </c>
      <c r="U275" s="268">
        <v>18</v>
      </c>
      <c r="V275" s="268">
        <v>0</v>
      </c>
      <c r="W275" s="268">
        <v>17</v>
      </c>
      <c r="X275" s="268">
        <v>0</v>
      </c>
      <c r="Y275" s="268">
        <v>9</v>
      </c>
      <c r="Z275" s="268">
        <v>0</v>
      </c>
      <c r="AA275" s="268">
        <v>6</v>
      </c>
      <c r="AB275" s="268">
        <v>0</v>
      </c>
      <c r="AC275" s="268">
        <v>0</v>
      </c>
      <c r="AD275" s="268">
        <v>2</v>
      </c>
      <c r="AE275" s="268">
        <v>0</v>
      </c>
      <c r="AF275" s="268">
        <v>0</v>
      </c>
      <c r="AG275" s="268">
        <v>14</v>
      </c>
      <c r="AH275" s="268">
        <v>0</v>
      </c>
      <c r="AI275" s="48"/>
    </row>
    <row r="276" spans="1:35" ht="52.5" customHeight="1">
      <c r="A276" s="275" t="s">
        <v>308</v>
      </c>
      <c r="B276" s="265" t="s">
        <v>306</v>
      </c>
      <c r="C276" s="265" t="s">
        <v>307</v>
      </c>
      <c r="D276" s="266">
        <v>2845</v>
      </c>
      <c r="E276" s="266">
        <v>9</v>
      </c>
      <c r="F276" s="266">
        <v>990</v>
      </c>
      <c r="G276" s="266">
        <v>857</v>
      </c>
      <c r="H276" s="266">
        <v>15</v>
      </c>
      <c r="I276" s="266">
        <v>109</v>
      </c>
      <c r="J276" s="266">
        <v>23</v>
      </c>
      <c r="K276" s="266">
        <v>6</v>
      </c>
      <c r="L276" s="267">
        <v>53</v>
      </c>
      <c r="M276" s="267">
        <v>42</v>
      </c>
      <c r="N276" s="267">
        <v>1</v>
      </c>
      <c r="O276" s="267">
        <v>0</v>
      </c>
      <c r="P276" s="267">
        <v>2</v>
      </c>
      <c r="Q276" s="267">
        <v>3</v>
      </c>
      <c r="R276" s="267">
        <v>2</v>
      </c>
      <c r="S276" s="267">
        <v>3</v>
      </c>
      <c r="T276" s="267">
        <v>0</v>
      </c>
      <c r="U276" s="267">
        <v>316</v>
      </c>
      <c r="V276" s="267">
        <v>1</v>
      </c>
      <c r="W276" s="267">
        <v>41</v>
      </c>
      <c r="X276" s="267">
        <v>2</v>
      </c>
      <c r="Y276" s="267">
        <v>134</v>
      </c>
      <c r="Z276" s="267">
        <v>1</v>
      </c>
      <c r="AA276" s="267">
        <v>76</v>
      </c>
      <c r="AB276" s="267">
        <v>0</v>
      </c>
      <c r="AC276" s="267">
        <v>0</v>
      </c>
      <c r="AD276" s="267">
        <v>30</v>
      </c>
      <c r="AE276" s="267">
        <v>1</v>
      </c>
      <c r="AF276" s="267">
        <v>0</v>
      </c>
      <c r="AG276" s="267">
        <v>128</v>
      </c>
      <c r="AH276" s="267">
        <v>0</v>
      </c>
      <c r="AI276" s="48"/>
    </row>
    <row r="277" spans="1:35" ht="52.5" customHeight="1">
      <c r="A277" s="274" t="s">
        <v>309</v>
      </c>
      <c r="B277" s="263" t="s">
        <v>306</v>
      </c>
      <c r="C277" s="263" t="s">
        <v>307</v>
      </c>
      <c r="D277" s="264">
        <v>549</v>
      </c>
      <c r="E277" s="264">
        <v>0</v>
      </c>
      <c r="F277" s="264">
        <v>182</v>
      </c>
      <c r="G277" s="264">
        <v>176</v>
      </c>
      <c r="H277" s="264">
        <v>13</v>
      </c>
      <c r="I277" s="264">
        <v>7</v>
      </c>
      <c r="J277" s="264">
        <v>5</v>
      </c>
      <c r="K277" s="264">
        <v>0</v>
      </c>
      <c r="L277" s="268">
        <v>4</v>
      </c>
      <c r="M277" s="268">
        <v>5</v>
      </c>
      <c r="N277" s="268">
        <v>0</v>
      </c>
      <c r="O277" s="268">
        <v>0</v>
      </c>
      <c r="P277" s="268">
        <v>0</v>
      </c>
      <c r="Q277" s="268">
        <v>0</v>
      </c>
      <c r="R277" s="268">
        <v>0</v>
      </c>
      <c r="S277" s="268">
        <v>0</v>
      </c>
      <c r="T277" s="268">
        <v>0</v>
      </c>
      <c r="U277" s="268">
        <v>90</v>
      </c>
      <c r="V277" s="268">
        <v>1</v>
      </c>
      <c r="W277" s="268">
        <v>16</v>
      </c>
      <c r="X277" s="268">
        <v>2</v>
      </c>
      <c r="Y277" s="268">
        <v>23</v>
      </c>
      <c r="Z277" s="268">
        <v>1</v>
      </c>
      <c r="AA277" s="268">
        <v>8</v>
      </c>
      <c r="AB277" s="268">
        <v>0</v>
      </c>
      <c r="AC277" s="268">
        <v>0</v>
      </c>
      <c r="AD277" s="268">
        <v>4</v>
      </c>
      <c r="AE277" s="268">
        <v>0</v>
      </c>
      <c r="AF277" s="268">
        <v>0</v>
      </c>
      <c r="AG277" s="268">
        <v>12</v>
      </c>
      <c r="AH277" s="268">
        <v>0</v>
      </c>
      <c r="AI277" s="48"/>
    </row>
    <row r="278" spans="1:35" ht="52.5" customHeight="1">
      <c r="A278" s="275" t="s">
        <v>310</v>
      </c>
      <c r="B278" s="265" t="s">
        <v>306</v>
      </c>
      <c r="C278" s="265" t="s">
        <v>307</v>
      </c>
      <c r="D278" s="266">
        <v>216</v>
      </c>
      <c r="E278" s="266">
        <v>2</v>
      </c>
      <c r="F278" s="266">
        <v>68</v>
      </c>
      <c r="G278" s="266">
        <v>80</v>
      </c>
      <c r="H278" s="266">
        <v>1</v>
      </c>
      <c r="I278" s="266">
        <v>4</v>
      </c>
      <c r="J278" s="266">
        <v>2</v>
      </c>
      <c r="K278" s="266">
        <v>0</v>
      </c>
      <c r="L278" s="267">
        <v>6</v>
      </c>
      <c r="M278" s="267">
        <v>2</v>
      </c>
      <c r="N278" s="267">
        <v>0</v>
      </c>
      <c r="O278" s="267">
        <v>0</v>
      </c>
      <c r="P278" s="267">
        <v>0</v>
      </c>
      <c r="Q278" s="267">
        <v>0</v>
      </c>
      <c r="R278" s="267">
        <v>0</v>
      </c>
      <c r="S278" s="267">
        <v>0</v>
      </c>
      <c r="T278" s="267">
        <v>0</v>
      </c>
      <c r="U278" s="267">
        <v>44</v>
      </c>
      <c r="V278" s="267">
        <v>1</v>
      </c>
      <c r="W278" s="267">
        <v>0</v>
      </c>
      <c r="X278" s="267">
        <v>0</v>
      </c>
      <c r="Y278" s="267">
        <v>4</v>
      </c>
      <c r="Z278" s="267">
        <v>0</v>
      </c>
      <c r="AA278" s="267">
        <v>2</v>
      </c>
      <c r="AB278" s="267">
        <v>0</v>
      </c>
      <c r="AC278" s="267">
        <v>0</v>
      </c>
      <c r="AD278" s="267">
        <v>0</v>
      </c>
      <c r="AE278" s="267">
        <v>0</v>
      </c>
      <c r="AF278" s="267">
        <v>0</v>
      </c>
      <c r="AG278" s="267">
        <v>0</v>
      </c>
      <c r="AH278" s="267">
        <v>0</v>
      </c>
      <c r="AI278" s="48"/>
    </row>
    <row r="279" spans="1:35" ht="52.5" customHeight="1">
      <c r="A279" s="274" t="s">
        <v>311</v>
      </c>
      <c r="B279" s="263" t="s">
        <v>306</v>
      </c>
      <c r="C279" s="263" t="s">
        <v>307</v>
      </c>
      <c r="D279" s="264">
        <v>155</v>
      </c>
      <c r="E279" s="264">
        <v>0</v>
      </c>
      <c r="F279" s="264">
        <v>57</v>
      </c>
      <c r="G279" s="264">
        <v>51</v>
      </c>
      <c r="H279" s="264">
        <v>0</v>
      </c>
      <c r="I279" s="264">
        <v>0</v>
      </c>
      <c r="J279" s="264">
        <v>0</v>
      </c>
      <c r="K279" s="264">
        <v>0</v>
      </c>
      <c r="L279" s="268">
        <v>0</v>
      </c>
      <c r="M279" s="268">
        <v>8</v>
      </c>
      <c r="N279" s="268">
        <v>0</v>
      </c>
      <c r="O279" s="268">
        <v>0</v>
      </c>
      <c r="P279" s="268">
        <v>0</v>
      </c>
      <c r="Q279" s="268">
        <v>0</v>
      </c>
      <c r="R279" s="268">
        <v>0</v>
      </c>
      <c r="S279" s="268">
        <v>0</v>
      </c>
      <c r="T279" s="268">
        <v>0</v>
      </c>
      <c r="U279" s="268">
        <v>18</v>
      </c>
      <c r="V279" s="268">
        <v>0</v>
      </c>
      <c r="W279" s="268">
        <v>3</v>
      </c>
      <c r="X279" s="268">
        <v>0</v>
      </c>
      <c r="Y279" s="268">
        <v>10</v>
      </c>
      <c r="Z279" s="268">
        <v>0</v>
      </c>
      <c r="AA279" s="268">
        <v>2</v>
      </c>
      <c r="AB279" s="268">
        <v>0</v>
      </c>
      <c r="AC279" s="268">
        <v>0</v>
      </c>
      <c r="AD279" s="268">
        <v>2</v>
      </c>
      <c r="AE279" s="268">
        <v>0</v>
      </c>
      <c r="AF279" s="268">
        <v>0</v>
      </c>
      <c r="AG279" s="268">
        <v>4</v>
      </c>
      <c r="AH279" s="268">
        <v>0</v>
      </c>
      <c r="AI279" s="48"/>
    </row>
    <row r="280" spans="1:35" ht="52.5" customHeight="1">
      <c r="A280" s="275" t="s">
        <v>312</v>
      </c>
      <c r="B280" s="265" t="s">
        <v>306</v>
      </c>
      <c r="C280" s="265" t="s">
        <v>307</v>
      </c>
      <c r="D280" s="266">
        <v>156</v>
      </c>
      <c r="E280" s="266">
        <v>0</v>
      </c>
      <c r="F280" s="266">
        <v>30</v>
      </c>
      <c r="G280" s="266">
        <v>90</v>
      </c>
      <c r="H280" s="266">
        <v>0</v>
      </c>
      <c r="I280" s="266">
        <v>0</v>
      </c>
      <c r="J280" s="266">
        <v>1</v>
      </c>
      <c r="K280" s="266">
        <v>0</v>
      </c>
      <c r="L280" s="267">
        <v>13</v>
      </c>
      <c r="M280" s="267">
        <v>1</v>
      </c>
      <c r="N280" s="267">
        <v>0</v>
      </c>
      <c r="O280" s="267">
        <v>0</v>
      </c>
      <c r="P280" s="267">
        <v>0</v>
      </c>
      <c r="Q280" s="267">
        <v>0</v>
      </c>
      <c r="R280" s="267">
        <v>0</v>
      </c>
      <c r="S280" s="267">
        <v>0</v>
      </c>
      <c r="T280" s="267">
        <v>0</v>
      </c>
      <c r="U280" s="267">
        <v>3</v>
      </c>
      <c r="V280" s="267">
        <v>0</v>
      </c>
      <c r="W280" s="267">
        <v>12</v>
      </c>
      <c r="X280" s="267">
        <v>0</v>
      </c>
      <c r="Y280" s="267">
        <v>2</v>
      </c>
      <c r="Z280" s="267">
        <v>0</v>
      </c>
      <c r="AA280" s="267">
        <v>4</v>
      </c>
      <c r="AB280" s="267">
        <v>0</v>
      </c>
      <c r="AC280" s="267">
        <v>0</v>
      </c>
      <c r="AD280" s="267">
        <v>0</v>
      </c>
      <c r="AE280" s="267">
        <v>0</v>
      </c>
      <c r="AF280" s="267">
        <v>0</v>
      </c>
      <c r="AG280" s="267">
        <v>0</v>
      </c>
      <c r="AH280" s="267">
        <v>0</v>
      </c>
      <c r="AI280" s="48"/>
    </row>
    <row r="281" spans="1:35" ht="52.5" customHeight="1">
      <c r="A281" s="274" t="s">
        <v>313</v>
      </c>
      <c r="B281" s="263" t="s">
        <v>306</v>
      </c>
      <c r="C281" s="263" t="s">
        <v>307</v>
      </c>
      <c r="D281" s="264">
        <v>857</v>
      </c>
      <c r="E281" s="264">
        <v>1</v>
      </c>
      <c r="F281" s="264">
        <v>276</v>
      </c>
      <c r="G281" s="264">
        <v>129</v>
      </c>
      <c r="H281" s="264">
        <v>4</v>
      </c>
      <c r="I281" s="264">
        <v>12</v>
      </c>
      <c r="J281" s="264">
        <v>25</v>
      </c>
      <c r="K281" s="264">
        <v>0</v>
      </c>
      <c r="L281" s="268">
        <v>14</v>
      </c>
      <c r="M281" s="268">
        <v>10</v>
      </c>
      <c r="N281" s="268">
        <v>1</v>
      </c>
      <c r="O281" s="268">
        <v>0</v>
      </c>
      <c r="P281" s="268">
        <v>0</v>
      </c>
      <c r="Q281" s="268">
        <v>0</v>
      </c>
      <c r="R281" s="268">
        <v>0</v>
      </c>
      <c r="S281" s="268">
        <v>0</v>
      </c>
      <c r="T281" s="268">
        <v>0</v>
      </c>
      <c r="U281" s="268">
        <v>129</v>
      </c>
      <c r="V281" s="268">
        <v>0</v>
      </c>
      <c r="W281" s="268">
        <v>85</v>
      </c>
      <c r="X281" s="268">
        <v>0</v>
      </c>
      <c r="Y281" s="268">
        <v>36</v>
      </c>
      <c r="Z281" s="268">
        <v>0</v>
      </c>
      <c r="AA281" s="268">
        <v>28</v>
      </c>
      <c r="AB281" s="268">
        <v>1</v>
      </c>
      <c r="AC281" s="268">
        <v>0</v>
      </c>
      <c r="AD281" s="268">
        <v>19</v>
      </c>
      <c r="AE281" s="268">
        <v>0</v>
      </c>
      <c r="AF281" s="268">
        <v>0</v>
      </c>
      <c r="AG281" s="268">
        <v>87</v>
      </c>
      <c r="AH281" s="268">
        <v>0</v>
      </c>
      <c r="AI281" s="48"/>
    </row>
    <row r="282" spans="1:35" ht="52.5" customHeight="1">
      <c r="A282" s="275" t="s">
        <v>314</v>
      </c>
      <c r="B282" s="265" t="s">
        <v>306</v>
      </c>
      <c r="C282" s="265" t="s">
        <v>307</v>
      </c>
      <c r="D282" s="266">
        <v>567</v>
      </c>
      <c r="E282" s="266">
        <v>0</v>
      </c>
      <c r="F282" s="266">
        <v>194</v>
      </c>
      <c r="G282" s="266">
        <v>138</v>
      </c>
      <c r="H282" s="266">
        <v>4</v>
      </c>
      <c r="I282" s="266">
        <v>9</v>
      </c>
      <c r="J282" s="266">
        <v>15</v>
      </c>
      <c r="K282" s="266">
        <v>0</v>
      </c>
      <c r="L282" s="267">
        <v>4</v>
      </c>
      <c r="M282" s="267">
        <v>22</v>
      </c>
      <c r="N282" s="267">
        <v>0</v>
      </c>
      <c r="O282" s="267">
        <v>0</v>
      </c>
      <c r="P282" s="267">
        <v>0</v>
      </c>
      <c r="Q282" s="267">
        <v>0</v>
      </c>
      <c r="R282" s="267">
        <v>0</v>
      </c>
      <c r="S282" s="267">
        <v>0</v>
      </c>
      <c r="T282" s="267">
        <v>0</v>
      </c>
      <c r="U282" s="267">
        <v>77</v>
      </c>
      <c r="V282" s="267">
        <v>2</v>
      </c>
      <c r="W282" s="267">
        <v>65</v>
      </c>
      <c r="X282" s="267">
        <v>0</v>
      </c>
      <c r="Y282" s="267">
        <v>18</v>
      </c>
      <c r="Z282" s="267">
        <v>0</v>
      </c>
      <c r="AA282" s="267">
        <v>11</v>
      </c>
      <c r="AB282" s="267">
        <v>0</v>
      </c>
      <c r="AC282" s="267">
        <v>0</v>
      </c>
      <c r="AD282" s="267">
        <v>0</v>
      </c>
      <c r="AE282" s="267">
        <v>0</v>
      </c>
      <c r="AF282" s="267">
        <v>0</v>
      </c>
      <c r="AG282" s="267">
        <v>8</v>
      </c>
      <c r="AH282" s="267">
        <v>0</v>
      </c>
      <c r="AI282" s="48"/>
    </row>
    <row r="283" spans="1:35" ht="52.5" customHeight="1">
      <c r="A283" s="274" t="s">
        <v>315</v>
      </c>
      <c r="B283" s="263" t="s">
        <v>316</v>
      </c>
      <c r="C283" s="263" t="s">
        <v>317</v>
      </c>
      <c r="D283" s="264">
        <v>151</v>
      </c>
      <c r="E283" s="264">
        <v>0</v>
      </c>
      <c r="F283" s="264">
        <v>53</v>
      </c>
      <c r="G283" s="264">
        <v>21</v>
      </c>
      <c r="H283" s="264">
        <v>0</v>
      </c>
      <c r="I283" s="264">
        <v>0</v>
      </c>
      <c r="J283" s="264">
        <v>7</v>
      </c>
      <c r="K283" s="264">
        <v>2</v>
      </c>
      <c r="L283" s="268">
        <v>2</v>
      </c>
      <c r="M283" s="268">
        <v>34</v>
      </c>
      <c r="N283" s="268">
        <v>0</v>
      </c>
      <c r="O283" s="268">
        <v>0</v>
      </c>
      <c r="P283" s="268">
        <v>0</v>
      </c>
      <c r="Q283" s="268">
        <v>0</v>
      </c>
      <c r="R283" s="268">
        <v>0</v>
      </c>
      <c r="S283" s="268">
        <v>1</v>
      </c>
      <c r="T283" s="268">
        <v>0</v>
      </c>
      <c r="U283" s="268">
        <v>16</v>
      </c>
      <c r="V283" s="268">
        <v>0</v>
      </c>
      <c r="W283" s="268">
        <v>1</v>
      </c>
      <c r="X283" s="268">
        <v>0</v>
      </c>
      <c r="Y283" s="268">
        <v>8</v>
      </c>
      <c r="Z283" s="268">
        <v>0</v>
      </c>
      <c r="AA283" s="268">
        <v>1</v>
      </c>
      <c r="AB283" s="268">
        <v>0</v>
      </c>
      <c r="AC283" s="268">
        <v>0</v>
      </c>
      <c r="AD283" s="268">
        <v>0</v>
      </c>
      <c r="AE283" s="268">
        <v>0</v>
      </c>
      <c r="AF283" s="268">
        <v>0</v>
      </c>
      <c r="AG283" s="268">
        <v>5</v>
      </c>
      <c r="AH283" s="268">
        <v>0</v>
      </c>
      <c r="AI283" s="48"/>
    </row>
    <row r="284" spans="1:35" ht="52.5" customHeight="1">
      <c r="A284" s="275" t="s">
        <v>318</v>
      </c>
      <c r="B284" s="265" t="s">
        <v>316</v>
      </c>
      <c r="C284" s="265" t="s">
        <v>317</v>
      </c>
      <c r="D284" s="266">
        <v>584</v>
      </c>
      <c r="E284" s="266">
        <v>0</v>
      </c>
      <c r="F284" s="266">
        <v>189</v>
      </c>
      <c r="G284" s="266">
        <v>85</v>
      </c>
      <c r="H284" s="266">
        <v>0</v>
      </c>
      <c r="I284" s="266">
        <v>16</v>
      </c>
      <c r="J284" s="266">
        <v>26</v>
      </c>
      <c r="K284" s="266">
        <v>0</v>
      </c>
      <c r="L284" s="267">
        <v>2</v>
      </c>
      <c r="M284" s="267">
        <v>91</v>
      </c>
      <c r="N284" s="267">
        <v>0</v>
      </c>
      <c r="O284" s="267">
        <v>0</v>
      </c>
      <c r="P284" s="267">
        <v>0</v>
      </c>
      <c r="Q284" s="267">
        <v>0</v>
      </c>
      <c r="R284" s="267">
        <v>0</v>
      </c>
      <c r="S284" s="267">
        <v>0</v>
      </c>
      <c r="T284" s="267">
        <v>0</v>
      </c>
      <c r="U284" s="267">
        <v>106</v>
      </c>
      <c r="V284" s="267">
        <v>0</v>
      </c>
      <c r="W284" s="267">
        <v>1</v>
      </c>
      <c r="X284" s="267">
        <v>0</v>
      </c>
      <c r="Y284" s="267">
        <v>12</v>
      </c>
      <c r="Z284" s="267">
        <v>0</v>
      </c>
      <c r="AA284" s="267">
        <v>4</v>
      </c>
      <c r="AB284" s="267">
        <v>0</v>
      </c>
      <c r="AC284" s="267">
        <v>1</v>
      </c>
      <c r="AD284" s="267">
        <v>1</v>
      </c>
      <c r="AE284" s="267">
        <v>1</v>
      </c>
      <c r="AF284" s="267">
        <v>0</v>
      </c>
      <c r="AG284" s="267">
        <v>49</v>
      </c>
      <c r="AH284" s="267">
        <v>0</v>
      </c>
      <c r="AI284" s="48"/>
    </row>
    <row r="285" spans="1:35" ht="52.5" customHeight="1">
      <c r="A285" s="274" t="s">
        <v>319</v>
      </c>
      <c r="B285" s="263" t="s">
        <v>316</v>
      </c>
      <c r="C285" s="263" t="s">
        <v>317</v>
      </c>
      <c r="D285" s="264">
        <v>1218</v>
      </c>
      <c r="E285" s="264">
        <v>0</v>
      </c>
      <c r="F285" s="264">
        <v>335</v>
      </c>
      <c r="G285" s="264">
        <v>276</v>
      </c>
      <c r="H285" s="264">
        <v>3</v>
      </c>
      <c r="I285" s="264">
        <v>73</v>
      </c>
      <c r="J285" s="264">
        <v>28</v>
      </c>
      <c r="K285" s="264">
        <v>0</v>
      </c>
      <c r="L285" s="268">
        <v>45</v>
      </c>
      <c r="M285" s="268">
        <v>163</v>
      </c>
      <c r="N285" s="268">
        <v>0</v>
      </c>
      <c r="O285" s="268">
        <v>0</v>
      </c>
      <c r="P285" s="268">
        <v>0</v>
      </c>
      <c r="Q285" s="268">
        <v>0</v>
      </c>
      <c r="R285" s="268">
        <v>0</v>
      </c>
      <c r="S285" s="268">
        <v>0</v>
      </c>
      <c r="T285" s="268">
        <v>0</v>
      </c>
      <c r="U285" s="268">
        <v>123</v>
      </c>
      <c r="V285" s="268">
        <v>0</v>
      </c>
      <c r="W285" s="268">
        <v>2</v>
      </c>
      <c r="X285" s="268">
        <v>2</v>
      </c>
      <c r="Y285" s="268">
        <v>135</v>
      </c>
      <c r="Z285" s="268">
        <v>0</v>
      </c>
      <c r="AA285" s="268">
        <v>14</v>
      </c>
      <c r="AB285" s="268">
        <v>0</v>
      </c>
      <c r="AC285" s="268">
        <v>0</v>
      </c>
      <c r="AD285" s="268">
        <v>5</v>
      </c>
      <c r="AE285" s="268">
        <v>1</v>
      </c>
      <c r="AF285" s="268">
        <v>0</v>
      </c>
      <c r="AG285" s="268">
        <v>13</v>
      </c>
      <c r="AH285" s="268">
        <v>0</v>
      </c>
      <c r="AI285" s="48"/>
    </row>
    <row r="286" spans="1:35" ht="52.5" customHeight="1">
      <c r="A286" s="275" t="s">
        <v>320</v>
      </c>
      <c r="B286" s="265" t="s">
        <v>316</v>
      </c>
      <c r="C286" s="265" t="s">
        <v>317</v>
      </c>
      <c r="D286" s="266">
        <v>309</v>
      </c>
      <c r="E286" s="266">
        <v>0</v>
      </c>
      <c r="F286" s="266">
        <v>89</v>
      </c>
      <c r="G286" s="266">
        <v>68</v>
      </c>
      <c r="H286" s="266">
        <v>1</v>
      </c>
      <c r="I286" s="266">
        <v>10</v>
      </c>
      <c r="J286" s="266">
        <v>16</v>
      </c>
      <c r="K286" s="266">
        <v>0</v>
      </c>
      <c r="L286" s="267">
        <v>7</v>
      </c>
      <c r="M286" s="267">
        <v>54</v>
      </c>
      <c r="N286" s="267">
        <v>1</v>
      </c>
      <c r="O286" s="267">
        <v>0</v>
      </c>
      <c r="P286" s="267">
        <v>0</v>
      </c>
      <c r="Q286" s="267">
        <v>0</v>
      </c>
      <c r="R286" s="267">
        <v>0</v>
      </c>
      <c r="S286" s="267">
        <v>0</v>
      </c>
      <c r="T286" s="267">
        <v>0</v>
      </c>
      <c r="U286" s="267">
        <v>52</v>
      </c>
      <c r="V286" s="267">
        <v>2</v>
      </c>
      <c r="W286" s="267">
        <v>0</v>
      </c>
      <c r="X286" s="267">
        <v>0</v>
      </c>
      <c r="Y286" s="267">
        <v>8</v>
      </c>
      <c r="Z286" s="267">
        <v>0</v>
      </c>
      <c r="AA286" s="267">
        <v>1</v>
      </c>
      <c r="AB286" s="267">
        <v>0</v>
      </c>
      <c r="AC286" s="267">
        <v>0</v>
      </c>
      <c r="AD286" s="267">
        <v>0</v>
      </c>
      <c r="AE286" s="267">
        <v>0</v>
      </c>
      <c r="AF286" s="267">
        <v>0</v>
      </c>
      <c r="AG286" s="267">
        <v>0</v>
      </c>
      <c r="AH286" s="267">
        <v>0</v>
      </c>
      <c r="AI286" s="48"/>
    </row>
    <row r="287" spans="1:35" ht="52.5" customHeight="1">
      <c r="A287" s="274" t="s">
        <v>321</v>
      </c>
      <c r="B287" s="263" t="s">
        <v>316</v>
      </c>
      <c r="C287" s="263" t="s">
        <v>317</v>
      </c>
      <c r="D287" s="264">
        <v>341</v>
      </c>
      <c r="E287" s="264">
        <v>0</v>
      </c>
      <c r="F287" s="264">
        <v>100</v>
      </c>
      <c r="G287" s="264">
        <v>77</v>
      </c>
      <c r="H287" s="264">
        <v>2</v>
      </c>
      <c r="I287" s="264">
        <v>12</v>
      </c>
      <c r="J287" s="264">
        <v>13</v>
      </c>
      <c r="K287" s="264">
        <v>0</v>
      </c>
      <c r="L287" s="268">
        <v>0</v>
      </c>
      <c r="M287" s="268">
        <v>60</v>
      </c>
      <c r="N287" s="268">
        <v>2</v>
      </c>
      <c r="O287" s="268">
        <v>0</v>
      </c>
      <c r="P287" s="268">
        <v>0</v>
      </c>
      <c r="Q287" s="268">
        <v>0</v>
      </c>
      <c r="R287" s="268">
        <v>0</v>
      </c>
      <c r="S287" s="268">
        <v>0</v>
      </c>
      <c r="T287" s="268">
        <v>0</v>
      </c>
      <c r="U287" s="268">
        <v>41</v>
      </c>
      <c r="V287" s="268">
        <v>0</v>
      </c>
      <c r="W287" s="268">
        <v>0</v>
      </c>
      <c r="X287" s="268">
        <v>1</v>
      </c>
      <c r="Y287" s="268">
        <v>27</v>
      </c>
      <c r="Z287" s="268">
        <v>1</v>
      </c>
      <c r="AA287" s="268">
        <v>1</v>
      </c>
      <c r="AB287" s="268">
        <v>0</v>
      </c>
      <c r="AC287" s="268">
        <v>0</v>
      </c>
      <c r="AD287" s="268">
        <v>0</v>
      </c>
      <c r="AE287" s="268">
        <v>0</v>
      </c>
      <c r="AF287" s="268">
        <v>0</v>
      </c>
      <c r="AG287" s="268">
        <v>4</v>
      </c>
      <c r="AH287" s="268">
        <v>0</v>
      </c>
      <c r="AI287" s="48"/>
    </row>
    <row r="288" spans="1:35" ht="52.5" customHeight="1">
      <c r="A288" s="275" t="s">
        <v>322</v>
      </c>
      <c r="B288" s="265" t="s">
        <v>316</v>
      </c>
      <c r="C288" s="265" t="s">
        <v>317</v>
      </c>
      <c r="D288" s="266">
        <v>615</v>
      </c>
      <c r="E288" s="266">
        <v>0</v>
      </c>
      <c r="F288" s="266">
        <v>149</v>
      </c>
      <c r="G288" s="266">
        <v>144</v>
      </c>
      <c r="H288" s="266">
        <v>0</v>
      </c>
      <c r="I288" s="266">
        <v>5</v>
      </c>
      <c r="J288" s="266">
        <v>42</v>
      </c>
      <c r="K288" s="266">
        <v>28</v>
      </c>
      <c r="L288" s="267">
        <v>10</v>
      </c>
      <c r="M288" s="267">
        <v>100</v>
      </c>
      <c r="N288" s="267">
        <v>1</v>
      </c>
      <c r="O288" s="267">
        <v>0</v>
      </c>
      <c r="P288" s="267">
        <v>0</v>
      </c>
      <c r="Q288" s="267">
        <v>0</v>
      </c>
      <c r="R288" s="267">
        <v>0</v>
      </c>
      <c r="S288" s="267">
        <v>0</v>
      </c>
      <c r="T288" s="267">
        <v>0</v>
      </c>
      <c r="U288" s="267">
        <v>100</v>
      </c>
      <c r="V288" s="267">
        <v>1</v>
      </c>
      <c r="W288" s="267">
        <v>8</v>
      </c>
      <c r="X288" s="267">
        <v>0</v>
      </c>
      <c r="Y288" s="267">
        <v>21</v>
      </c>
      <c r="Z288" s="267">
        <v>0</v>
      </c>
      <c r="AA288" s="267">
        <v>1</v>
      </c>
      <c r="AB288" s="267">
        <v>0</v>
      </c>
      <c r="AC288" s="267">
        <v>0</v>
      </c>
      <c r="AD288" s="267">
        <v>0</v>
      </c>
      <c r="AE288" s="267">
        <v>0</v>
      </c>
      <c r="AF288" s="267">
        <v>0</v>
      </c>
      <c r="AG288" s="267">
        <v>5</v>
      </c>
      <c r="AH288" s="267">
        <v>0</v>
      </c>
      <c r="AI288" s="48"/>
    </row>
    <row r="289" spans="1:35" ht="52.5" customHeight="1">
      <c r="A289" s="274" t="s">
        <v>323</v>
      </c>
      <c r="B289" s="263" t="s">
        <v>316</v>
      </c>
      <c r="C289" s="263" t="s">
        <v>317</v>
      </c>
      <c r="D289" s="264">
        <v>434</v>
      </c>
      <c r="E289" s="264">
        <v>0</v>
      </c>
      <c r="F289" s="264">
        <v>113</v>
      </c>
      <c r="G289" s="264">
        <v>75</v>
      </c>
      <c r="H289" s="264">
        <v>0</v>
      </c>
      <c r="I289" s="264">
        <v>2</v>
      </c>
      <c r="J289" s="264">
        <v>34</v>
      </c>
      <c r="K289" s="264">
        <v>2</v>
      </c>
      <c r="L289" s="268">
        <v>7</v>
      </c>
      <c r="M289" s="268">
        <v>62</v>
      </c>
      <c r="N289" s="268">
        <v>0</v>
      </c>
      <c r="O289" s="268">
        <v>0</v>
      </c>
      <c r="P289" s="268">
        <v>0</v>
      </c>
      <c r="Q289" s="268">
        <v>0</v>
      </c>
      <c r="R289" s="268">
        <v>0</v>
      </c>
      <c r="S289" s="268">
        <v>0</v>
      </c>
      <c r="T289" s="268">
        <v>0</v>
      </c>
      <c r="U289" s="268">
        <v>95</v>
      </c>
      <c r="V289" s="268">
        <v>0</v>
      </c>
      <c r="W289" s="268">
        <v>2</v>
      </c>
      <c r="X289" s="268">
        <v>0</v>
      </c>
      <c r="Y289" s="268">
        <v>23</v>
      </c>
      <c r="Z289" s="268">
        <v>0</v>
      </c>
      <c r="AA289" s="268">
        <v>3</v>
      </c>
      <c r="AB289" s="268">
        <v>0</v>
      </c>
      <c r="AC289" s="268">
        <v>0</v>
      </c>
      <c r="AD289" s="268">
        <v>2</v>
      </c>
      <c r="AE289" s="268">
        <v>0</v>
      </c>
      <c r="AF289" s="268">
        <v>0</v>
      </c>
      <c r="AG289" s="268">
        <v>14</v>
      </c>
      <c r="AH289" s="268">
        <v>0</v>
      </c>
      <c r="AI289" s="48"/>
    </row>
    <row r="290" spans="1:35" ht="52.5" customHeight="1">
      <c r="A290" s="275" t="s">
        <v>324</v>
      </c>
      <c r="B290" s="265" t="s">
        <v>316</v>
      </c>
      <c r="C290" s="265" t="s">
        <v>317</v>
      </c>
      <c r="D290" s="266">
        <v>169</v>
      </c>
      <c r="E290" s="266">
        <v>0</v>
      </c>
      <c r="F290" s="266">
        <v>34</v>
      </c>
      <c r="G290" s="266">
        <v>24</v>
      </c>
      <c r="H290" s="266">
        <v>0</v>
      </c>
      <c r="I290" s="266">
        <v>19</v>
      </c>
      <c r="J290" s="266">
        <v>11</v>
      </c>
      <c r="K290" s="266">
        <v>5</v>
      </c>
      <c r="L290" s="267">
        <v>4</v>
      </c>
      <c r="M290" s="267">
        <v>26</v>
      </c>
      <c r="N290" s="267">
        <v>0</v>
      </c>
      <c r="O290" s="267">
        <v>0</v>
      </c>
      <c r="P290" s="267">
        <v>0</v>
      </c>
      <c r="Q290" s="267">
        <v>0</v>
      </c>
      <c r="R290" s="267">
        <v>0</v>
      </c>
      <c r="S290" s="267">
        <v>0</v>
      </c>
      <c r="T290" s="267">
        <v>0</v>
      </c>
      <c r="U290" s="267">
        <v>26</v>
      </c>
      <c r="V290" s="267">
        <v>0</v>
      </c>
      <c r="W290" s="267">
        <v>8</v>
      </c>
      <c r="X290" s="267">
        <v>0</v>
      </c>
      <c r="Y290" s="267">
        <v>7</v>
      </c>
      <c r="Z290" s="267">
        <v>0</v>
      </c>
      <c r="AA290" s="267">
        <v>0</v>
      </c>
      <c r="AB290" s="267">
        <v>0</v>
      </c>
      <c r="AC290" s="267">
        <v>0</v>
      </c>
      <c r="AD290" s="267">
        <v>0</v>
      </c>
      <c r="AE290" s="267">
        <v>0</v>
      </c>
      <c r="AF290" s="267">
        <v>0</v>
      </c>
      <c r="AG290" s="267">
        <v>5</v>
      </c>
      <c r="AH290" s="267">
        <v>0</v>
      </c>
      <c r="AI290" s="48"/>
    </row>
    <row r="291" spans="1:35" ht="52.5" customHeight="1">
      <c r="A291" s="274" t="s">
        <v>325</v>
      </c>
      <c r="B291" s="263" t="s">
        <v>316</v>
      </c>
      <c r="C291" s="263" t="s">
        <v>317</v>
      </c>
      <c r="D291" s="264">
        <v>122</v>
      </c>
      <c r="E291" s="264">
        <v>1</v>
      </c>
      <c r="F291" s="264">
        <v>30</v>
      </c>
      <c r="G291" s="264">
        <v>19</v>
      </c>
      <c r="H291" s="264">
        <v>0</v>
      </c>
      <c r="I291" s="264">
        <v>0</v>
      </c>
      <c r="J291" s="264">
        <v>6</v>
      </c>
      <c r="K291" s="264">
        <v>1</v>
      </c>
      <c r="L291" s="268">
        <v>2</v>
      </c>
      <c r="M291" s="268">
        <v>28</v>
      </c>
      <c r="N291" s="268">
        <v>0</v>
      </c>
      <c r="O291" s="268">
        <v>0</v>
      </c>
      <c r="P291" s="268">
        <v>0</v>
      </c>
      <c r="Q291" s="268">
        <v>0</v>
      </c>
      <c r="R291" s="268">
        <v>0</v>
      </c>
      <c r="S291" s="268">
        <v>0</v>
      </c>
      <c r="T291" s="268">
        <v>0</v>
      </c>
      <c r="U291" s="268">
        <v>29</v>
      </c>
      <c r="V291" s="268">
        <v>0</v>
      </c>
      <c r="W291" s="268">
        <v>1</v>
      </c>
      <c r="X291" s="268">
        <v>0</v>
      </c>
      <c r="Y291" s="268">
        <v>3</v>
      </c>
      <c r="Z291" s="268">
        <v>2</v>
      </c>
      <c r="AA291" s="268">
        <v>0</v>
      </c>
      <c r="AB291" s="268">
        <v>0</v>
      </c>
      <c r="AC291" s="268">
        <v>0</v>
      </c>
      <c r="AD291" s="268">
        <v>0</v>
      </c>
      <c r="AE291" s="268">
        <v>0</v>
      </c>
      <c r="AF291" s="268">
        <v>0</v>
      </c>
      <c r="AG291" s="268">
        <v>0</v>
      </c>
      <c r="AH291" s="268">
        <v>0</v>
      </c>
      <c r="AI291" s="48"/>
    </row>
    <row r="292" spans="1:35" ht="52.5" customHeight="1">
      <c r="A292" s="275" t="s">
        <v>326</v>
      </c>
      <c r="B292" s="265" t="s">
        <v>316</v>
      </c>
      <c r="C292" s="265" t="s">
        <v>317</v>
      </c>
      <c r="D292" s="266">
        <v>201</v>
      </c>
      <c r="E292" s="266">
        <v>0</v>
      </c>
      <c r="F292" s="266">
        <v>40</v>
      </c>
      <c r="G292" s="266">
        <v>77</v>
      </c>
      <c r="H292" s="266">
        <v>0</v>
      </c>
      <c r="I292" s="266">
        <v>1</v>
      </c>
      <c r="J292" s="266">
        <v>5</v>
      </c>
      <c r="K292" s="266">
        <v>7</v>
      </c>
      <c r="L292" s="267">
        <v>6</v>
      </c>
      <c r="M292" s="267">
        <v>28</v>
      </c>
      <c r="N292" s="267">
        <v>0</v>
      </c>
      <c r="O292" s="267">
        <v>0</v>
      </c>
      <c r="P292" s="267">
        <v>0</v>
      </c>
      <c r="Q292" s="267">
        <v>0</v>
      </c>
      <c r="R292" s="267">
        <v>0</v>
      </c>
      <c r="S292" s="267">
        <v>0</v>
      </c>
      <c r="T292" s="267">
        <v>0</v>
      </c>
      <c r="U292" s="267">
        <v>22</v>
      </c>
      <c r="V292" s="267">
        <v>0</v>
      </c>
      <c r="W292" s="267">
        <v>0</v>
      </c>
      <c r="X292" s="267">
        <v>0</v>
      </c>
      <c r="Y292" s="267">
        <v>5</v>
      </c>
      <c r="Z292" s="267">
        <v>0</v>
      </c>
      <c r="AA292" s="267">
        <v>4</v>
      </c>
      <c r="AB292" s="267">
        <v>0</v>
      </c>
      <c r="AC292" s="267">
        <v>0</v>
      </c>
      <c r="AD292" s="267">
        <v>1</v>
      </c>
      <c r="AE292" s="267">
        <v>5</v>
      </c>
      <c r="AF292" s="267">
        <v>0</v>
      </c>
      <c r="AG292" s="267">
        <v>0</v>
      </c>
      <c r="AH292" s="267">
        <v>0</v>
      </c>
      <c r="AI292" s="48"/>
    </row>
    <row r="293" spans="1:35" ht="52.5" customHeight="1">
      <c r="A293" s="274" t="s">
        <v>327</v>
      </c>
      <c r="B293" s="263" t="s">
        <v>316</v>
      </c>
      <c r="C293" s="263" t="s">
        <v>317</v>
      </c>
      <c r="D293" s="264">
        <v>219</v>
      </c>
      <c r="E293" s="264">
        <v>0</v>
      </c>
      <c r="F293" s="264">
        <v>16</v>
      </c>
      <c r="G293" s="264">
        <v>94</v>
      </c>
      <c r="H293" s="264">
        <v>0</v>
      </c>
      <c r="I293" s="264">
        <v>0</v>
      </c>
      <c r="J293" s="264">
        <v>11</v>
      </c>
      <c r="K293" s="264">
        <v>0</v>
      </c>
      <c r="L293" s="268">
        <v>4</v>
      </c>
      <c r="M293" s="268">
        <v>26</v>
      </c>
      <c r="N293" s="268">
        <v>0</v>
      </c>
      <c r="O293" s="268">
        <v>0</v>
      </c>
      <c r="P293" s="268">
        <v>0</v>
      </c>
      <c r="Q293" s="268">
        <v>0</v>
      </c>
      <c r="R293" s="268">
        <v>0</v>
      </c>
      <c r="S293" s="268">
        <v>0</v>
      </c>
      <c r="T293" s="268">
        <v>0</v>
      </c>
      <c r="U293" s="268">
        <v>31</v>
      </c>
      <c r="V293" s="268">
        <v>0</v>
      </c>
      <c r="W293" s="268">
        <v>11</v>
      </c>
      <c r="X293" s="268">
        <v>0</v>
      </c>
      <c r="Y293" s="268">
        <v>14</v>
      </c>
      <c r="Z293" s="268">
        <v>0</v>
      </c>
      <c r="AA293" s="268">
        <v>0</v>
      </c>
      <c r="AB293" s="268">
        <v>0</v>
      </c>
      <c r="AC293" s="268">
        <v>0</v>
      </c>
      <c r="AD293" s="268">
        <v>0</v>
      </c>
      <c r="AE293" s="268">
        <v>0</v>
      </c>
      <c r="AF293" s="268">
        <v>0</v>
      </c>
      <c r="AG293" s="268">
        <v>12</v>
      </c>
      <c r="AH293" s="268">
        <v>0</v>
      </c>
      <c r="AI293" s="48"/>
    </row>
    <row r="294" spans="1:35" ht="52.5" customHeight="1">
      <c r="A294" s="275" t="s">
        <v>328</v>
      </c>
      <c r="B294" s="265" t="s">
        <v>316</v>
      </c>
      <c r="C294" s="265" t="s">
        <v>317</v>
      </c>
      <c r="D294" s="266">
        <v>203</v>
      </c>
      <c r="E294" s="266">
        <v>0</v>
      </c>
      <c r="F294" s="266">
        <v>38</v>
      </c>
      <c r="G294" s="266">
        <v>57</v>
      </c>
      <c r="H294" s="266">
        <v>0</v>
      </c>
      <c r="I294" s="266">
        <v>9</v>
      </c>
      <c r="J294" s="266">
        <v>11</v>
      </c>
      <c r="K294" s="266">
        <v>0</v>
      </c>
      <c r="L294" s="267">
        <v>6</v>
      </c>
      <c r="M294" s="267">
        <v>28</v>
      </c>
      <c r="N294" s="267">
        <v>2</v>
      </c>
      <c r="O294" s="267">
        <v>0</v>
      </c>
      <c r="P294" s="267">
        <v>0</v>
      </c>
      <c r="Q294" s="267">
        <v>0</v>
      </c>
      <c r="R294" s="267">
        <v>0</v>
      </c>
      <c r="S294" s="267">
        <v>0</v>
      </c>
      <c r="T294" s="267">
        <v>0</v>
      </c>
      <c r="U294" s="267">
        <v>33</v>
      </c>
      <c r="V294" s="267">
        <v>0</v>
      </c>
      <c r="W294" s="267">
        <v>0</v>
      </c>
      <c r="X294" s="267">
        <v>0</v>
      </c>
      <c r="Y294" s="267">
        <v>14</v>
      </c>
      <c r="Z294" s="267">
        <v>0</v>
      </c>
      <c r="AA294" s="267">
        <v>4</v>
      </c>
      <c r="AB294" s="267">
        <v>0</v>
      </c>
      <c r="AC294" s="267">
        <v>0</v>
      </c>
      <c r="AD294" s="267">
        <v>0</v>
      </c>
      <c r="AE294" s="267">
        <v>0</v>
      </c>
      <c r="AF294" s="267">
        <v>0</v>
      </c>
      <c r="AG294" s="267">
        <v>1</v>
      </c>
      <c r="AH294" s="267">
        <v>0</v>
      </c>
      <c r="AI294" s="48"/>
    </row>
    <row r="295" spans="1:35" ht="52.5" customHeight="1">
      <c r="A295" s="274" t="s">
        <v>329</v>
      </c>
      <c r="B295" s="263" t="s">
        <v>316</v>
      </c>
      <c r="C295" s="263" t="s">
        <v>317</v>
      </c>
      <c r="D295" s="264">
        <v>3705</v>
      </c>
      <c r="E295" s="264">
        <v>2</v>
      </c>
      <c r="F295" s="264">
        <v>1169</v>
      </c>
      <c r="G295" s="264">
        <v>542</v>
      </c>
      <c r="H295" s="264">
        <v>20</v>
      </c>
      <c r="I295" s="264">
        <v>149</v>
      </c>
      <c r="J295" s="264">
        <v>139</v>
      </c>
      <c r="K295" s="264">
        <v>2</v>
      </c>
      <c r="L295" s="268">
        <v>42</v>
      </c>
      <c r="M295" s="268">
        <v>439</v>
      </c>
      <c r="N295" s="268">
        <v>4</v>
      </c>
      <c r="O295" s="268">
        <v>0</v>
      </c>
      <c r="P295" s="268">
        <v>0</v>
      </c>
      <c r="Q295" s="268">
        <v>4</v>
      </c>
      <c r="R295" s="268">
        <v>1</v>
      </c>
      <c r="S295" s="268">
        <v>1</v>
      </c>
      <c r="T295" s="268">
        <v>0</v>
      </c>
      <c r="U295" s="268">
        <v>680</v>
      </c>
      <c r="V295" s="268">
        <v>1</v>
      </c>
      <c r="W295" s="268">
        <v>60</v>
      </c>
      <c r="X295" s="268">
        <v>3</v>
      </c>
      <c r="Y295" s="268">
        <v>199</v>
      </c>
      <c r="Z295" s="268">
        <v>2</v>
      </c>
      <c r="AA295" s="268">
        <v>105</v>
      </c>
      <c r="AB295" s="268">
        <v>0</v>
      </c>
      <c r="AC295" s="268">
        <v>0</v>
      </c>
      <c r="AD295" s="268">
        <v>17</v>
      </c>
      <c r="AE295" s="268">
        <v>1</v>
      </c>
      <c r="AF295" s="268">
        <v>1</v>
      </c>
      <c r="AG295" s="268">
        <v>122</v>
      </c>
      <c r="AH295" s="268">
        <v>0</v>
      </c>
      <c r="AI295" s="48"/>
    </row>
    <row r="296" spans="1:35" ht="52.5" customHeight="1">
      <c r="A296" s="275" t="s">
        <v>330</v>
      </c>
      <c r="B296" s="265" t="s">
        <v>316</v>
      </c>
      <c r="C296" s="265" t="s">
        <v>317</v>
      </c>
      <c r="D296" s="266">
        <v>224</v>
      </c>
      <c r="E296" s="266">
        <v>0</v>
      </c>
      <c r="F296" s="266">
        <v>77</v>
      </c>
      <c r="G296" s="266">
        <v>54</v>
      </c>
      <c r="H296" s="266">
        <v>0</v>
      </c>
      <c r="I296" s="266">
        <v>0</v>
      </c>
      <c r="J296" s="266">
        <v>17</v>
      </c>
      <c r="K296" s="266">
        <v>0</v>
      </c>
      <c r="L296" s="267">
        <v>4</v>
      </c>
      <c r="M296" s="267">
        <v>30</v>
      </c>
      <c r="N296" s="267">
        <v>0</v>
      </c>
      <c r="O296" s="267">
        <v>0</v>
      </c>
      <c r="P296" s="267">
        <v>0</v>
      </c>
      <c r="Q296" s="267">
        <v>0</v>
      </c>
      <c r="R296" s="267">
        <v>0</v>
      </c>
      <c r="S296" s="267">
        <v>0</v>
      </c>
      <c r="T296" s="267">
        <v>0</v>
      </c>
      <c r="U296" s="267">
        <v>23</v>
      </c>
      <c r="V296" s="267">
        <v>0</v>
      </c>
      <c r="W296" s="267">
        <v>0</v>
      </c>
      <c r="X296" s="267">
        <v>0</v>
      </c>
      <c r="Y296" s="267">
        <v>12</v>
      </c>
      <c r="Z296" s="267">
        <v>0</v>
      </c>
      <c r="AA296" s="267">
        <v>5</v>
      </c>
      <c r="AB296" s="267">
        <v>0</v>
      </c>
      <c r="AC296" s="267">
        <v>0</v>
      </c>
      <c r="AD296" s="267">
        <v>1</v>
      </c>
      <c r="AE296" s="267">
        <v>0</v>
      </c>
      <c r="AF296" s="267">
        <v>0</v>
      </c>
      <c r="AG296" s="267">
        <v>1</v>
      </c>
      <c r="AH296" s="267">
        <v>0</v>
      </c>
      <c r="AI296" s="48"/>
    </row>
    <row r="297" spans="1:35" ht="52.5" customHeight="1">
      <c r="A297" s="274" t="s">
        <v>331</v>
      </c>
      <c r="B297" s="263" t="s">
        <v>316</v>
      </c>
      <c r="C297" s="263" t="s">
        <v>317</v>
      </c>
      <c r="D297" s="264">
        <v>97</v>
      </c>
      <c r="E297" s="264">
        <v>0</v>
      </c>
      <c r="F297" s="264">
        <v>22</v>
      </c>
      <c r="G297" s="264">
        <v>21</v>
      </c>
      <c r="H297" s="264">
        <v>0</v>
      </c>
      <c r="I297" s="264">
        <v>0</v>
      </c>
      <c r="J297" s="264">
        <v>11</v>
      </c>
      <c r="K297" s="264">
        <v>0</v>
      </c>
      <c r="L297" s="268">
        <v>0</v>
      </c>
      <c r="M297" s="268">
        <v>14</v>
      </c>
      <c r="N297" s="268">
        <v>0</v>
      </c>
      <c r="O297" s="268">
        <v>0</v>
      </c>
      <c r="P297" s="268">
        <v>0</v>
      </c>
      <c r="Q297" s="268">
        <v>0</v>
      </c>
      <c r="R297" s="268">
        <v>0</v>
      </c>
      <c r="S297" s="268">
        <v>0</v>
      </c>
      <c r="T297" s="268">
        <v>0</v>
      </c>
      <c r="U297" s="268">
        <v>14</v>
      </c>
      <c r="V297" s="268">
        <v>0</v>
      </c>
      <c r="W297" s="268">
        <v>6</v>
      </c>
      <c r="X297" s="268">
        <v>0</v>
      </c>
      <c r="Y297" s="268">
        <v>7</v>
      </c>
      <c r="Z297" s="268">
        <v>0</v>
      </c>
      <c r="AA297" s="268">
        <v>0</v>
      </c>
      <c r="AB297" s="268">
        <v>0</v>
      </c>
      <c r="AC297" s="268">
        <v>0</v>
      </c>
      <c r="AD297" s="268">
        <v>0</v>
      </c>
      <c r="AE297" s="268">
        <v>2</v>
      </c>
      <c r="AF297" s="268">
        <v>0</v>
      </c>
      <c r="AG297" s="268">
        <v>0</v>
      </c>
      <c r="AH297" s="268">
        <v>0</v>
      </c>
      <c r="AI297" s="48"/>
    </row>
    <row r="298" spans="1:35" ht="52.5" customHeight="1">
      <c r="A298" s="275" t="s">
        <v>332</v>
      </c>
      <c r="B298" s="265" t="s">
        <v>316</v>
      </c>
      <c r="C298" s="265" t="s">
        <v>317</v>
      </c>
      <c r="D298" s="266">
        <v>191</v>
      </c>
      <c r="E298" s="266">
        <v>0</v>
      </c>
      <c r="F298" s="266">
        <v>27</v>
      </c>
      <c r="G298" s="266">
        <v>60</v>
      </c>
      <c r="H298" s="266">
        <v>1</v>
      </c>
      <c r="I298" s="266">
        <v>1</v>
      </c>
      <c r="J298" s="266">
        <v>6</v>
      </c>
      <c r="K298" s="266">
        <v>0</v>
      </c>
      <c r="L298" s="267">
        <v>1</v>
      </c>
      <c r="M298" s="267">
        <v>16</v>
      </c>
      <c r="N298" s="267">
        <v>0</v>
      </c>
      <c r="O298" s="267">
        <v>0</v>
      </c>
      <c r="P298" s="267">
        <v>0</v>
      </c>
      <c r="Q298" s="267">
        <v>0</v>
      </c>
      <c r="R298" s="267">
        <v>1</v>
      </c>
      <c r="S298" s="267">
        <v>0</v>
      </c>
      <c r="T298" s="267">
        <v>0</v>
      </c>
      <c r="U298" s="267">
        <v>21</v>
      </c>
      <c r="V298" s="267">
        <v>0</v>
      </c>
      <c r="W298" s="267">
        <v>0</v>
      </c>
      <c r="X298" s="267">
        <v>0</v>
      </c>
      <c r="Y298" s="267">
        <v>52</v>
      </c>
      <c r="Z298" s="267">
        <v>0</v>
      </c>
      <c r="AA298" s="267">
        <v>3</v>
      </c>
      <c r="AB298" s="267">
        <v>0</v>
      </c>
      <c r="AC298" s="267">
        <v>0</v>
      </c>
      <c r="AD298" s="267">
        <v>0</v>
      </c>
      <c r="AE298" s="267">
        <v>2</v>
      </c>
      <c r="AF298" s="267">
        <v>0</v>
      </c>
      <c r="AG298" s="267">
        <v>0</v>
      </c>
      <c r="AH298" s="267">
        <v>0</v>
      </c>
      <c r="AI298" s="48"/>
    </row>
    <row r="299" spans="1:35" ht="52.5" customHeight="1">
      <c r="A299" s="274" t="s">
        <v>333</v>
      </c>
      <c r="B299" s="263" t="s">
        <v>316</v>
      </c>
      <c r="C299" s="263" t="s">
        <v>317</v>
      </c>
      <c r="D299" s="264">
        <v>506</v>
      </c>
      <c r="E299" s="264">
        <v>0</v>
      </c>
      <c r="F299" s="264">
        <v>156</v>
      </c>
      <c r="G299" s="264">
        <v>79</v>
      </c>
      <c r="H299" s="264">
        <v>1</v>
      </c>
      <c r="I299" s="264">
        <v>20</v>
      </c>
      <c r="J299" s="264">
        <v>29</v>
      </c>
      <c r="K299" s="264">
        <v>0</v>
      </c>
      <c r="L299" s="268">
        <v>8</v>
      </c>
      <c r="M299" s="268">
        <v>89</v>
      </c>
      <c r="N299" s="268">
        <v>1</v>
      </c>
      <c r="O299" s="268">
        <v>0</v>
      </c>
      <c r="P299" s="268">
        <v>0</v>
      </c>
      <c r="Q299" s="268">
        <v>0</v>
      </c>
      <c r="R299" s="268">
        <v>0</v>
      </c>
      <c r="S299" s="268">
        <v>0</v>
      </c>
      <c r="T299" s="268">
        <v>0</v>
      </c>
      <c r="U299" s="268">
        <v>84</v>
      </c>
      <c r="V299" s="268">
        <v>0</v>
      </c>
      <c r="W299" s="268">
        <v>9</v>
      </c>
      <c r="X299" s="268">
        <v>0</v>
      </c>
      <c r="Y299" s="268">
        <v>11</v>
      </c>
      <c r="Z299" s="268">
        <v>2</v>
      </c>
      <c r="AA299" s="268">
        <v>2</v>
      </c>
      <c r="AB299" s="268">
        <v>0</v>
      </c>
      <c r="AC299" s="268">
        <v>1</v>
      </c>
      <c r="AD299" s="268">
        <v>0</v>
      </c>
      <c r="AE299" s="268">
        <v>0</v>
      </c>
      <c r="AF299" s="268">
        <v>0</v>
      </c>
      <c r="AG299" s="268">
        <v>14</v>
      </c>
      <c r="AH299" s="268">
        <v>0</v>
      </c>
      <c r="AI299" s="48"/>
    </row>
    <row r="300" spans="1:35" ht="52.5" customHeight="1">
      <c r="A300" s="275" t="s">
        <v>334</v>
      </c>
      <c r="B300" s="265" t="s">
        <v>316</v>
      </c>
      <c r="C300" s="265" t="s">
        <v>317</v>
      </c>
      <c r="D300" s="266">
        <v>189</v>
      </c>
      <c r="E300" s="266">
        <v>0</v>
      </c>
      <c r="F300" s="266">
        <v>42</v>
      </c>
      <c r="G300" s="266">
        <v>55</v>
      </c>
      <c r="H300" s="266">
        <v>2</v>
      </c>
      <c r="I300" s="266">
        <v>0</v>
      </c>
      <c r="J300" s="266">
        <v>5</v>
      </c>
      <c r="K300" s="266">
        <v>1</v>
      </c>
      <c r="L300" s="267">
        <v>0</v>
      </c>
      <c r="M300" s="267">
        <v>19</v>
      </c>
      <c r="N300" s="267">
        <v>0</v>
      </c>
      <c r="O300" s="267">
        <v>0</v>
      </c>
      <c r="P300" s="267">
        <v>0</v>
      </c>
      <c r="Q300" s="267">
        <v>0</v>
      </c>
      <c r="R300" s="267">
        <v>0</v>
      </c>
      <c r="S300" s="267">
        <v>0</v>
      </c>
      <c r="T300" s="267">
        <v>0</v>
      </c>
      <c r="U300" s="267">
        <v>33</v>
      </c>
      <c r="V300" s="267">
        <v>0</v>
      </c>
      <c r="W300" s="267">
        <v>3</v>
      </c>
      <c r="X300" s="267">
        <v>0</v>
      </c>
      <c r="Y300" s="267">
        <v>14</v>
      </c>
      <c r="Z300" s="267">
        <v>0</v>
      </c>
      <c r="AA300" s="267">
        <v>8</v>
      </c>
      <c r="AB300" s="267">
        <v>0</v>
      </c>
      <c r="AC300" s="267">
        <v>0</v>
      </c>
      <c r="AD300" s="267">
        <v>2</v>
      </c>
      <c r="AE300" s="267">
        <v>0</v>
      </c>
      <c r="AF300" s="267">
        <v>0</v>
      </c>
      <c r="AG300" s="267">
        <v>5</v>
      </c>
      <c r="AH300" s="267">
        <v>0</v>
      </c>
      <c r="AI300" s="48"/>
    </row>
    <row r="301" spans="1:35" ht="52.5" customHeight="1">
      <c r="A301" s="274" t="s">
        <v>335</v>
      </c>
      <c r="B301" s="263" t="s">
        <v>316</v>
      </c>
      <c r="C301" s="263" t="s">
        <v>317</v>
      </c>
      <c r="D301" s="264">
        <v>1103</v>
      </c>
      <c r="E301" s="264">
        <v>0</v>
      </c>
      <c r="F301" s="264">
        <v>273</v>
      </c>
      <c r="G301" s="264">
        <v>261</v>
      </c>
      <c r="H301" s="264">
        <v>11</v>
      </c>
      <c r="I301" s="264">
        <v>40</v>
      </c>
      <c r="J301" s="264">
        <v>37</v>
      </c>
      <c r="K301" s="264">
        <v>0</v>
      </c>
      <c r="L301" s="268">
        <v>23</v>
      </c>
      <c r="M301" s="268">
        <v>173</v>
      </c>
      <c r="N301" s="268">
        <v>3</v>
      </c>
      <c r="O301" s="268">
        <v>0</v>
      </c>
      <c r="P301" s="268">
        <v>1</v>
      </c>
      <c r="Q301" s="268">
        <v>1</v>
      </c>
      <c r="R301" s="268">
        <v>0</v>
      </c>
      <c r="S301" s="268">
        <v>0</v>
      </c>
      <c r="T301" s="268">
        <v>0</v>
      </c>
      <c r="U301" s="268">
        <v>165</v>
      </c>
      <c r="V301" s="268">
        <v>0</v>
      </c>
      <c r="W301" s="268">
        <v>16</v>
      </c>
      <c r="X301" s="268">
        <v>0</v>
      </c>
      <c r="Y301" s="268">
        <v>63</v>
      </c>
      <c r="Z301" s="268">
        <v>0</v>
      </c>
      <c r="AA301" s="268">
        <v>16</v>
      </c>
      <c r="AB301" s="268">
        <v>0</v>
      </c>
      <c r="AC301" s="268">
        <v>0</v>
      </c>
      <c r="AD301" s="268">
        <v>1</v>
      </c>
      <c r="AE301" s="268">
        <v>5</v>
      </c>
      <c r="AF301" s="268">
        <v>2</v>
      </c>
      <c r="AG301" s="268">
        <v>12</v>
      </c>
      <c r="AH301" s="268">
        <v>0</v>
      </c>
      <c r="AI301" s="48"/>
    </row>
    <row r="302" spans="1:35" ht="52.5" customHeight="1">
      <c r="A302" s="275" t="s">
        <v>336</v>
      </c>
      <c r="B302" s="265" t="s">
        <v>316</v>
      </c>
      <c r="C302" s="265" t="s">
        <v>317</v>
      </c>
      <c r="D302" s="266">
        <v>167</v>
      </c>
      <c r="E302" s="266">
        <v>0</v>
      </c>
      <c r="F302" s="266">
        <v>31</v>
      </c>
      <c r="G302" s="266">
        <v>27</v>
      </c>
      <c r="H302" s="266">
        <v>0</v>
      </c>
      <c r="I302" s="266">
        <v>5</v>
      </c>
      <c r="J302" s="266">
        <v>6</v>
      </c>
      <c r="K302" s="266">
        <v>0</v>
      </c>
      <c r="L302" s="267">
        <v>8</v>
      </c>
      <c r="M302" s="267">
        <v>57</v>
      </c>
      <c r="N302" s="267">
        <v>0</v>
      </c>
      <c r="O302" s="267">
        <v>0</v>
      </c>
      <c r="P302" s="267">
        <v>0</v>
      </c>
      <c r="Q302" s="267">
        <v>0</v>
      </c>
      <c r="R302" s="267">
        <v>0</v>
      </c>
      <c r="S302" s="267">
        <v>0</v>
      </c>
      <c r="T302" s="267">
        <v>0</v>
      </c>
      <c r="U302" s="267">
        <v>29</v>
      </c>
      <c r="V302" s="267">
        <v>0</v>
      </c>
      <c r="W302" s="267">
        <v>0</v>
      </c>
      <c r="X302" s="267">
        <v>0</v>
      </c>
      <c r="Y302" s="267">
        <v>4</v>
      </c>
      <c r="Z302" s="267">
        <v>0</v>
      </c>
      <c r="AA302" s="267">
        <v>0</v>
      </c>
      <c r="AB302" s="267">
        <v>0</v>
      </c>
      <c r="AC302" s="267">
        <v>0</v>
      </c>
      <c r="AD302" s="267">
        <v>0</v>
      </c>
      <c r="AE302" s="267">
        <v>0</v>
      </c>
      <c r="AF302" s="267">
        <v>0</v>
      </c>
      <c r="AG302" s="267">
        <v>0</v>
      </c>
      <c r="AH302" s="267">
        <v>0</v>
      </c>
      <c r="AI302" s="48"/>
    </row>
    <row r="303" spans="1:35" ht="52.5" customHeight="1">
      <c r="A303" s="274" t="s">
        <v>337</v>
      </c>
      <c r="B303" s="263" t="s">
        <v>316</v>
      </c>
      <c r="C303" s="263" t="s">
        <v>317</v>
      </c>
      <c r="D303" s="264">
        <v>240</v>
      </c>
      <c r="E303" s="264">
        <v>0</v>
      </c>
      <c r="F303" s="264">
        <v>34</v>
      </c>
      <c r="G303" s="264">
        <v>57</v>
      </c>
      <c r="H303" s="264">
        <v>0</v>
      </c>
      <c r="I303" s="264">
        <v>3</v>
      </c>
      <c r="J303" s="264">
        <v>17</v>
      </c>
      <c r="K303" s="264">
        <v>9</v>
      </c>
      <c r="L303" s="268">
        <v>1</v>
      </c>
      <c r="M303" s="268">
        <v>41</v>
      </c>
      <c r="N303" s="268">
        <v>0</v>
      </c>
      <c r="O303" s="268">
        <v>0</v>
      </c>
      <c r="P303" s="268">
        <v>0</v>
      </c>
      <c r="Q303" s="268">
        <v>0</v>
      </c>
      <c r="R303" s="268">
        <v>0</v>
      </c>
      <c r="S303" s="268">
        <v>0</v>
      </c>
      <c r="T303" s="268">
        <v>0</v>
      </c>
      <c r="U303" s="268">
        <v>52</v>
      </c>
      <c r="V303" s="268">
        <v>0</v>
      </c>
      <c r="W303" s="268">
        <v>1</v>
      </c>
      <c r="X303" s="268">
        <v>0</v>
      </c>
      <c r="Y303" s="268">
        <v>16</v>
      </c>
      <c r="Z303" s="268">
        <v>0</v>
      </c>
      <c r="AA303" s="268">
        <v>0</v>
      </c>
      <c r="AB303" s="268">
        <v>0</v>
      </c>
      <c r="AC303" s="268">
        <v>0</v>
      </c>
      <c r="AD303" s="268">
        <v>0</v>
      </c>
      <c r="AE303" s="268">
        <v>1</v>
      </c>
      <c r="AF303" s="268">
        <v>0</v>
      </c>
      <c r="AG303" s="268">
        <v>8</v>
      </c>
      <c r="AH303" s="268">
        <v>0</v>
      </c>
      <c r="AI303" s="48"/>
    </row>
    <row r="304" spans="1:35" ht="52.5" customHeight="1">
      <c r="A304" s="270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</row>
  </sheetData>
  <sheetProtection algorithmName="SHA-512" hashValue="LcDhRmVOYTLLUPdMmPbXvZwK1JGoqTKTV9AZuiuaLr1YNwbES3Uo2FStQleeJ3UAa2PZcvnObXeGcCp79k+s5g==" saltValue="Fr8x6eOoS03m4pkjS5ba2g==" spinCount="100000" sheet="1" sort="0" autoFilter="0"/>
  <autoFilter ref="A10:AH10"/>
  <mergeCells count="2">
    <mergeCell ref="E4:AH4"/>
    <mergeCell ref="E9:AH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3"/>
  <sheetViews>
    <sheetView zoomScale="70" zoomScaleNormal="70" workbookViewId="0">
      <selection activeCell="A3" sqref="A3"/>
    </sheetView>
  </sheetViews>
  <sheetFormatPr defaultRowHeight="38.25" customHeight="1"/>
  <cols>
    <col min="1" max="1" width="30.81640625" customWidth="1"/>
    <col min="2" max="2" width="30" bestFit="1" customWidth="1"/>
    <col min="3" max="3" width="16.26953125" customWidth="1"/>
    <col min="4" max="4" width="37.453125" customWidth="1"/>
    <col min="5" max="5" width="30.26953125" customWidth="1"/>
    <col min="6" max="6" width="47.1796875" customWidth="1"/>
    <col min="7" max="7" width="45.54296875" customWidth="1"/>
    <col min="8" max="8" width="23.7265625" customWidth="1"/>
    <col min="9" max="9" width="18.453125" customWidth="1"/>
    <col min="10" max="10" width="16.26953125" customWidth="1"/>
    <col min="11" max="11" width="50.54296875" customWidth="1"/>
  </cols>
  <sheetData>
    <row r="1" spans="1:15" ht="38.25" customHeight="1">
      <c r="A1" s="148" t="s">
        <v>1111</v>
      </c>
    </row>
    <row r="2" spans="1:15" ht="38.25" customHeight="1">
      <c r="A2" s="409" t="s">
        <v>1185</v>
      </c>
    </row>
    <row r="3" spans="1:15" ht="38.25" customHeight="1">
      <c r="A3" s="320"/>
    </row>
    <row r="4" spans="1:15" ht="38.25" customHeight="1">
      <c r="A4" s="409"/>
    </row>
    <row r="5" spans="1:15" ht="60.75" customHeight="1">
      <c r="A5" t="s">
        <v>0</v>
      </c>
      <c r="B5" t="s">
        <v>660</v>
      </c>
      <c r="C5" t="s">
        <v>11</v>
      </c>
      <c r="D5" s="8" t="s">
        <v>1187</v>
      </c>
      <c r="E5" t="s">
        <v>1052</v>
      </c>
      <c r="F5" t="s">
        <v>1053</v>
      </c>
      <c r="G5" t="s">
        <v>1054</v>
      </c>
      <c r="H5" t="s">
        <v>1055</v>
      </c>
      <c r="I5" t="s">
        <v>1056</v>
      </c>
      <c r="J5" t="s">
        <v>1057</v>
      </c>
      <c r="K5" t="s">
        <v>1096</v>
      </c>
    </row>
    <row r="6" spans="1:15" ht="38.25" customHeight="1">
      <c r="A6" t="s">
        <v>1179</v>
      </c>
      <c r="D6">
        <f>SUBTOTAL(9,D11:D303)</f>
        <v>155368</v>
      </c>
      <c r="E6">
        <f t="shared" ref="E6:F6" si="0">SUBTOTAL(9,E11:E303)</f>
        <v>79829</v>
      </c>
      <c r="F6">
        <f t="shared" si="0"/>
        <v>186400</v>
      </c>
      <c r="G6" s="68"/>
      <c r="H6">
        <f>SUBTOTAL(9,H11:H303)</f>
        <v>23797</v>
      </c>
      <c r="I6">
        <f t="shared" ref="I6:J6" si="1">SUBTOTAL(9,I11:I303)</f>
        <v>135564</v>
      </c>
      <c r="J6">
        <f t="shared" si="1"/>
        <v>22447</v>
      </c>
      <c r="K6" s="68"/>
    </row>
    <row r="7" spans="1:15" ht="38.25" customHeight="1">
      <c r="A7" t="s">
        <v>1175</v>
      </c>
      <c r="D7">
        <f>SUM(Taulukko9[Asiakaspalvelumallin mukaisia yhteydenottoja (liukuva 6kk keskiarvo)])</f>
        <v>155368</v>
      </c>
      <c r="E7">
        <f>SUM(Taulukko9[Suunnitelmia allekirjoitettu])</f>
        <v>79829</v>
      </c>
      <c r="F7">
        <f>SUM(Taulukko9[Työnhakuvelvollisuus suunnitelmassa (asiakkaita)])</f>
        <v>186400</v>
      </c>
      <c r="G7" s="68">
        <v>0.43</v>
      </c>
      <c r="H7">
        <f>SUM(H11:H303)</f>
        <v>23797</v>
      </c>
      <c r="I7">
        <f>SUM(Taulukko9[Lausuntoja])</f>
        <v>135564</v>
      </c>
      <c r="J7">
        <f>SUM(J11:J303)</f>
        <v>22447</v>
      </c>
      <c r="K7" s="68">
        <v>0.54</v>
      </c>
    </row>
    <row r="8" spans="1:15" ht="38.25" customHeight="1">
      <c r="A8" s="151" t="s">
        <v>1106</v>
      </c>
    </row>
    <row r="10" spans="1:15" ht="52.5" customHeight="1">
      <c r="A10" s="170" t="s">
        <v>0</v>
      </c>
      <c r="B10" s="280" t="s">
        <v>660</v>
      </c>
      <c r="C10" s="280" t="s">
        <v>11</v>
      </c>
      <c r="D10" s="8" t="s">
        <v>1187</v>
      </c>
      <c r="E10" s="280" t="s">
        <v>1052</v>
      </c>
      <c r="F10" s="280" t="s">
        <v>1053</v>
      </c>
      <c r="G10" s="280" t="s">
        <v>1054</v>
      </c>
      <c r="H10" s="280" t="s">
        <v>1055</v>
      </c>
      <c r="I10" s="280" t="s">
        <v>1056</v>
      </c>
      <c r="J10" s="280" t="s">
        <v>1057</v>
      </c>
      <c r="K10" s="171" t="s">
        <v>1096</v>
      </c>
      <c r="N10" s="401"/>
      <c r="O10" s="401"/>
    </row>
    <row r="11" spans="1:15" ht="38.25" customHeight="1">
      <c r="A11" s="281" t="s">
        <v>691</v>
      </c>
      <c r="B11" s="209" t="s">
        <v>13</v>
      </c>
      <c r="C11" s="209" t="s">
        <v>14</v>
      </c>
      <c r="D11" s="209">
        <v>106</v>
      </c>
      <c r="E11" s="209">
        <v>55</v>
      </c>
      <c r="F11" s="209">
        <v>158</v>
      </c>
      <c r="G11" s="318">
        <v>0.54100000000000004</v>
      </c>
      <c r="H11" s="209">
        <v>22</v>
      </c>
      <c r="I11" s="209">
        <v>85</v>
      </c>
      <c r="J11" s="209">
        <v>24</v>
      </c>
      <c r="K11" s="282">
        <v>0.71</v>
      </c>
    </row>
    <row r="12" spans="1:15" ht="38.25" customHeight="1">
      <c r="A12" s="281" t="s">
        <v>728</v>
      </c>
      <c r="B12" s="209" t="s">
        <v>13</v>
      </c>
      <c r="C12" s="209" t="s">
        <v>14</v>
      </c>
      <c r="D12" s="209">
        <v>8069</v>
      </c>
      <c r="E12" s="209">
        <v>3788</v>
      </c>
      <c r="F12" s="209">
        <v>10451</v>
      </c>
      <c r="G12" s="318">
        <v>0.45600000000000002</v>
      </c>
      <c r="H12" s="209">
        <v>1126</v>
      </c>
      <c r="I12" s="209">
        <v>7233</v>
      </c>
      <c r="J12" s="209">
        <v>1394</v>
      </c>
      <c r="K12" s="282">
        <v>0.56999999999999995</v>
      </c>
    </row>
    <row r="13" spans="1:15" ht="38.25" customHeight="1">
      <c r="A13" s="281" t="s">
        <v>731</v>
      </c>
      <c r="B13" s="209" t="s">
        <v>13</v>
      </c>
      <c r="C13" s="209" t="s">
        <v>14</v>
      </c>
      <c r="D13" s="209">
        <v>178</v>
      </c>
      <c r="E13" s="209">
        <v>77</v>
      </c>
      <c r="F13" s="209">
        <v>205</v>
      </c>
      <c r="G13" s="318">
        <v>0.33</v>
      </c>
      <c r="H13" s="209">
        <v>33</v>
      </c>
      <c r="I13" s="209">
        <v>142</v>
      </c>
      <c r="J13" s="209">
        <v>20</v>
      </c>
      <c r="K13" s="282">
        <v>0.4</v>
      </c>
    </row>
    <row r="14" spans="1:15" ht="38.25" customHeight="1">
      <c r="A14" s="281" t="s">
        <v>686</v>
      </c>
      <c r="B14" s="209" t="s">
        <v>13</v>
      </c>
      <c r="C14" s="209" t="s">
        <v>14</v>
      </c>
      <c r="D14" s="209">
        <v>19854</v>
      </c>
      <c r="E14" s="209">
        <v>9389</v>
      </c>
      <c r="F14" s="209">
        <v>22939</v>
      </c>
      <c r="G14" s="318">
        <v>0.38</v>
      </c>
      <c r="H14" s="209">
        <v>2907</v>
      </c>
      <c r="I14" s="209">
        <v>17291</v>
      </c>
      <c r="J14" s="209">
        <v>3211</v>
      </c>
      <c r="K14" s="282">
        <v>0.47</v>
      </c>
    </row>
    <row r="15" spans="1:15" ht="38.25" customHeight="1">
      <c r="A15" s="281" t="s">
        <v>713</v>
      </c>
      <c r="B15" s="209" t="s">
        <v>13</v>
      </c>
      <c r="C15" s="209" t="s">
        <v>14</v>
      </c>
      <c r="D15" s="209">
        <v>995</v>
      </c>
      <c r="E15" s="209">
        <v>471</v>
      </c>
      <c r="F15" s="209">
        <v>968</v>
      </c>
      <c r="G15" s="318">
        <v>0.246</v>
      </c>
      <c r="H15" s="209">
        <v>197</v>
      </c>
      <c r="I15" s="209">
        <v>1028</v>
      </c>
      <c r="J15" s="209">
        <v>145</v>
      </c>
      <c r="K15" s="282">
        <v>0.31</v>
      </c>
    </row>
    <row r="16" spans="1:15" ht="38.25" customHeight="1">
      <c r="A16" s="281" t="s">
        <v>732</v>
      </c>
      <c r="B16" s="209" t="s">
        <v>13</v>
      </c>
      <c r="C16" s="209" t="s">
        <v>14</v>
      </c>
      <c r="D16" s="209">
        <v>70</v>
      </c>
      <c r="E16" s="209">
        <v>33</v>
      </c>
      <c r="F16" s="209">
        <v>101</v>
      </c>
      <c r="G16" s="318">
        <v>0.41599999999999998</v>
      </c>
      <c r="H16" s="209">
        <v>13</v>
      </c>
      <c r="I16" s="209">
        <v>75</v>
      </c>
      <c r="J16" s="209">
        <v>15</v>
      </c>
      <c r="K16" s="282">
        <v>0.51</v>
      </c>
    </row>
    <row r="17" spans="1:11" ht="38.25" customHeight="1">
      <c r="A17" s="281" t="s">
        <v>718</v>
      </c>
      <c r="B17" s="209" t="s">
        <v>13</v>
      </c>
      <c r="C17" s="209" t="s">
        <v>14</v>
      </c>
      <c r="D17" s="209">
        <v>996</v>
      </c>
      <c r="E17" s="209">
        <v>432</v>
      </c>
      <c r="F17" s="209">
        <v>969</v>
      </c>
      <c r="G17" s="318">
        <v>0.26600000000000001</v>
      </c>
      <c r="H17" s="209">
        <v>224</v>
      </c>
      <c r="I17" s="209">
        <v>856</v>
      </c>
      <c r="J17" s="209">
        <v>163</v>
      </c>
      <c r="K17" s="282">
        <v>0.32</v>
      </c>
    </row>
    <row r="18" spans="1:11" ht="38.25" customHeight="1">
      <c r="A18" s="281" t="s">
        <v>734</v>
      </c>
      <c r="B18" s="209" t="s">
        <v>13</v>
      </c>
      <c r="C18" s="209" t="s">
        <v>14</v>
      </c>
      <c r="D18" s="209">
        <v>228</v>
      </c>
      <c r="E18" s="209">
        <v>133</v>
      </c>
      <c r="F18" s="209">
        <v>275</v>
      </c>
      <c r="G18" s="318">
        <v>0.379</v>
      </c>
      <c r="H18" s="209">
        <v>35</v>
      </c>
      <c r="I18" s="209">
        <v>222</v>
      </c>
      <c r="J18" s="209">
        <v>32</v>
      </c>
      <c r="K18" s="282">
        <v>0.5</v>
      </c>
    </row>
    <row r="19" spans="1:11" ht="38.25" customHeight="1">
      <c r="A19" s="281" t="s">
        <v>735</v>
      </c>
      <c r="B19" s="209" t="s">
        <v>13</v>
      </c>
      <c r="C19" s="209" t="s">
        <v>14</v>
      </c>
      <c r="D19" s="209">
        <v>153</v>
      </c>
      <c r="E19" s="209">
        <v>76</v>
      </c>
      <c r="F19" s="209">
        <v>231</v>
      </c>
      <c r="G19" s="318">
        <v>0.497</v>
      </c>
      <c r="H19" s="209">
        <v>22</v>
      </c>
      <c r="I19" s="209">
        <v>106</v>
      </c>
      <c r="J19" s="209">
        <v>21</v>
      </c>
      <c r="K19" s="282">
        <v>0.63</v>
      </c>
    </row>
    <row r="20" spans="1:11" ht="38.25" customHeight="1">
      <c r="A20" s="281" t="s">
        <v>743</v>
      </c>
      <c r="B20" s="209" t="s">
        <v>13</v>
      </c>
      <c r="C20" s="209" t="s">
        <v>14</v>
      </c>
      <c r="D20" s="209">
        <v>1167</v>
      </c>
      <c r="E20" s="209">
        <v>599</v>
      </c>
      <c r="F20" s="209">
        <v>1518</v>
      </c>
      <c r="G20" s="318">
        <v>0.46200000000000002</v>
      </c>
      <c r="H20" s="209">
        <v>209</v>
      </c>
      <c r="I20" s="209">
        <v>1087</v>
      </c>
      <c r="J20" s="209">
        <v>246</v>
      </c>
      <c r="K20" s="282">
        <v>0.62</v>
      </c>
    </row>
    <row r="21" spans="1:11" ht="38.25" customHeight="1">
      <c r="A21" s="281" t="s">
        <v>736</v>
      </c>
      <c r="B21" s="209" t="s">
        <v>13</v>
      </c>
      <c r="C21" s="209" t="s">
        <v>14</v>
      </c>
      <c r="D21" s="209">
        <v>823</v>
      </c>
      <c r="E21" s="209">
        <v>460</v>
      </c>
      <c r="F21" s="209">
        <v>1134</v>
      </c>
      <c r="G21" s="318">
        <v>0.443</v>
      </c>
      <c r="H21" s="209">
        <v>128</v>
      </c>
      <c r="I21" s="209">
        <v>847</v>
      </c>
      <c r="J21" s="209">
        <v>165</v>
      </c>
      <c r="K21" s="282">
        <v>0.59</v>
      </c>
    </row>
    <row r="22" spans="1:11" ht="38.25" customHeight="1">
      <c r="A22" s="281" t="s">
        <v>695</v>
      </c>
      <c r="B22" s="209" t="s">
        <v>13</v>
      </c>
      <c r="C22" s="209" t="s">
        <v>14</v>
      </c>
      <c r="D22" s="209">
        <v>68</v>
      </c>
      <c r="E22" s="209">
        <v>36</v>
      </c>
      <c r="F22" s="209">
        <v>102</v>
      </c>
      <c r="G22" s="318">
        <v>0.54500000000000004</v>
      </c>
      <c r="H22" s="209">
        <v>11</v>
      </c>
      <c r="I22" s="209">
        <v>70</v>
      </c>
      <c r="J22" s="209">
        <v>15</v>
      </c>
      <c r="K22" s="282">
        <v>0.65</v>
      </c>
    </row>
    <row r="23" spans="1:11" ht="38.25" customHeight="1">
      <c r="A23" s="281" t="s">
        <v>737</v>
      </c>
      <c r="B23" s="209" t="s">
        <v>13</v>
      </c>
      <c r="C23" s="209" t="s">
        <v>14</v>
      </c>
      <c r="D23" s="209">
        <v>980</v>
      </c>
      <c r="E23" s="209">
        <v>582</v>
      </c>
      <c r="F23" s="209">
        <v>1260</v>
      </c>
      <c r="G23" s="318">
        <v>0.376</v>
      </c>
      <c r="H23" s="209">
        <v>224</v>
      </c>
      <c r="I23" s="209">
        <v>941</v>
      </c>
      <c r="J23" s="209">
        <v>131</v>
      </c>
      <c r="K23" s="282">
        <v>0.5</v>
      </c>
    </row>
    <row r="24" spans="1:11" ht="38.25" customHeight="1">
      <c r="A24" s="281" t="s">
        <v>698</v>
      </c>
      <c r="B24" s="209" t="s">
        <v>13</v>
      </c>
      <c r="C24" s="209" t="s">
        <v>14</v>
      </c>
      <c r="D24" s="209">
        <v>377</v>
      </c>
      <c r="E24" s="209">
        <v>240</v>
      </c>
      <c r="F24" s="209">
        <v>575</v>
      </c>
      <c r="G24" s="318">
        <v>0.51600000000000001</v>
      </c>
      <c r="H24" s="209">
        <v>68</v>
      </c>
      <c r="I24" s="209">
        <v>301</v>
      </c>
      <c r="J24" s="209">
        <v>75</v>
      </c>
      <c r="K24" s="282">
        <v>0.64</v>
      </c>
    </row>
    <row r="25" spans="1:11" ht="38.25" customHeight="1">
      <c r="A25" s="281" t="s">
        <v>701</v>
      </c>
      <c r="B25" s="209" t="s">
        <v>13</v>
      </c>
      <c r="C25" s="209" t="s">
        <v>14</v>
      </c>
      <c r="D25" s="209">
        <v>45</v>
      </c>
      <c r="E25" s="209">
        <v>24</v>
      </c>
      <c r="F25" s="209">
        <v>60</v>
      </c>
      <c r="G25" s="318">
        <v>0.47599999999999998</v>
      </c>
      <c r="H25" s="209">
        <v>5</v>
      </c>
      <c r="I25" s="209">
        <v>34</v>
      </c>
      <c r="J25" s="209">
        <v>7</v>
      </c>
      <c r="K25" s="282">
        <v>0.56999999999999995</v>
      </c>
    </row>
    <row r="26" spans="1:11" ht="38.25" customHeight="1">
      <c r="A26" s="281" t="s">
        <v>721</v>
      </c>
      <c r="B26" s="209" t="s">
        <v>13</v>
      </c>
      <c r="C26" s="209" t="s">
        <v>14</v>
      </c>
      <c r="D26" s="209">
        <v>303</v>
      </c>
      <c r="E26" s="209">
        <v>169</v>
      </c>
      <c r="F26" s="209">
        <v>326</v>
      </c>
      <c r="G26" s="318">
        <v>0.28199999999999997</v>
      </c>
      <c r="H26" s="209">
        <v>69</v>
      </c>
      <c r="I26" s="209">
        <v>295</v>
      </c>
      <c r="J26" s="209">
        <v>36</v>
      </c>
      <c r="K26" s="282">
        <v>0.36</v>
      </c>
    </row>
    <row r="27" spans="1:11" ht="38.25" customHeight="1">
      <c r="A27" s="281" t="s">
        <v>723</v>
      </c>
      <c r="B27" s="209" t="s">
        <v>13</v>
      </c>
      <c r="C27" s="209" t="s">
        <v>14</v>
      </c>
      <c r="D27" s="209">
        <v>631</v>
      </c>
      <c r="E27" s="209">
        <v>332</v>
      </c>
      <c r="F27" s="209">
        <v>671</v>
      </c>
      <c r="G27" s="318">
        <v>0.26200000000000001</v>
      </c>
      <c r="H27" s="209">
        <v>151</v>
      </c>
      <c r="I27" s="209">
        <v>650</v>
      </c>
      <c r="J27" s="209">
        <v>86</v>
      </c>
      <c r="K27" s="282">
        <v>0.33</v>
      </c>
    </row>
    <row r="28" spans="1:11" ht="38.25" customHeight="1">
      <c r="A28" s="281" t="s">
        <v>724</v>
      </c>
      <c r="B28" s="209" t="s">
        <v>13</v>
      </c>
      <c r="C28" s="209" t="s">
        <v>14</v>
      </c>
      <c r="D28" s="209">
        <v>65</v>
      </c>
      <c r="E28" s="209">
        <v>28</v>
      </c>
      <c r="F28" s="209">
        <v>77</v>
      </c>
      <c r="G28" s="318">
        <v>0.318</v>
      </c>
      <c r="H28" s="209">
        <v>11</v>
      </c>
      <c r="I28" s="209">
        <v>53</v>
      </c>
      <c r="J28" s="209">
        <v>12</v>
      </c>
      <c r="K28" s="282">
        <v>0.43</v>
      </c>
    </row>
    <row r="29" spans="1:11" ht="38.25" customHeight="1">
      <c r="A29" s="281" t="s">
        <v>707</v>
      </c>
      <c r="B29" s="209" t="s">
        <v>13</v>
      </c>
      <c r="C29" s="209" t="s">
        <v>14</v>
      </c>
      <c r="D29" s="209">
        <v>1143</v>
      </c>
      <c r="E29" s="209">
        <v>611</v>
      </c>
      <c r="F29" s="209">
        <v>1297</v>
      </c>
      <c r="G29" s="318">
        <v>0.33</v>
      </c>
      <c r="H29" s="209">
        <v>298</v>
      </c>
      <c r="I29" s="209">
        <v>995</v>
      </c>
      <c r="J29" s="209">
        <v>166</v>
      </c>
      <c r="K29" s="282">
        <v>0.4</v>
      </c>
    </row>
    <row r="30" spans="1:11" ht="38.25" customHeight="1">
      <c r="A30" s="281" t="s">
        <v>703</v>
      </c>
      <c r="B30" s="209" t="s">
        <v>13</v>
      </c>
      <c r="C30" s="209" t="s">
        <v>14</v>
      </c>
      <c r="D30" s="209">
        <v>51</v>
      </c>
      <c r="E30" s="209">
        <v>29</v>
      </c>
      <c r="F30" s="209">
        <v>77</v>
      </c>
      <c r="G30" s="318">
        <v>0.58799999999999997</v>
      </c>
      <c r="H30" s="209">
        <v>7</v>
      </c>
      <c r="I30" s="209">
        <v>44</v>
      </c>
      <c r="J30" s="209">
        <v>8</v>
      </c>
      <c r="K30" s="282">
        <v>0.68</v>
      </c>
    </row>
    <row r="31" spans="1:11" ht="38.25" customHeight="1">
      <c r="A31" s="281" t="s">
        <v>738</v>
      </c>
      <c r="B31" s="209" t="s">
        <v>13</v>
      </c>
      <c r="C31" s="209" t="s">
        <v>14</v>
      </c>
      <c r="D31" s="209">
        <v>614</v>
      </c>
      <c r="E31" s="209">
        <v>382</v>
      </c>
      <c r="F31" s="209">
        <v>620</v>
      </c>
      <c r="G31" s="318">
        <v>0.30299999999999999</v>
      </c>
      <c r="H31" s="209">
        <v>87</v>
      </c>
      <c r="I31" s="209">
        <v>486</v>
      </c>
      <c r="J31" s="209">
        <v>91</v>
      </c>
      <c r="K31" s="282">
        <v>0.4</v>
      </c>
    </row>
    <row r="32" spans="1:11" ht="38.25" customHeight="1">
      <c r="A32" s="281" t="s">
        <v>710</v>
      </c>
      <c r="B32" s="209" t="s">
        <v>13</v>
      </c>
      <c r="C32" s="209" t="s">
        <v>14</v>
      </c>
      <c r="D32" s="209">
        <v>421</v>
      </c>
      <c r="E32" s="209">
        <v>238</v>
      </c>
      <c r="F32" s="209">
        <v>586</v>
      </c>
      <c r="G32" s="318">
        <v>0.50700000000000001</v>
      </c>
      <c r="H32" s="209">
        <v>90</v>
      </c>
      <c r="I32" s="209">
        <v>320</v>
      </c>
      <c r="J32" s="209">
        <v>65</v>
      </c>
      <c r="K32" s="282">
        <v>0.63</v>
      </c>
    </row>
    <row r="33" spans="1:11" ht="38.25" customHeight="1">
      <c r="A33" s="281" t="s">
        <v>739</v>
      </c>
      <c r="B33" s="209" t="s">
        <v>13</v>
      </c>
      <c r="C33" s="209" t="s">
        <v>14</v>
      </c>
      <c r="D33" s="209">
        <v>78</v>
      </c>
      <c r="E33" s="209">
        <v>48</v>
      </c>
      <c r="F33" s="209">
        <v>107</v>
      </c>
      <c r="G33" s="318">
        <v>0.36899999999999999</v>
      </c>
      <c r="H33" s="209">
        <v>19</v>
      </c>
      <c r="I33" s="209">
        <v>66</v>
      </c>
      <c r="J33" s="209">
        <v>10</v>
      </c>
      <c r="K33" s="282">
        <v>0.54</v>
      </c>
    </row>
    <row r="34" spans="1:11" ht="38.25" customHeight="1">
      <c r="A34" s="281" t="s">
        <v>727</v>
      </c>
      <c r="B34" s="209" t="s">
        <v>13</v>
      </c>
      <c r="C34" s="209" t="s">
        <v>14</v>
      </c>
      <c r="D34" s="209">
        <v>563</v>
      </c>
      <c r="E34" s="209">
        <v>243</v>
      </c>
      <c r="F34" s="209">
        <v>632</v>
      </c>
      <c r="G34" s="318">
        <v>0.28699999999999998</v>
      </c>
      <c r="H34" s="209">
        <v>139</v>
      </c>
      <c r="I34" s="209">
        <v>562</v>
      </c>
      <c r="J34" s="209">
        <v>72</v>
      </c>
      <c r="K34" s="282">
        <v>0.38</v>
      </c>
    </row>
    <row r="35" spans="1:11" ht="38.25" customHeight="1">
      <c r="A35" s="281" t="s">
        <v>741</v>
      </c>
      <c r="B35" s="209" t="s">
        <v>13</v>
      </c>
      <c r="C35" s="209" t="s">
        <v>14</v>
      </c>
      <c r="D35" s="209">
        <v>7770</v>
      </c>
      <c r="E35" s="209">
        <v>3417</v>
      </c>
      <c r="F35" s="209">
        <v>9274</v>
      </c>
      <c r="G35" s="318">
        <v>0.38100000000000001</v>
      </c>
      <c r="H35" s="209">
        <v>1262</v>
      </c>
      <c r="I35" s="209">
        <v>7090</v>
      </c>
      <c r="J35" s="209">
        <v>1316</v>
      </c>
      <c r="K35" s="282">
        <v>0.48</v>
      </c>
    </row>
    <row r="36" spans="1:11" ht="38.25" customHeight="1">
      <c r="A36" s="281" t="s">
        <v>740</v>
      </c>
      <c r="B36" s="209" t="s">
        <v>13</v>
      </c>
      <c r="C36" s="209" t="s">
        <v>14</v>
      </c>
      <c r="D36" s="209">
        <v>521</v>
      </c>
      <c r="E36" s="209">
        <v>307</v>
      </c>
      <c r="F36" s="209">
        <v>659</v>
      </c>
      <c r="G36" s="318">
        <v>0.35</v>
      </c>
      <c r="H36" s="209">
        <v>115</v>
      </c>
      <c r="I36" s="209">
        <v>519</v>
      </c>
      <c r="J36" s="209">
        <v>68</v>
      </c>
      <c r="K36" s="282">
        <v>0.47</v>
      </c>
    </row>
    <row r="37" spans="1:11" ht="38.25" customHeight="1">
      <c r="A37" s="281" t="s">
        <v>955</v>
      </c>
      <c r="B37" s="209" t="s">
        <v>41</v>
      </c>
      <c r="C37" s="209" t="s">
        <v>42</v>
      </c>
      <c r="D37" s="209">
        <v>60</v>
      </c>
      <c r="E37" s="209">
        <v>41</v>
      </c>
      <c r="F37" s="209">
        <v>89</v>
      </c>
      <c r="G37" s="318">
        <v>0.42399999999999999</v>
      </c>
      <c r="H37" s="209">
        <v>10</v>
      </c>
      <c r="I37" s="209">
        <v>49</v>
      </c>
      <c r="J37" s="209">
        <v>7</v>
      </c>
      <c r="K37" s="282">
        <v>0.57999999999999996</v>
      </c>
    </row>
    <row r="38" spans="1:11" ht="38.25" customHeight="1">
      <c r="A38" s="281" t="s">
        <v>956</v>
      </c>
      <c r="B38" s="209" t="s">
        <v>41</v>
      </c>
      <c r="C38" s="209" t="s">
        <v>42</v>
      </c>
      <c r="D38" s="209">
        <v>642</v>
      </c>
      <c r="E38" s="209">
        <v>303</v>
      </c>
      <c r="F38" s="209">
        <v>801</v>
      </c>
      <c r="G38" s="318">
        <v>0.42599999999999999</v>
      </c>
      <c r="H38" s="209">
        <v>97</v>
      </c>
      <c r="I38" s="209">
        <v>632</v>
      </c>
      <c r="J38" s="209">
        <v>89</v>
      </c>
      <c r="K38" s="282">
        <v>0.6</v>
      </c>
    </row>
    <row r="39" spans="1:11" ht="38.25" customHeight="1">
      <c r="A39" s="281" t="s">
        <v>959</v>
      </c>
      <c r="B39" s="209" t="s">
        <v>41</v>
      </c>
      <c r="C39" s="209" t="s">
        <v>42</v>
      </c>
      <c r="D39" s="209">
        <v>122</v>
      </c>
      <c r="E39" s="209">
        <v>59</v>
      </c>
      <c r="F39" s="209">
        <v>130</v>
      </c>
      <c r="G39" s="318">
        <v>0.32700000000000001</v>
      </c>
      <c r="H39" s="209">
        <v>14</v>
      </c>
      <c r="I39" s="209">
        <v>78</v>
      </c>
      <c r="J39" s="209">
        <v>26</v>
      </c>
      <c r="K39" s="282">
        <v>0.44</v>
      </c>
    </row>
    <row r="40" spans="1:11" ht="38.25" customHeight="1">
      <c r="A40" s="281" t="s">
        <v>1028</v>
      </c>
      <c r="B40" s="209" t="s">
        <v>41</v>
      </c>
      <c r="C40" s="209" t="s">
        <v>42</v>
      </c>
      <c r="D40" s="209">
        <v>44</v>
      </c>
      <c r="E40" s="209">
        <v>21</v>
      </c>
      <c r="F40" s="209">
        <v>50</v>
      </c>
      <c r="G40" s="318">
        <v>0.39100000000000001</v>
      </c>
      <c r="H40" s="209">
        <v>6</v>
      </c>
      <c r="I40" s="209">
        <v>41</v>
      </c>
      <c r="J40" s="209">
        <v>11</v>
      </c>
      <c r="K40" s="282">
        <v>0.53</v>
      </c>
    </row>
    <row r="41" spans="1:11" ht="38.25" customHeight="1">
      <c r="A41" s="281" t="s">
        <v>958</v>
      </c>
      <c r="B41" s="209" t="s">
        <v>41</v>
      </c>
      <c r="C41" s="209" t="s">
        <v>42</v>
      </c>
      <c r="D41" s="209">
        <v>23</v>
      </c>
      <c r="E41" s="209">
        <v>7</v>
      </c>
      <c r="F41" s="209">
        <v>22</v>
      </c>
      <c r="G41" s="318">
        <v>0.314</v>
      </c>
      <c r="H41" s="209">
        <v>1</v>
      </c>
      <c r="I41" s="209">
        <v>20</v>
      </c>
      <c r="J41" s="209" t="s">
        <v>1058</v>
      </c>
      <c r="K41" s="282">
        <v>0.48</v>
      </c>
    </row>
    <row r="42" spans="1:11" ht="38.25" customHeight="1">
      <c r="A42" s="281" t="s">
        <v>960</v>
      </c>
      <c r="B42" s="209" t="s">
        <v>41</v>
      </c>
      <c r="C42" s="209" t="s">
        <v>42</v>
      </c>
      <c r="D42" s="209">
        <v>197</v>
      </c>
      <c r="E42" s="209">
        <v>92</v>
      </c>
      <c r="F42" s="209">
        <v>195</v>
      </c>
      <c r="G42" s="318">
        <v>0.32600000000000001</v>
      </c>
      <c r="H42" s="209">
        <v>28</v>
      </c>
      <c r="I42" s="209">
        <v>187</v>
      </c>
      <c r="J42" s="209">
        <v>34</v>
      </c>
      <c r="K42" s="282">
        <v>0.44</v>
      </c>
    </row>
    <row r="43" spans="1:11" ht="38.25" customHeight="1">
      <c r="A43" s="281" t="s">
        <v>961</v>
      </c>
      <c r="B43" s="209" t="s">
        <v>41</v>
      </c>
      <c r="C43" s="209" t="s">
        <v>42</v>
      </c>
      <c r="D43" s="209">
        <v>337</v>
      </c>
      <c r="E43" s="209">
        <v>166</v>
      </c>
      <c r="F43" s="209">
        <v>356</v>
      </c>
      <c r="G43" s="318">
        <v>0.35799999999999998</v>
      </c>
      <c r="H43" s="209">
        <v>63</v>
      </c>
      <c r="I43" s="209">
        <v>321</v>
      </c>
      <c r="J43" s="209">
        <v>42</v>
      </c>
      <c r="K43" s="282">
        <v>0.54</v>
      </c>
    </row>
    <row r="44" spans="1:11" ht="38.25" customHeight="1">
      <c r="A44" s="281" t="s">
        <v>962</v>
      </c>
      <c r="B44" s="209" t="s">
        <v>41</v>
      </c>
      <c r="C44" s="209" t="s">
        <v>42</v>
      </c>
      <c r="D44" s="209">
        <v>439</v>
      </c>
      <c r="E44" s="209">
        <v>207</v>
      </c>
      <c r="F44" s="209">
        <v>528</v>
      </c>
      <c r="G44" s="318">
        <v>0.40799999999999997</v>
      </c>
      <c r="H44" s="209">
        <v>56</v>
      </c>
      <c r="I44" s="209">
        <v>415</v>
      </c>
      <c r="J44" s="209">
        <v>63</v>
      </c>
      <c r="K44" s="282">
        <v>0.56000000000000005</v>
      </c>
    </row>
    <row r="45" spans="1:11" ht="38.25" customHeight="1">
      <c r="A45" s="281" t="s">
        <v>964</v>
      </c>
      <c r="B45" s="209" t="s">
        <v>41</v>
      </c>
      <c r="C45" s="209" t="s">
        <v>42</v>
      </c>
      <c r="D45" s="209">
        <v>48</v>
      </c>
      <c r="E45" s="209">
        <v>24</v>
      </c>
      <c r="F45" s="209">
        <v>60</v>
      </c>
      <c r="G45" s="318">
        <v>0.46899999999999997</v>
      </c>
      <c r="H45" s="209">
        <v>5</v>
      </c>
      <c r="I45" s="209">
        <v>30</v>
      </c>
      <c r="J45" s="209">
        <v>5</v>
      </c>
      <c r="K45" s="282">
        <v>0.65</v>
      </c>
    </row>
    <row r="46" spans="1:11" ht="38.25" customHeight="1">
      <c r="A46" s="281" t="s">
        <v>965</v>
      </c>
      <c r="B46" s="209" t="s">
        <v>41</v>
      </c>
      <c r="C46" s="209" t="s">
        <v>42</v>
      </c>
      <c r="D46" s="209">
        <v>113</v>
      </c>
      <c r="E46" s="209">
        <v>70</v>
      </c>
      <c r="F46" s="209">
        <v>150</v>
      </c>
      <c r="G46" s="318">
        <v>0.35599999999999998</v>
      </c>
      <c r="H46" s="209">
        <v>21</v>
      </c>
      <c r="I46" s="209">
        <v>124</v>
      </c>
      <c r="J46" s="209">
        <v>11</v>
      </c>
      <c r="K46" s="282">
        <v>0.52</v>
      </c>
    </row>
    <row r="47" spans="1:11" ht="38.25" customHeight="1">
      <c r="A47" s="281" t="s">
        <v>966</v>
      </c>
      <c r="B47" s="209" t="s">
        <v>41</v>
      </c>
      <c r="C47" s="209" t="s">
        <v>42</v>
      </c>
      <c r="D47" s="209">
        <v>129</v>
      </c>
      <c r="E47" s="209">
        <v>67</v>
      </c>
      <c r="F47" s="209">
        <v>170</v>
      </c>
      <c r="G47" s="318">
        <v>0.38400000000000001</v>
      </c>
      <c r="H47" s="209">
        <v>27</v>
      </c>
      <c r="I47" s="209">
        <v>126</v>
      </c>
      <c r="J47" s="209">
        <v>26</v>
      </c>
      <c r="K47" s="282">
        <v>0.47</v>
      </c>
    </row>
    <row r="48" spans="1:11" ht="38.25" customHeight="1">
      <c r="A48" s="281" t="s">
        <v>967</v>
      </c>
      <c r="B48" s="209" t="s">
        <v>41</v>
      </c>
      <c r="C48" s="209" t="s">
        <v>42</v>
      </c>
      <c r="D48" s="209">
        <v>353</v>
      </c>
      <c r="E48" s="209">
        <v>196</v>
      </c>
      <c r="F48" s="209">
        <v>485</v>
      </c>
      <c r="G48" s="318">
        <v>0.38500000000000001</v>
      </c>
      <c r="H48" s="209">
        <v>67</v>
      </c>
      <c r="I48" s="209">
        <v>355</v>
      </c>
      <c r="J48" s="209">
        <v>51</v>
      </c>
      <c r="K48" s="282">
        <v>0.53</v>
      </c>
    </row>
    <row r="49" spans="1:11" ht="38.25" customHeight="1">
      <c r="A49" s="281" t="s">
        <v>968</v>
      </c>
      <c r="B49" s="209" t="s">
        <v>41</v>
      </c>
      <c r="C49" s="209" t="s">
        <v>42</v>
      </c>
      <c r="D49" s="209">
        <v>64</v>
      </c>
      <c r="E49" s="209">
        <v>40</v>
      </c>
      <c r="F49" s="209">
        <v>70</v>
      </c>
      <c r="G49" s="318">
        <v>0.29699999999999999</v>
      </c>
      <c r="H49" s="209">
        <v>12</v>
      </c>
      <c r="I49" s="209">
        <v>47</v>
      </c>
      <c r="J49" s="209">
        <v>8</v>
      </c>
      <c r="K49" s="282">
        <v>0.43</v>
      </c>
    </row>
    <row r="50" spans="1:11" ht="38.25" customHeight="1">
      <c r="A50" s="281" t="s">
        <v>969</v>
      </c>
      <c r="B50" s="209" t="s">
        <v>41</v>
      </c>
      <c r="C50" s="209" t="s">
        <v>42</v>
      </c>
      <c r="D50" s="209">
        <v>34</v>
      </c>
      <c r="E50" s="209">
        <v>22</v>
      </c>
      <c r="F50" s="209">
        <v>41</v>
      </c>
      <c r="G50" s="318">
        <v>0.45100000000000001</v>
      </c>
      <c r="H50" s="209">
        <v>5</v>
      </c>
      <c r="I50" s="209">
        <v>30</v>
      </c>
      <c r="J50" s="209">
        <v>7</v>
      </c>
      <c r="K50" s="282">
        <v>0.63</v>
      </c>
    </row>
    <row r="51" spans="1:11" ht="38.25" customHeight="1">
      <c r="A51" s="281" t="s">
        <v>970</v>
      </c>
      <c r="B51" s="209" t="s">
        <v>41</v>
      </c>
      <c r="C51" s="209" t="s">
        <v>42</v>
      </c>
      <c r="D51" s="209">
        <v>207</v>
      </c>
      <c r="E51" s="209">
        <v>134</v>
      </c>
      <c r="F51" s="209">
        <v>272</v>
      </c>
      <c r="G51" s="318">
        <v>0.47799999999999998</v>
      </c>
      <c r="H51" s="209">
        <v>51</v>
      </c>
      <c r="I51" s="209">
        <v>207</v>
      </c>
      <c r="J51" s="209">
        <v>25</v>
      </c>
      <c r="K51" s="282">
        <v>0.69</v>
      </c>
    </row>
    <row r="52" spans="1:11" ht="38.25" customHeight="1">
      <c r="A52" s="281" t="s">
        <v>963</v>
      </c>
      <c r="B52" s="209" t="s">
        <v>41</v>
      </c>
      <c r="C52" s="209" t="s">
        <v>42</v>
      </c>
      <c r="D52" s="209">
        <v>205</v>
      </c>
      <c r="E52" s="209">
        <v>102</v>
      </c>
      <c r="F52" s="209">
        <v>238</v>
      </c>
      <c r="G52" s="318">
        <v>0.30199999999999999</v>
      </c>
      <c r="H52" s="209">
        <v>40</v>
      </c>
      <c r="I52" s="209">
        <v>208</v>
      </c>
      <c r="J52" s="209">
        <v>38</v>
      </c>
      <c r="K52" s="282">
        <v>0.42</v>
      </c>
    </row>
    <row r="53" spans="1:11" ht="38.25" customHeight="1">
      <c r="A53" s="281" t="s">
        <v>971</v>
      </c>
      <c r="B53" s="209" t="s">
        <v>41</v>
      </c>
      <c r="C53" s="209" t="s">
        <v>42</v>
      </c>
      <c r="D53" s="209">
        <v>37</v>
      </c>
      <c r="E53" s="209">
        <v>26</v>
      </c>
      <c r="F53" s="209">
        <v>43</v>
      </c>
      <c r="G53" s="318">
        <v>0.34399999999999997</v>
      </c>
      <c r="H53" s="209">
        <v>7</v>
      </c>
      <c r="I53" s="209">
        <v>21</v>
      </c>
      <c r="J53" s="209">
        <v>7</v>
      </c>
      <c r="K53" s="282">
        <v>0.45</v>
      </c>
    </row>
    <row r="54" spans="1:11" ht="38.25" customHeight="1">
      <c r="A54" s="281" t="s">
        <v>972</v>
      </c>
      <c r="B54" s="209" t="s">
        <v>41</v>
      </c>
      <c r="C54" s="209" t="s">
        <v>42</v>
      </c>
      <c r="D54" s="209">
        <v>166</v>
      </c>
      <c r="E54" s="209">
        <v>98</v>
      </c>
      <c r="F54" s="209">
        <v>220</v>
      </c>
      <c r="G54" s="318">
        <v>0.42799999999999999</v>
      </c>
      <c r="H54" s="209">
        <v>37</v>
      </c>
      <c r="I54" s="209">
        <v>177</v>
      </c>
      <c r="J54" s="209">
        <v>34</v>
      </c>
      <c r="K54" s="282">
        <v>0.61</v>
      </c>
    </row>
    <row r="55" spans="1:11" ht="38.25" customHeight="1">
      <c r="A55" s="281" t="s">
        <v>973</v>
      </c>
      <c r="B55" s="209" t="s">
        <v>41</v>
      </c>
      <c r="C55" s="209" t="s">
        <v>42</v>
      </c>
      <c r="D55" s="209">
        <v>650</v>
      </c>
      <c r="E55" s="209">
        <v>324</v>
      </c>
      <c r="F55" s="209">
        <v>891</v>
      </c>
      <c r="G55" s="318">
        <v>0.46899999999999997</v>
      </c>
      <c r="H55" s="209">
        <v>115</v>
      </c>
      <c r="I55" s="209">
        <v>669</v>
      </c>
      <c r="J55" s="209">
        <v>110</v>
      </c>
      <c r="K55" s="282">
        <v>0.63</v>
      </c>
    </row>
    <row r="56" spans="1:11" ht="38.25" customHeight="1">
      <c r="A56" s="281" t="s">
        <v>974</v>
      </c>
      <c r="B56" s="209" t="s">
        <v>41</v>
      </c>
      <c r="C56" s="209" t="s">
        <v>42</v>
      </c>
      <c r="D56" s="209">
        <v>77</v>
      </c>
      <c r="E56" s="209">
        <v>48</v>
      </c>
      <c r="F56" s="209">
        <v>125</v>
      </c>
      <c r="G56" s="318">
        <v>0.52100000000000002</v>
      </c>
      <c r="H56" s="209">
        <v>17</v>
      </c>
      <c r="I56" s="209">
        <v>61</v>
      </c>
      <c r="J56" s="209">
        <v>14</v>
      </c>
      <c r="K56" s="282">
        <v>0.74</v>
      </c>
    </row>
    <row r="57" spans="1:11" ht="38.25" customHeight="1">
      <c r="A57" s="281" t="s">
        <v>975</v>
      </c>
      <c r="B57" s="209" t="s">
        <v>41</v>
      </c>
      <c r="C57" s="209" t="s">
        <v>42</v>
      </c>
      <c r="D57" s="209">
        <v>1720</v>
      </c>
      <c r="E57" s="209">
        <v>888</v>
      </c>
      <c r="F57" s="209">
        <v>1860</v>
      </c>
      <c r="G57" s="318">
        <v>0.40799999999999997</v>
      </c>
      <c r="H57" s="209">
        <v>303</v>
      </c>
      <c r="I57" s="209">
        <v>1468</v>
      </c>
      <c r="J57" s="209">
        <v>194</v>
      </c>
      <c r="K57" s="282">
        <v>0.56999999999999995</v>
      </c>
    </row>
    <row r="58" spans="1:11" ht="38.25" customHeight="1">
      <c r="A58" s="281" t="s">
        <v>976</v>
      </c>
      <c r="B58" s="209" t="s">
        <v>41</v>
      </c>
      <c r="C58" s="209" t="s">
        <v>42</v>
      </c>
      <c r="D58" s="209">
        <v>46</v>
      </c>
      <c r="E58" s="209">
        <v>27</v>
      </c>
      <c r="F58" s="209">
        <v>59</v>
      </c>
      <c r="G58" s="318">
        <v>0.43099999999999999</v>
      </c>
      <c r="H58" s="209">
        <v>16</v>
      </c>
      <c r="I58" s="209">
        <v>48</v>
      </c>
      <c r="J58" s="209">
        <v>7</v>
      </c>
      <c r="K58" s="282">
        <v>0.56000000000000005</v>
      </c>
    </row>
    <row r="59" spans="1:11" ht="38.25" customHeight="1">
      <c r="A59" s="281" t="s">
        <v>977</v>
      </c>
      <c r="B59" s="209" t="s">
        <v>41</v>
      </c>
      <c r="C59" s="209" t="s">
        <v>42</v>
      </c>
      <c r="D59" s="209">
        <v>210</v>
      </c>
      <c r="E59" s="209">
        <v>119</v>
      </c>
      <c r="F59" s="209">
        <v>192</v>
      </c>
      <c r="G59" s="318">
        <v>0.30199999999999999</v>
      </c>
      <c r="H59" s="209">
        <v>42</v>
      </c>
      <c r="I59" s="209">
        <v>259</v>
      </c>
      <c r="J59" s="209">
        <v>25</v>
      </c>
      <c r="K59" s="282">
        <v>0.44</v>
      </c>
    </row>
    <row r="60" spans="1:11" ht="38.25" customHeight="1">
      <c r="A60" s="281" t="s">
        <v>978</v>
      </c>
      <c r="B60" s="209" t="s">
        <v>41</v>
      </c>
      <c r="C60" s="209" t="s">
        <v>42</v>
      </c>
      <c r="D60" s="209">
        <v>35</v>
      </c>
      <c r="E60" s="209">
        <v>23</v>
      </c>
      <c r="F60" s="209">
        <v>39</v>
      </c>
      <c r="G60" s="318">
        <v>0.36399999999999999</v>
      </c>
      <c r="H60" s="209">
        <v>9</v>
      </c>
      <c r="I60" s="209">
        <v>36</v>
      </c>
      <c r="J60" s="209">
        <v>7</v>
      </c>
      <c r="K60" s="282">
        <v>0.39</v>
      </c>
    </row>
    <row r="61" spans="1:11" ht="38.25" customHeight="1">
      <c r="A61" s="281" t="s">
        <v>979</v>
      </c>
      <c r="B61" s="209" t="s">
        <v>41</v>
      </c>
      <c r="C61" s="209" t="s">
        <v>42</v>
      </c>
      <c r="D61" s="209">
        <v>6251</v>
      </c>
      <c r="E61" s="209">
        <v>2619</v>
      </c>
      <c r="F61" s="209">
        <v>6889</v>
      </c>
      <c r="G61" s="318">
        <v>0.318</v>
      </c>
      <c r="H61" s="209">
        <v>895</v>
      </c>
      <c r="I61" s="209">
        <v>5680</v>
      </c>
      <c r="J61" s="209">
        <v>877</v>
      </c>
      <c r="K61" s="282">
        <v>0.39</v>
      </c>
    </row>
    <row r="62" spans="1:11" ht="38.25" customHeight="1">
      <c r="A62" s="281" t="s">
        <v>980</v>
      </c>
      <c r="B62" s="209" t="s">
        <v>41</v>
      </c>
      <c r="C62" s="209" t="s">
        <v>42</v>
      </c>
      <c r="D62" s="209">
        <v>497</v>
      </c>
      <c r="E62" s="209">
        <v>224</v>
      </c>
      <c r="F62" s="209">
        <v>464</v>
      </c>
      <c r="G62" s="318">
        <v>0.34699999999999998</v>
      </c>
      <c r="H62" s="209">
        <v>57</v>
      </c>
      <c r="I62" s="209">
        <v>349</v>
      </c>
      <c r="J62" s="209">
        <v>74</v>
      </c>
      <c r="K62" s="282">
        <v>0.46</v>
      </c>
    </row>
    <row r="63" spans="1:11" ht="38.25" customHeight="1">
      <c r="A63" s="281" t="s">
        <v>981</v>
      </c>
      <c r="B63" s="209" t="s">
        <v>41</v>
      </c>
      <c r="C63" s="209" t="s">
        <v>42</v>
      </c>
      <c r="D63" s="209">
        <v>52</v>
      </c>
      <c r="E63" s="209">
        <v>31</v>
      </c>
      <c r="F63" s="209">
        <v>64</v>
      </c>
      <c r="G63" s="318">
        <v>0.44400000000000001</v>
      </c>
      <c r="H63" s="209">
        <v>7</v>
      </c>
      <c r="I63" s="209">
        <v>44</v>
      </c>
      <c r="J63" s="209">
        <v>12</v>
      </c>
      <c r="K63" s="282">
        <v>0.64</v>
      </c>
    </row>
    <row r="64" spans="1:11" ht="38.25" customHeight="1">
      <c r="A64" s="281" t="s">
        <v>995</v>
      </c>
      <c r="B64" s="209" t="s">
        <v>70</v>
      </c>
      <c r="C64" s="209" t="s">
        <v>71</v>
      </c>
      <c r="D64" s="209">
        <v>244</v>
      </c>
      <c r="E64" s="209">
        <v>191</v>
      </c>
      <c r="F64" s="209">
        <v>310</v>
      </c>
      <c r="G64" s="318">
        <v>0.48</v>
      </c>
      <c r="H64" s="209">
        <v>64</v>
      </c>
      <c r="I64" s="209">
        <v>270</v>
      </c>
      <c r="J64" s="209">
        <v>40</v>
      </c>
      <c r="K64" s="282">
        <v>0.59</v>
      </c>
    </row>
    <row r="65" spans="1:11" ht="38.25" customHeight="1">
      <c r="A65" s="281" t="s">
        <v>996</v>
      </c>
      <c r="B65" s="209" t="s">
        <v>70</v>
      </c>
      <c r="C65" s="209" t="s">
        <v>71</v>
      </c>
      <c r="D65" s="209">
        <v>180</v>
      </c>
      <c r="E65" s="209">
        <v>121</v>
      </c>
      <c r="F65" s="209">
        <v>230</v>
      </c>
      <c r="G65" s="318">
        <v>0.45300000000000001</v>
      </c>
      <c r="H65" s="209">
        <v>28</v>
      </c>
      <c r="I65" s="209">
        <v>155</v>
      </c>
      <c r="J65" s="209">
        <v>22</v>
      </c>
      <c r="K65" s="282">
        <v>0.6</v>
      </c>
    </row>
    <row r="66" spans="1:11" ht="38.25" customHeight="1">
      <c r="A66" s="281" t="s">
        <v>997</v>
      </c>
      <c r="B66" s="209" t="s">
        <v>70</v>
      </c>
      <c r="C66" s="209" t="s">
        <v>71</v>
      </c>
      <c r="D66" s="209">
        <v>232</v>
      </c>
      <c r="E66" s="209">
        <v>137</v>
      </c>
      <c r="F66" s="209">
        <v>277</v>
      </c>
      <c r="G66" s="318">
        <v>0.53800000000000003</v>
      </c>
      <c r="H66" s="209">
        <v>30</v>
      </c>
      <c r="I66" s="209">
        <v>182</v>
      </c>
      <c r="J66" s="209">
        <v>39</v>
      </c>
      <c r="K66" s="282">
        <v>0.62</v>
      </c>
    </row>
    <row r="67" spans="1:11" ht="38.25" customHeight="1">
      <c r="A67" s="281" t="s">
        <v>998</v>
      </c>
      <c r="B67" s="209" t="s">
        <v>70</v>
      </c>
      <c r="C67" s="209" t="s">
        <v>71</v>
      </c>
      <c r="D67" s="209">
        <v>249</v>
      </c>
      <c r="E67" s="209">
        <v>149</v>
      </c>
      <c r="F67" s="209">
        <v>350</v>
      </c>
      <c r="G67" s="318">
        <v>0.60699999999999998</v>
      </c>
      <c r="H67" s="209">
        <v>32</v>
      </c>
      <c r="I67" s="209">
        <v>190</v>
      </c>
      <c r="J67" s="209">
        <v>33</v>
      </c>
      <c r="K67" s="282">
        <v>0.69</v>
      </c>
    </row>
    <row r="68" spans="1:11" ht="38.25" customHeight="1">
      <c r="A68" s="281" t="s">
        <v>999</v>
      </c>
      <c r="B68" s="209" t="s">
        <v>70</v>
      </c>
      <c r="C68" s="209" t="s">
        <v>71</v>
      </c>
      <c r="D68" s="209">
        <v>41</v>
      </c>
      <c r="E68" s="209">
        <v>24</v>
      </c>
      <c r="F68" s="209">
        <v>47</v>
      </c>
      <c r="G68" s="318">
        <v>0.44800000000000001</v>
      </c>
      <c r="H68" s="209">
        <v>5</v>
      </c>
      <c r="I68" s="209">
        <v>36</v>
      </c>
      <c r="J68" s="209" t="s">
        <v>1058</v>
      </c>
      <c r="K68" s="282">
        <v>0.63</v>
      </c>
    </row>
    <row r="69" spans="1:11" ht="38.25" customHeight="1">
      <c r="A69" s="281" t="s">
        <v>1000</v>
      </c>
      <c r="B69" s="209" t="s">
        <v>70</v>
      </c>
      <c r="C69" s="209" t="s">
        <v>71</v>
      </c>
      <c r="D69" s="209">
        <v>422</v>
      </c>
      <c r="E69" s="209">
        <v>222</v>
      </c>
      <c r="F69" s="209">
        <v>543</v>
      </c>
      <c r="G69" s="318">
        <v>0.47299999999999998</v>
      </c>
      <c r="H69" s="209">
        <v>52</v>
      </c>
      <c r="I69" s="209">
        <v>366</v>
      </c>
      <c r="J69" s="209">
        <v>49</v>
      </c>
      <c r="K69" s="282">
        <v>0.59</v>
      </c>
    </row>
    <row r="70" spans="1:11" ht="38.25" customHeight="1">
      <c r="A70" s="281" t="s">
        <v>1001</v>
      </c>
      <c r="B70" s="209" t="s">
        <v>70</v>
      </c>
      <c r="C70" s="209" t="s">
        <v>71</v>
      </c>
      <c r="D70" s="209">
        <v>58</v>
      </c>
      <c r="E70" s="209">
        <v>31</v>
      </c>
      <c r="F70" s="209">
        <v>77</v>
      </c>
      <c r="G70" s="318">
        <v>0.42099999999999999</v>
      </c>
      <c r="H70" s="209">
        <v>12</v>
      </c>
      <c r="I70" s="209">
        <v>35</v>
      </c>
      <c r="J70" s="209">
        <v>7</v>
      </c>
      <c r="K70" s="282">
        <v>0.49</v>
      </c>
    </row>
    <row r="71" spans="1:11" ht="38.25" customHeight="1">
      <c r="A71" s="281" t="s">
        <v>1002</v>
      </c>
      <c r="B71" s="209" t="s">
        <v>70</v>
      </c>
      <c r="C71" s="209" t="s">
        <v>71</v>
      </c>
      <c r="D71" s="209">
        <v>214</v>
      </c>
      <c r="E71" s="209">
        <v>111</v>
      </c>
      <c r="F71" s="209">
        <v>205</v>
      </c>
      <c r="G71" s="318">
        <v>0.41699999999999998</v>
      </c>
      <c r="H71" s="209">
        <v>32</v>
      </c>
      <c r="I71" s="209">
        <v>142</v>
      </c>
      <c r="J71" s="209">
        <v>25</v>
      </c>
      <c r="K71" s="282">
        <v>0.49</v>
      </c>
    </row>
    <row r="72" spans="1:11" ht="38.25" customHeight="1">
      <c r="A72" s="281" t="s">
        <v>1003</v>
      </c>
      <c r="B72" s="209" t="s">
        <v>70</v>
      </c>
      <c r="C72" s="209" t="s">
        <v>71</v>
      </c>
      <c r="D72" s="209">
        <v>85</v>
      </c>
      <c r="E72" s="209">
        <v>42</v>
      </c>
      <c r="F72" s="209">
        <v>92</v>
      </c>
      <c r="G72" s="318">
        <v>0.51400000000000001</v>
      </c>
      <c r="H72" s="209">
        <v>11</v>
      </c>
      <c r="I72" s="209">
        <v>68</v>
      </c>
      <c r="J72" s="209">
        <v>16</v>
      </c>
      <c r="K72" s="282">
        <v>0.61</v>
      </c>
    </row>
    <row r="73" spans="1:11" ht="38.25" customHeight="1">
      <c r="A73" s="281" t="s">
        <v>1004</v>
      </c>
      <c r="B73" s="209" t="s">
        <v>70</v>
      </c>
      <c r="C73" s="209" t="s">
        <v>71</v>
      </c>
      <c r="D73" s="209">
        <v>144</v>
      </c>
      <c r="E73" s="209">
        <v>91</v>
      </c>
      <c r="F73" s="209">
        <v>158</v>
      </c>
      <c r="G73" s="318">
        <v>0.42899999999999999</v>
      </c>
      <c r="H73" s="209">
        <v>20</v>
      </c>
      <c r="I73" s="209">
        <v>116</v>
      </c>
      <c r="J73" s="209">
        <v>19</v>
      </c>
      <c r="K73" s="282">
        <v>0.6</v>
      </c>
    </row>
    <row r="74" spans="1:11" ht="38.25" customHeight="1">
      <c r="A74" s="281" t="s">
        <v>1005</v>
      </c>
      <c r="B74" s="209" t="s">
        <v>70</v>
      </c>
      <c r="C74" s="209" t="s">
        <v>71</v>
      </c>
      <c r="D74" s="209">
        <v>54</v>
      </c>
      <c r="E74" s="209">
        <v>30</v>
      </c>
      <c r="F74" s="209">
        <v>63</v>
      </c>
      <c r="G74" s="318">
        <v>0.49199999999999999</v>
      </c>
      <c r="H74" s="209">
        <v>8</v>
      </c>
      <c r="I74" s="209">
        <v>41</v>
      </c>
      <c r="J74" s="209">
        <v>12</v>
      </c>
      <c r="K74" s="282">
        <v>0.56000000000000005</v>
      </c>
    </row>
    <row r="75" spans="1:11" ht="38.25" customHeight="1">
      <c r="A75" s="281" t="s">
        <v>1006</v>
      </c>
      <c r="B75" s="209" t="s">
        <v>70</v>
      </c>
      <c r="C75" s="209" t="s">
        <v>71</v>
      </c>
      <c r="D75" s="209">
        <v>3055</v>
      </c>
      <c r="E75" s="209">
        <v>1460</v>
      </c>
      <c r="F75" s="209">
        <v>3558</v>
      </c>
      <c r="G75" s="318">
        <v>0.45900000000000002</v>
      </c>
      <c r="H75" s="209">
        <v>398</v>
      </c>
      <c r="I75" s="209">
        <v>2472</v>
      </c>
      <c r="J75" s="209">
        <v>415</v>
      </c>
      <c r="K75" s="282">
        <v>0.55000000000000004</v>
      </c>
    </row>
    <row r="76" spans="1:11" ht="38.25" customHeight="1">
      <c r="A76" s="281" t="s">
        <v>1007</v>
      </c>
      <c r="B76" s="209" t="s">
        <v>70</v>
      </c>
      <c r="C76" s="209" t="s">
        <v>71</v>
      </c>
      <c r="D76" s="209">
        <v>1085</v>
      </c>
      <c r="E76" s="209">
        <v>565</v>
      </c>
      <c r="F76" s="209">
        <v>1262</v>
      </c>
      <c r="G76" s="318">
        <v>0.43099999999999999</v>
      </c>
      <c r="H76" s="209">
        <v>166</v>
      </c>
      <c r="I76" s="209">
        <v>898</v>
      </c>
      <c r="J76" s="209">
        <v>134</v>
      </c>
      <c r="K76" s="282">
        <v>0.5</v>
      </c>
    </row>
    <row r="77" spans="1:11" ht="38.25" customHeight="1">
      <c r="A77" s="281" t="s">
        <v>1008</v>
      </c>
      <c r="B77" s="209" t="s">
        <v>70</v>
      </c>
      <c r="C77" s="209" t="s">
        <v>71</v>
      </c>
      <c r="D77" s="209">
        <v>42</v>
      </c>
      <c r="E77" s="209">
        <v>25</v>
      </c>
      <c r="F77" s="209">
        <v>62</v>
      </c>
      <c r="G77" s="318">
        <v>0.59</v>
      </c>
      <c r="H77" s="209">
        <v>7</v>
      </c>
      <c r="I77" s="209">
        <v>24</v>
      </c>
      <c r="J77" s="209" t="s">
        <v>1058</v>
      </c>
      <c r="K77" s="282">
        <v>0.72</v>
      </c>
    </row>
    <row r="78" spans="1:11" ht="38.25" customHeight="1">
      <c r="A78" s="281" t="s">
        <v>1009</v>
      </c>
      <c r="B78" s="209" t="s">
        <v>70</v>
      </c>
      <c r="C78" s="209" t="s">
        <v>71</v>
      </c>
      <c r="D78" s="209">
        <v>125</v>
      </c>
      <c r="E78" s="209">
        <v>85</v>
      </c>
      <c r="F78" s="209">
        <v>197</v>
      </c>
      <c r="G78" s="318">
        <v>0.61599999999999999</v>
      </c>
      <c r="H78" s="209">
        <v>39</v>
      </c>
      <c r="I78" s="209">
        <v>112</v>
      </c>
      <c r="J78" s="209">
        <v>14</v>
      </c>
      <c r="K78" s="282">
        <v>0.71</v>
      </c>
    </row>
    <row r="79" spans="1:11" ht="38.25" customHeight="1">
      <c r="A79" s="281" t="s">
        <v>1010</v>
      </c>
      <c r="B79" s="209" t="s">
        <v>70</v>
      </c>
      <c r="C79" s="209" t="s">
        <v>71</v>
      </c>
      <c r="D79" s="209">
        <v>320</v>
      </c>
      <c r="E79" s="209">
        <v>160</v>
      </c>
      <c r="F79" s="209">
        <v>367</v>
      </c>
      <c r="G79" s="318">
        <v>0.48699999999999999</v>
      </c>
      <c r="H79" s="209">
        <v>60</v>
      </c>
      <c r="I79" s="209">
        <v>278</v>
      </c>
      <c r="J79" s="209">
        <v>39</v>
      </c>
      <c r="K79" s="282">
        <v>0.59</v>
      </c>
    </row>
    <row r="80" spans="1:11" ht="38.25" customHeight="1">
      <c r="A80" s="281" t="s">
        <v>944</v>
      </c>
      <c r="B80" s="209" t="s">
        <v>88</v>
      </c>
      <c r="C80" s="209" t="s">
        <v>89</v>
      </c>
      <c r="D80" s="209">
        <v>431</v>
      </c>
      <c r="E80" s="209">
        <v>162</v>
      </c>
      <c r="F80" s="209">
        <v>488</v>
      </c>
      <c r="G80" s="318">
        <v>0.29199999999999998</v>
      </c>
      <c r="H80" s="209">
        <v>83</v>
      </c>
      <c r="I80" s="209">
        <v>407</v>
      </c>
      <c r="J80" s="209">
        <v>76</v>
      </c>
      <c r="K80" s="282">
        <v>0.38</v>
      </c>
    </row>
    <row r="81" spans="1:11" ht="38.25" customHeight="1">
      <c r="A81" s="281" t="s">
        <v>945</v>
      </c>
      <c r="B81" s="209" t="s">
        <v>88</v>
      </c>
      <c r="C81" s="209" t="s">
        <v>89</v>
      </c>
      <c r="D81" s="209">
        <v>152</v>
      </c>
      <c r="E81" s="209">
        <v>86</v>
      </c>
      <c r="F81" s="209">
        <v>163</v>
      </c>
      <c r="G81" s="318">
        <v>0.34499999999999997</v>
      </c>
      <c r="H81" s="209">
        <v>37</v>
      </c>
      <c r="I81" s="209">
        <v>122</v>
      </c>
      <c r="J81" s="209">
        <v>17</v>
      </c>
      <c r="K81" s="282">
        <v>0.49</v>
      </c>
    </row>
    <row r="82" spans="1:11" ht="38.25" customHeight="1">
      <c r="A82" s="281" t="s">
        <v>946</v>
      </c>
      <c r="B82" s="209" t="s">
        <v>88</v>
      </c>
      <c r="C82" s="209" t="s">
        <v>89</v>
      </c>
      <c r="D82" s="209">
        <v>127</v>
      </c>
      <c r="E82" s="209">
        <v>72</v>
      </c>
      <c r="F82" s="209">
        <v>168</v>
      </c>
      <c r="G82" s="318">
        <v>0.32100000000000001</v>
      </c>
      <c r="H82" s="209">
        <v>29</v>
      </c>
      <c r="I82" s="209">
        <v>138</v>
      </c>
      <c r="J82" s="209">
        <v>26</v>
      </c>
      <c r="K82" s="282">
        <v>0.46</v>
      </c>
    </row>
    <row r="83" spans="1:11" ht="38.25" customHeight="1">
      <c r="A83" s="281" t="s">
        <v>947</v>
      </c>
      <c r="B83" s="209" t="s">
        <v>88</v>
      </c>
      <c r="C83" s="209" t="s">
        <v>89</v>
      </c>
      <c r="D83" s="209">
        <v>50</v>
      </c>
      <c r="E83" s="209">
        <v>29</v>
      </c>
      <c r="F83" s="209">
        <v>58</v>
      </c>
      <c r="G83" s="318">
        <v>0.28999999999999998</v>
      </c>
      <c r="H83" s="209">
        <v>13</v>
      </c>
      <c r="I83" s="209">
        <v>36</v>
      </c>
      <c r="J83" s="209">
        <v>9</v>
      </c>
      <c r="K83" s="282">
        <v>0.47</v>
      </c>
    </row>
    <row r="84" spans="1:11" ht="38.25" customHeight="1">
      <c r="A84" s="281" t="s">
        <v>948</v>
      </c>
      <c r="B84" s="209" t="s">
        <v>88</v>
      </c>
      <c r="C84" s="209" t="s">
        <v>89</v>
      </c>
      <c r="D84" s="209">
        <v>1652</v>
      </c>
      <c r="E84" s="209">
        <v>829</v>
      </c>
      <c r="F84" s="209">
        <v>1747</v>
      </c>
      <c r="G84" s="318">
        <v>0.29699999999999999</v>
      </c>
      <c r="H84" s="209">
        <v>250</v>
      </c>
      <c r="I84" s="209">
        <v>1434</v>
      </c>
      <c r="J84" s="209">
        <v>248</v>
      </c>
      <c r="K84" s="282">
        <v>0.39</v>
      </c>
    </row>
    <row r="85" spans="1:11" ht="38.25" customHeight="1">
      <c r="A85" s="281" t="s">
        <v>949</v>
      </c>
      <c r="B85" s="209" t="s">
        <v>88</v>
      </c>
      <c r="C85" s="209" t="s">
        <v>89</v>
      </c>
      <c r="D85" s="209">
        <v>395</v>
      </c>
      <c r="E85" s="209">
        <v>223</v>
      </c>
      <c r="F85" s="209">
        <v>390</v>
      </c>
      <c r="G85" s="318">
        <v>0.35499999999999998</v>
      </c>
      <c r="H85" s="209">
        <v>53</v>
      </c>
      <c r="I85" s="209">
        <v>279</v>
      </c>
      <c r="J85" s="209">
        <v>62</v>
      </c>
      <c r="K85" s="282">
        <v>0.51</v>
      </c>
    </row>
    <row r="86" spans="1:11" ht="38.25" customHeight="1">
      <c r="A86" s="281" t="s">
        <v>950</v>
      </c>
      <c r="B86" s="209" t="s">
        <v>88</v>
      </c>
      <c r="C86" s="209" t="s">
        <v>89</v>
      </c>
      <c r="D86" s="209">
        <v>89</v>
      </c>
      <c r="E86" s="209">
        <v>48</v>
      </c>
      <c r="F86" s="209">
        <v>98</v>
      </c>
      <c r="G86" s="318">
        <v>0.27</v>
      </c>
      <c r="H86" s="209">
        <v>25</v>
      </c>
      <c r="I86" s="209">
        <v>80</v>
      </c>
      <c r="J86" s="209">
        <v>20</v>
      </c>
      <c r="K86" s="282">
        <v>0.43</v>
      </c>
    </row>
    <row r="87" spans="1:11" ht="38.25" customHeight="1">
      <c r="A87" s="281" t="s">
        <v>951</v>
      </c>
      <c r="B87" s="209" t="s">
        <v>88</v>
      </c>
      <c r="C87" s="209" t="s">
        <v>89</v>
      </c>
      <c r="D87" s="209">
        <v>96</v>
      </c>
      <c r="E87" s="209">
        <v>50</v>
      </c>
      <c r="F87" s="209">
        <v>108</v>
      </c>
      <c r="G87" s="318">
        <v>0.26900000000000002</v>
      </c>
      <c r="H87" s="209">
        <v>21</v>
      </c>
      <c r="I87" s="209">
        <v>101</v>
      </c>
      <c r="J87" s="209">
        <v>14</v>
      </c>
      <c r="K87" s="282">
        <v>0.39</v>
      </c>
    </row>
    <row r="88" spans="1:11" ht="38.25" customHeight="1">
      <c r="A88" s="281" t="s">
        <v>952</v>
      </c>
      <c r="B88" s="209" t="s">
        <v>88</v>
      </c>
      <c r="C88" s="209" t="s">
        <v>89</v>
      </c>
      <c r="D88" s="209">
        <v>705</v>
      </c>
      <c r="E88" s="209">
        <v>326</v>
      </c>
      <c r="F88" s="209">
        <v>803</v>
      </c>
      <c r="G88" s="318">
        <v>0.29899999999999999</v>
      </c>
      <c r="H88" s="209">
        <v>137</v>
      </c>
      <c r="I88" s="209">
        <v>639</v>
      </c>
      <c r="J88" s="209">
        <v>98</v>
      </c>
      <c r="K88" s="282">
        <v>0.42</v>
      </c>
    </row>
    <row r="89" spans="1:11" ht="38.25" customHeight="1">
      <c r="A89" s="281" t="s">
        <v>953</v>
      </c>
      <c r="B89" s="209" t="s">
        <v>88</v>
      </c>
      <c r="C89" s="209" t="s">
        <v>89</v>
      </c>
      <c r="D89" s="209">
        <v>85</v>
      </c>
      <c r="E89" s="209">
        <v>53</v>
      </c>
      <c r="F89" s="209">
        <v>112</v>
      </c>
      <c r="G89" s="318">
        <v>0.30399999999999999</v>
      </c>
      <c r="H89" s="209">
        <v>23</v>
      </c>
      <c r="I89" s="209">
        <v>91</v>
      </c>
      <c r="J89" s="209">
        <v>10</v>
      </c>
      <c r="K89" s="282">
        <v>0.42</v>
      </c>
    </row>
    <row r="90" spans="1:11" ht="38.25" customHeight="1">
      <c r="A90" s="281" t="s">
        <v>954</v>
      </c>
      <c r="B90" s="209" t="s">
        <v>88</v>
      </c>
      <c r="C90" s="209" t="s">
        <v>89</v>
      </c>
      <c r="D90" s="209">
        <v>46</v>
      </c>
      <c r="E90" s="209">
        <v>20</v>
      </c>
      <c r="F90" s="209">
        <v>54</v>
      </c>
      <c r="G90" s="318">
        <v>0.30499999999999999</v>
      </c>
      <c r="H90" s="209">
        <v>3</v>
      </c>
      <c r="I90" s="209">
        <v>46</v>
      </c>
      <c r="J90" s="209">
        <v>9</v>
      </c>
      <c r="K90" s="282">
        <v>0.42</v>
      </c>
    </row>
    <row r="91" spans="1:11" ht="38.25" customHeight="1">
      <c r="A91" s="281" t="s">
        <v>903</v>
      </c>
      <c r="B91" s="209" t="s">
        <v>101</v>
      </c>
      <c r="C91" s="209" t="s">
        <v>102</v>
      </c>
      <c r="D91" s="209">
        <v>403</v>
      </c>
      <c r="E91" s="209">
        <v>216</v>
      </c>
      <c r="F91" s="209">
        <v>561</v>
      </c>
      <c r="G91" s="318">
        <v>0.42199999999999999</v>
      </c>
      <c r="H91" s="209">
        <v>63</v>
      </c>
      <c r="I91" s="209">
        <v>363</v>
      </c>
      <c r="J91" s="209">
        <v>45</v>
      </c>
      <c r="K91" s="282">
        <v>0.57999999999999996</v>
      </c>
    </row>
    <row r="92" spans="1:11" ht="38.25" customHeight="1">
      <c r="A92" s="281" t="s">
        <v>904</v>
      </c>
      <c r="B92" s="209" t="s">
        <v>101</v>
      </c>
      <c r="C92" s="209" t="s">
        <v>102</v>
      </c>
      <c r="D92" s="209">
        <v>252</v>
      </c>
      <c r="E92" s="209">
        <v>134</v>
      </c>
      <c r="F92" s="209">
        <v>310</v>
      </c>
      <c r="G92" s="318">
        <v>0.42399999999999999</v>
      </c>
      <c r="H92" s="209">
        <v>39</v>
      </c>
      <c r="I92" s="209">
        <v>188</v>
      </c>
      <c r="J92" s="209">
        <v>36</v>
      </c>
      <c r="K92" s="282">
        <v>0.59</v>
      </c>
    </row>
    <row r="93" spans="1:11" ht="38.25" customHeight="1">
      <c r="A93" s="281" t="s">
        <v>905</v>
      </c>
      <c r="B93" s="209" t="s">
        <v>101</v>
      </c>
      <c r="C93" s="209" t="s">
        <v>102</v>
      </c>
      <c r="D93" s="209">
        <v>199</v>
      </c>
      <c r="E93" s="209">
        <v>88</v>
      </c>
      <c r="F93" s="209">
        <v>241</v>
      </c>
      <c r="G93" s="318">
        <v>0.46</v>
      </c>
      <c r="H93" s="209">
        <v>21</v>
      </c>
      <c r="I93" s="209">
        <v>173</v>
      </c>
      <c r="J93" s="209">
        <v>32</v>
      </c>
      <c r="K93" s="282">
        <v>0.65</v>
      </c>
    </row>
    <row r="94" spans="1:11" ht="38.25" customHeight="1">
      <c r="A94" s="281" t="s">
        <v>906</v>
      </c>
      <c r="B94" s="209" t="s">
        <v>101</v>
      </c>
      <c r="C94" s="209" t="s">
        <v>102</v>
      </c>
      <c r="D94" s="209">
        <v>47</v>
      </c>
      <c r="E94" s="209">
        <v>28</v>
      </c>
      <c r="F94" s="209">
        <v>53</v>
      </c>
      <c r="G94" s="318">
        <v>0.47699999999999998</v>
      </c>
      <c r="H94" s="209">
        <v>7</v>
      </c>
      <c r="I94" s="209">
        <v>35</v>
      </c>
      <c r="J94" s="209">
        <v>8</v>
      </c>
      <c r="K94" s="282">
        <v>0.67</v>
      </c>
    </row>
    <row r="95" spans="1:11" ht="38.25" customHeight="1">
      <c r="A95" s="281" t="s">
        <v>907</v>
      </c>
      <c r="B95" s="209" t="s">
        <v>101</v>
      </c>
      <c r="C95" s="209" t="s">
        <v>102</v>
      </c>
      <c r="D95" s="209">
        <v>606</v>
      </c>
      <c r="E95" s="209">
        <v>392</v>
      </c>
      <c r="F95" s="209">
        <v>908</v>
      </c>
      <c r="G95" s="318">
        <v>0.47599999999999998</v>
      </c>
      <c r="H95" s="209">
        <v>96</v>
      </c>
      <c r="I95" s="209">
        <v>532</v>
      </c>
      <c r="J95" s="209">
        <v>106</v>
      </c>
      <c r="K95" s="282">
        <v>0.65</v>
      </c>
    </row>
    <row r="96" spans="1:11" ht="38.25" customHeight="1">
      <c r="A96" s="281" t="s">
        <v>908</v>
      </c>
      <c r="B96" s="209" t="s">
        <v>101</v>
      </c>
      <c r="C96" s="209" t="s">
        <v>102</v>
      </c>
      <c r="D96" s="209">
        <v>44</v>
      </c>
      <c r="E96" s="209">
        <v>29</v>
      </c>
      <c r="F96" s="209">
        <v>57</v>
      </c>
      <c r="G96" s="318">
        <v>0.47899999999999998</v>
      </c>
      <c r="H96" s="209">
        <v>2</v>
      </c>
      <c r="I96" s="209">
        <v>27</v>
      </c>
      <c r="J96" s="209" t="s">
        <v>1058</v>
      </c>
      <c r="K96" s="282">
        <v>0.51</v>
      </c>
    </row>
    <row r="97" spans="1:11" ht="38.25" customHeight="1">
      <c r="A97" s="281" t="s">
        <v>909</v>
      </c>
      <c r="B97" s="209" t="s">
        <v>101</v>
      </c>
      <c r="C97" s="209" t="s">
        <v>102</v>
      </c>
      <c r="D97" s="209">
        <v>62</v>
      </c>
      <c r="E97" s="209">
        <v>29</v>
      </c>
      <c r="F97" s="209">
        <v>73</v>
      </c>
      <c r="G97" s="318">
        <v>0.45300000000000001</v>
      </c>
      <c r="H97" s="209">
        <v>7</v>
      </c>
      <c r="I97" s="209">
        <v>43</v>
      </c>
      <c r="J97" s="209">
        <v>9</v>
      </c>
      <c r="K97" s="282">
        <v>0.6</v>
      </c>
    </row>
    <row r="98" spans="1:11" ht="38.25" customHeight="1">
      <c r="A98" s="281" t="s">
        <v>910</v>
      </c>
      <c r="B98" s="209" t="s">
        <v>101</v>
      </c>
      <c r="C98" s="209" t="s">
        <v>102</v>
      </c>
      <c r="D98" s="209">
        <v>521</v>
      </c>
      <c r="E98" s="209">
        <v>289</v>
      </c>
      <c r="F98" s="209">
        <v>701</v>
      </c>
      <c r="G98" s="318">
        <v>0.47499999999999998</v>
      </c>
      <c r="H98" s="209">
        <v>65</v>
      </c>
      <c r="I98" s="209">
        <v>471</v>
      </c>
      <c r="J98" s="209">
        <v>74</v>
      </c>
      <c r="K98" s="282">
        <v>0.65</v>
      </c>
    </row>
    <row r="99" spans="1:11" ht="38.25" customHeight="1">
      <c r="A99" s="281" t="s">
        <v>911</v>
      </c>
      <c r="B99" s="209" t="s">
        <v>101</v>
      </c>
      <c r="C99" s="209" t="s">
        <v>102</v>
      </c>
      <c r="D99" s="209">
        <v>356</v>
      </c>
      <c r="E99" s="209">
        <v>164</v>
      </c>
      <c r="F99" s="209">
        <v>408</v>
      </c>
      <c r="G99" s="318">
        <v>0.51300000000000001</v>
      </c>
      <c r="H99" s="209">
        <v>27</v>
      </c>
      <c r="I99" s="209">
        <v>261</v>
      </c>
      <c r="J99" s="209">
        <v>49</v>
      </c>
      <c r="K99" s="282">
        <v>0.73</v>
      </c>
    </row>
    <row r="100" spans="1:11" ht="38.25" customHeight="1">
      <c r="A100" s="281" t="s">
        <v>912</v>
      </c>
      <c r="B100" s="209" t="s">
        <v>101</v>
      </c>
      <c r="C100" s="209" t="s">
        <v>102</v>
      </c>
      <c r="D100" s="209">
        <v>1066</v>
      </c>
      <c r="E100" s="209">
        <v>532</v>
      </c>
      <c r="F100" s="209">
        <v>1234</v>
      </c>
      <c r="G100" s="318">
        <v>0.46500000000000002</v>
      </c>
      <c r="H100" s="209">
        <v>139</v>
      </c>
      <c r="I100" s="209">
        <v>788</v>
      </c>
      <c r="J100" s="209">
        <v>153</v>
      </c>
      <c r="K100" s="282">
        <v>0.67</v>
      </c>
    </row>
    <row r="101" spans="1:11" ht="38.25" customHeight="1">
      <c r="A101" s="281" t="s">
        <v>913</v>
      </c>
      <c r="B101" s="209" t="s">
        <v>101</v>
      </c>
      <c r="C101" s="209" t="s">
        <v>102</v>
      </c>
      <c r="D101" s="209">
        <v>281</v>
      </c>
      <c r="E101" s="209">
        <v>150</v>
      </c>
      <c r="F101" s="209">
        <v>326</v>
      </c>
      <c r="G101" s="318">
        <v>0.47699999999999998</v>
      </c>
      <c r="H101" s="209">
        <v>37</v>
      </c>
      <c r="I101" s="209">
        <v>221</v>
      </c>
      <c r="J101" s="209">
        <v>34</v>
      </c>
      <c r="K101" s="282">
        <v>0.66</v>
      </c>
    </row>
    <row r="102" spans="1:11" ht="38.25" customHeight="1">
      <c r="A102" s="281" t="s">
        <v>914</v>
      </c>
      <c r="B102" s="209" t="s">
        <v>101</v>
      </c>
      <c r="C102" s="209" t="s">
        <v>102</v>
      </c>
      <c r="D102" s="209">
        <v>174</v>
      </c>
      <c r="E102" s="209">
        <v>82</v>
      </c>
      <c r="F102" s="209">
        <v>196</v>
      </c>
      <c r="G102" s="318">
        <v>0.42699999999999999</v>
      </c>
      <c r="H102" s="209">
        <v>21</v>
      </c>
      <c r="I102" s="209">
        <v>109</v>
      </c>
      <c r="J102" s="209">
        <v>19</v>
      </c>
      <c r="K102" s="282">
        <v>0.56999999999999995</v>
      </c>
    </row>
    <row r="103" spans="1:11" ht="38.25" customHeight="1">
      <c r="A103" s="281" t="s">
        <v>915</v>
      </c>
      <c r="B103" s="209" t="s">
        <v>101</v>
      </c>
      <c r="C103" s="209" t="s">
        <v>102</v>
      </c>
      <c r="D103" s="209">
        <v>400</v>
      </c>
      <c r="E103" s="209">
        <v>214</v>
      </c>
      <c r="F103" s="209">
        <v>484</v>
      </c>
      <c r="G103" s="318">
        <v>0.40600000000000003</v>
      </c>
      <c r="H103" s="209">
        <v>48</v>
      </c>
      <c r="I103" s="209">
        <v>312</v>
      </c>
      <c r="J103" s="209">
        <v>45</v>
      </c>
      <c r="K103" s="282">
        <v>0.61</v>
      </c>
    </row>
    <row r="104" spans="1:11" ht="38.25" customHeight="1">
      <c r="A104" s="281" t="s">
        <v>916</v>
      </c>
      <c r="B104" s="209" t="s">
        <v>101</v>
      </c>
      <c r="C104" s="209" t="s">
        <v>102</v>
      </c>
      <c r="D104" s="209">
        <v>61</v>
      </c>
      <c r="E104" s="209">
        <v>39</v>
      </c>
      <c r="F104" s="209">
        <v>81</v>
      </c>
      <c r="G104" s="318">
        <v>0.51600000000000001</v>
      </c>
      <c r="H104" s="209">
        <v>8</v>
      </c>
      <c r="I104" s="209">
        <v>66</v>
      </c>
      <c r="J104" s="209">
        <v>23</v>
      </c>
      <c r="K104" s="282">
        <v>0.67</v>
      </c>
    </row>
    <row r="105" spans="1:11" ht="38.25" customHeight="1">
      <c r="A105" s="281" t="s">
        <v>917</v>
      </c>
      <c r="B105" s="209" t="s">
        <v>101</v>
      </c>
      <c r="C105" s="209" t="s">
        <v>102</v>
      </c>
      <c r="D105" s="209">
        <v>122</v>
      </c>
      <c r="E105" s="209">
        <v>73</v>
      </c>
      <c r="F105" s="209">
        <v>140</v>
      </c>
      <c r="G105" s="318">
        <v>0.39300000000000002</v>
      </c>
      <c r="H105" s="209">
        <v>29</v>
      </c>
      <c r="I105" s="209">
        <v>111</v>
      </c>
      <c r="J105" s="209">
        <v>11</v>
      </c>
      <c r="K105" s="282">
        <v>0.64</v>
      </c>
    </row>
    <row r="106" spans="1:11" ht="38.25" customHeight="1">
      <c r="A106" s="281" t="s">
        <v>918</v>
      </c>
      <c r="B106" s="209" t="s">
        <v>101</v>
      </c>
      <c r="C106" s="209" t="s">
        <v>102</v>
      </c>
      <c r="D106" s="209">
        <v>121</v>
      </c>
      <c r="E106" s="209">
        <v>66</v>
      </c>
      <c r="F106" s="209">
        <v>159</v>
      </c>
      <c r="G106" s="318">
        <v>0.51500000000000001</v>
      </c>
      <c r="H106" s="209">
        <v>13</v>
      </c>
      <c r="I106" s="209">
        <v>87</v>
      </c>
      <c r="J106" s="209">
        <v>13</v>
      </c>
      <c r="K106" s="282">
        <v>0.62</v>
      </c>
    </row>
    <row r="107" spans="1:11" ht="38.25" customHeight="1">
      <c r="A107" s="281" t="s">
        <v>919</v>
      </c>
      <c r="B107" s="209" t="s">
        <v>101</v>
      </c>
      <c r="C107" s="209" t="s">
        <v>102</v>
      </c>
      <c r="D107" s="209">
        <v>645</v>
      </c>
      <c r="E107" s="209">
        <v>380</v>
      </c>
      <c r="F107" s="209">
        <v>826</v>
      </c>
      <c r="G107" s="318">
        <v>0.52300000000000002</v>
      </c>
      <c r="H107" s="209">
        <v>84</v>
      </c>
      <c r="I107" s="209">
        <v>508</v>
      </c>
      <c r="J107" s="209">
        <v>106</v>
      </c>
      <c r="K107" s="282">
        <v>0.68</v>
      </c>
    </row>
    <row r="108" spans="1:11" ht="38.25" customHeight="1">
      <c r="A108" s="281" t="s">
        <v>920</v>
      </c>
      <c r="B108" s="209" t="s">
        <v>101</v>
      </c>
      <c r="C108" s="209" t="s">
        <v>102</v>
      </c>
      <c r="D108" s="209">
        <v>9823</v>
      </c>
      <c r="E108" s="209">
        <v>5075</v>
      </c>
      <c r="F108" s="209">
        <v>11280</v>
      </c>
      <c r="G108" s="318">
        <v>0.44800000000000001</v>
      </c>
      <c r="H108" s="209">
        <v>1153</v>
      </c>
      <c r="I108" s="209">
        <v>8339</v>
      </c>
      <c r="J108" s="209">
        <v>1488</v>
      </c>
      <c r="K108" s="282">
        <v>0.67</v>
      </c>
    </row>
    <row r="109" spans="1:11" ht="38.25" customHeight="1">
      <c r="A109" s="281" t="s">
        <v>921</v>
      </c>
      <c r="B109" s="209" t="s">
        <v>101</v>
      </c>
      <c r="C109" s="209" t="s">
        <v>102</v>
      </c>
      <c r="D109" s="209">
        <v>143</v>
      </c>
      <c r="E109" s="209">
        <v>68</v>
      </c>
      <c r="F109" s="209">
        <v>170</v>
      </c>
      <c r="G109" s="318">
        <v>0.39900000000000002</v>
      </c>
      <c r="H109" s="209">
        <v>19</v>
      </c>
      <c r="I109" s="209">
        <v>196</v>
      </c>
      <c r="J109" s="209">
        <v>23</v>
      </c>
      <c r="K109" s="282">
        <v>0.57999999999999996</v>
      </c>
    </row>
    <row r="110" spans="1:11" ht="38.25" customHeight="1">
      <c r="A110" s="281" t="s">
        <v>922</v>
      </c>
      <c r="B110" s="209" t="s">
        <v>101</v>
      </c>
      <c r="C110" s="209" t="s">
        <v>102</v>
      </c>
      <c r="D110" s="209">
        <v>577</v>
      </c>
      <c r="E110" s="209">
        <v>327</v>
      </c>
      <c r="F110" s="209">
        <v>718</v>
      </c>
      <c r="G110" s="318">
        <v>0.44400000000000001</v>
      </c>
      <c r="H110" s="209">
        <v>88</v>
      </c>
      <c r="I110" s="209">
        <v>567</v>
      </c>
      <c r="J110" s="209">
        <v>77</v>
      </c>
      <c r="K110" s="282">
        <v>0.57999999999999996</v>
      </c>
    </row>
    <row r="111" spans="1:11" ht="38.25" customHeight="1">
      <c r="A111" s="281" t="s">
        <v>923</v>
      </c>
      <c r="B111" s="209" t="s">
        <v>101</v>
      </c>
      <c r="C111" s="209" t="s">
        <v>102</v>
      </c>
      <c r="D111" s="209">
        <v>84</v>
      </c>
      <c r="E111" s="209">
        <v>75</v>
      </c>
      <c r="F111" s="209">
        <v>94</v>
      </c>
      <c r="G111" s="318">
        <v>0.38500000000000001</v>
      </c>
      <c r="H111" s="209">
        <v>14</v>
      </c>
      <c r="I111" s="209">
        <v>86</v>
      </c>
      <c r="J111" s="209">
        <v>12</v>
      </c>
      <c r="K111" s="282">
        <v>0.56000000000000005</v>
      </c>
    </row>
    <row r="112" spans="1:11" ht="38.25" customHeight="1">
      <c r="A112" s="281" t="s">
        <v>924</v>
      </c>
      <c r="B112" s="209" t="s">
        <v>101</v>
      </c>
      <c r="C112" s="209" t="s">
        <v>102</v>
      </c>
      <c r="D112" s="209">
        <v>149</v>
      </c>
      <c r="E112" s="209">
        <v>91</v>
      </c>
      <c r="F112" s="209">
        <v>183</v>
      </c>
      <c r="G112" s="318">
        <v>0.441</v>
      </c>
      <c r="H112" s="209">
        <v>29</v>
      </c>
      <c r="I112" s="209">
        <v>144</v>
      </c>
      <c r="J112" s="209">
        <v>28</v>
      </c>
      <c r="K112" s="282">
        <v>0.6</v>
      </c>
    </row>
    <row r="113" spans="1:11" ht="38.25" customHeight="1">
      <c r="A113" s="281" t="s">
        <v>925</v>
      </c>
      <c r="B113" s="209" t="s">
        <v>101</v>
      </c>
      <c r="C113" s="209" t="s">
        <v>102</v>
      </c>
      <c r="D113" s="209">
        <v>691</v>
      </c>
      <c r="E113" s="209">
        <v>374</v>
      </c>
      <c r="F113" s="209">
        <v>906</v>
      </c>
      <c r="G113" s="318">
        <v>0.44500000000000001</v>
      </c>
      <c r="H113" s="209">
        <v>102</v>
      </c>
      <c r="I113" s="209">
        <v>562</v>
      </c>
      <c r="J113" s="209">
        <v>95</v>
      </c>
      <c r="K113" s="282">
        <v>0.67</v>
      </c>
    </row>
    <row r="114" spans="1:11" ht="38.25" customHeight="1">
      <c r="A114" s="281" t="s">
        <v>760</v>
      </c>
      <c r="B114" s="209" t="s">
        <v>88</v>
      </c>
      <c r="C114" s="209" t="s">
        <v>126</v>
      </c>
      <c r="D114" s="209">
        <v>182</v>
      </c>
      <c r="E114" s="209">
        <v>114</v>
      </c>
      <c r="F114" s="209">
        <v>233</v>
      </c>
      <c r="G114" s="318">
        <v>0.48799999999999999</v>
      </c>
      <c r="H114" s="209">
        <v>27</v>
      </c>
      <c r="I114" s="209">
        <v>163</v>
      </c>
      <c r="J114" s="209">
        <v>23</v>
      </c>
      <c r="K114" s="282">
        <v>0.52</v>
      </c>
    </row>
    <row r="115" spans="1:11" ht="38.25" customHeight="1">
      <c r="A115" s="281" t="s">
        <v>761</v>
      </c>
      <c r="B115" s="209" t="s">
        <v>88</v>
      </c>
      <c r="C115" s="209" t="s">
        <v>126</v>
      </c>
      <c r="D115" s="209">
        <v>63</v>
      </c>
      <c r="E115" s="209">
        <v>27</v>
      </c>
      <c r="F115" s="209">
        <v>88</v>
      </c>
      <c r="G115" s="318">
        <v>0.39600000000000002</v>
      </c>
      <c r="H115" s="209">
        <v>13</v>
      </c>
      <c r="I115" s="209">
        <v>53</v>
      </c>
      <c r="J115" s="209">
        <v>8</v>
      </c>
      <c r="K115" s="282">
        <v>0.56999999999999995</v>
      </c>
    </row>
    <row r="116" spans="1:11" ht="38.25" customHeight="1">
      <c r="A116" s="281" t="s">
        <v>763</v>
      </c>
      <c r="B116" s="209" t="s">
        <v>88</v>
      </c>
      <c r="C116" s="209" t="s">
        <v>126</v>
      </c>
      <c r="D116" s="209">
        <v>470</v>
      </c>
      <c r="E116" s="209">
        <v>264</v>
      </c>
      <c r="F116" s="209">
        <v>591</v>
      </c>
      <c r="G116" s="318">
        <v>0.33500000000000002</v>
      </c>
      <c r="H116" s="209">
        <v>91</v>
      </c>
      <c r="I116" s="209">
        <v>430</v>
      </c>
      <c r="J116" s="209">
        <v>96</v>
      </c>
      <c r="K116" s="282">
        <v>0.41</v>
      </c>
    </row>
    <row r="117" spans="1:11" ht="38.25" customHeight="1">
      <c r="A117" s="281" t="s">
        <v>762</v>
      </c>
      <c r="B117" s="209" t="s">
        <v>88</v>
      </c>
      <c r="C117" s="209" t="s">
        <v>126</v>
      </c>
      <c r="D117" s="209">
        <v>434</v>
      </c>
      <c r="E117" s="209">
        <v>204</v>
      </c>
      <c r="F117" s="209">
        <v>585</v>
      </c>
      <c r="G117" s="318">
        <v>0.438</v>
      </c>
      <c r="H117" s="209">
        <v>80</v>
      </c>
      <c r="I117" s="209">
        <v>457</v>
      </c>
      <c r="J117" s="209">
        <v>74</v>
      </c>
      <c r="K117" s="282">
        <v>0.5</v>
      </c>
    </row>
    <row r="118" spans="1:11" ht="38.25" customHeight="1">
      <c r="A118" s="281" t="s">
        <v>764</v>
      </c>
      <c r="B118" s="209" t="s">
        <v>88</v>
      </c>
      <c r="C118" s="209" t="s">
        <v>126</v>
      </c>
      <c r="D118" s="209">
        <v>129</v>
      </c>
      <c r="E118" s="209">
        <v>72</v>
      </c>
      <c r="F118" s="209">
        <v>161</v>
      </c>
      <c r="G118" s="318">
        <v>0.36299999999999999</v>
      </c>
      <c r="H118" s="209">
        <v>16</v>
      </c>
      <c r="I118" s="209">
        <v>115</v>
      </c>
      <c r="J118" s="209">
        <v>18</v>
      </c>
      <c r="K118" s="282">
        <v>0.44</v>
      </c>
    </row>
    <row r="119" spans="1:11" ht="38.25" customHeight="1">
      <c r="A119" s="281" t="s">
        <v>765</v>
      </c>
      <c r="B119" s="209" t="s">
        <v>88</v>
      </c>
      <c r="C119" s="209" t="s">
        <v>126</v>
      </c>
      <c r="D119" s="209">
        <v>134</v>
      </c>
      <c r="E119" s="209">
        <v>47</v>
      </c>
      <c r="F119" s="209">
        <v>110</v>
      </c>
      <c r="G119" s="318">
        <v>0.314</v>
      </c>
      <c r="H119" s="209">
        <v>16</v>
      </c>
      <c r="I119" s="209">
        <v>106</v>
      </c>
      <c r="J119" s="209">
        <v>23</v>
      </c>
      <c r="K119" s="282">
        <v>0.43</v>
      </c>
    </row>
    <row r="120" spans="1:11" ht="38.25" customHeight="1">
      <c r="A120" s="281" t="s">
        <v>766</v>
      </c>
      <c r="B120" s="209" t="s">
        <v>88</v>
      </c>
      <c r="C120" s="209" t="s">
        <v>126</v>
      </c>
      <c r="D120" s="209">
        <v>3958</v>
      </c>
      <c r="E120" s="209">
        <v>1957</v>
      </c>
      <c r="F120" s="209">
        <v>4877</v>
      </c>
      <c r="G120" s="318">
        <v>0.375</v>
      </c>
      <c r="H120" s="209">
        <v>671</v>
      </c>
      <c r="I120" s="209">
        <v>3319</v>
      </c>
      <c r="J120" s="209">
        <v>661</v>
      </c>
      <c r="K120" s="282">
        <v>0.44</v>
      </c>
    </row>
    <row r="121" spans="1:11" ht="38.25" customHeight="1">
      <c r="A121" s="281" t="s">
        <v>767</v>
      </c>
      <c r="B121" s="209" t="s">
        <v>88</v>
      </c>
      <c r="C121" s="209" t="s">
        <v>126</v>
      </c>
      <c r="D121" s="209">
        <v>375</v>
      </c>
      <c r="E121" s="209">
        <v>148</v>
      </c>
      <c r="F121" s="209">
        <v>469</v>
      </c>
      <c r="G121" s="318">
        <v>0.37</v>
      </c>
      <c r="H121" s="209">
        <v>64</v>
      </c>
      <c r="I121" s="209">
        <v>306</v>
      </c>
      <c r="J121" s="209">
        <v>51</v>
      </c>
      <c r="K121" s="282">
        <v>0.45</v>
      </c>
    </row>
    <row r="122" spans="1:11" ht="38.25" customHeight="1">
      <c r="A122" s="281" t="s">
        <v>768</v>
      </c>
      <c r="B122" s="209" t="s">
        <v>88</v>
      </c>
      <c r="C122" s="209" t="s">
        <v>126</v>
      </c>
      <c r="D122" s="209">
        <v>52</v>
      </c>
      <c r="E122" s="209">
        <v>30</v>
      </c>
      <c r="F122" s="209">
        <v>74</v>
      </c>
      <c r="G122" s="318">
        <v>0.35699999999999998</v>
      </c>
      <c r="H122" s="209">
        <v>10</v>
      </c>
      <c r="I122" s="209">
        <v>35</v>
      </c>
      <c r="J122" s="209">
        <v>6</v>
      </c>
      <c r="K122" s="282">
        <v>0.45</v>
      </c>
    </row>
    <row r="123" spans="1:11" ht="38.25" customHeight="1">
      <c r="A123" s="281" t="s">
        <v>769</v>
      </c>
      <c r="B123" s="209" t="s">
        <v>88</v>
      </c>
      <c r="C123" s="209" t="s">
        <v>126</v>
      </c>
      <c r="D123" s="209">
        <v>60</v>
      </c>
      <c r="E123" s="209">
        <v>35</v>
      </c>
      <c r="F123" s="209">
        <v>72</v>
      </c>
      <c r="G123" s="318">
        <v>0.28499999999999998</v>
      </c>
      <c r="H123" s="209">
        <v>10</v>
      </c>
      <c r="I123" s="209">
        <v>75</v>
      </c>
      <c r="J123" s="209">
        <v>7</v>
      </c>
      <c r="K123" s="282">
        <v>0.41</v>
      </c>
    </row>
    <row r="124" spans="1:11" ht="38.25" customHeight="1">
      <c r="A124" s="281" t="s">
        <v>754</v>
      </c>
      <c r="B124" s="209" t="s">
        <v>137</v>
      </c>
      <c r="C124" s="209" t="s">
        <v>138</v>
      </c>
      <c r="D124" s="209">
        <v>631</v>
      </c>
      <c r="E124" s="209">
        <v>413</v>
      </c>
      <c r="F124" s="209">
        <v>804</v>
      </c>
      <c r="G124" s="318">
        <v>0.45200000000000001</v>
      </c>
      <c r="H124" s="209">
        <v>92</v>
      </c>
      <c r="I124" s="209">
        <v>495</v>
      </c>
      <c r="J124" s="209">
        <v>60</v>
      </c>
      <c r="K124" s="282">
        <v>0.56999999999999995</v>
      </c>
    </row>
    <row r="125" spans="1:11" ht="38.25" customHeight="1">
      <c r="A125" s="281" t="s">
        <v>755</v>
      </c>
      <c r="B125" s="209" t="s">
        <v>137</v>
      </c>
      <c r="C125" s="209" t="s">
        <v>138</v>
      </c>
      <c r="D125" s="209">
        <v>1935</v>
      </c>
      <c r="E125" s="209">
        <v>953</v>
      </c>
      <c r="F125" s="209">
        <v>1962</v>
      </c>
      <c r="G125" s="318">
        <v>0.35899999999999999</v>
      </c>
      <c r="H125" s="209">
        <v>218</v>
      </c>
      <c r="I125" s="209">
        <v>1618</v>
      </c>
      <c r="J125" s="209">
        <v>255</v>
      </c>
      <c r="K125" s="282">
        <v>0.42</v>
      </c>
    </row>
    <row r="126" spans="1:11" ht="38.25" customHeight="1">
      <c r="A126" s="281" t="s">
        <v>756</v>
      </c>
      <c r="B126" s="209" t="s">
        <v>137</v>
      </c>
      <c r="C126" s="209" t="s">
        <v>138</v>
      </c>
      <c r="D126" s="209">
        <v>2599</v>
      </c>
      <c r="E126" s="209">
        <v>1681</v>
      </c>
      <c r="F126" s="209">
        <v>3629</v>
      </c>
      <c r="G126" s="318">
        <v>0.57399999999999995</v>
      </c>
      <c r="H126" s="209">
        <v>374</v>
      </c>
      <c r="I126" s="209">
        <v>2053</v>
      </c>
      <c r="J126" s="209">
        <v>408</v>
      </c>
      <c r="K126" s="282">
        <v>0.67</v>
      </c>
    </row>
    <row r="127" spans="1:11" ht="38.25" customHeight="1">
      <c r="A127" s="281" t="s">
        <v>757</v>
      </c>
      <c r="B127" s="209" t="s">
        <v>137</v>
      </c>
      <c r="C127" s="209" t="s">
        <v>138</v>
      </c>
      <c r="D127" s="209">
        <v>52</v>
      </c>
      <c r="E127" s="209">
        <v>36</v>
      </c>
      <c r="F127" s="209">
        <v>63</v>
      </c>
      <c r="G127" s="318">
        <v>0.45700000000000002</v>
      </c>
      <c r="H127" s="209">
        <v>5</v>
      </c>
      <c r="I127" s="209">
        <v>41</v>
      </c>
      <c r="J127" s="209" t="s">
        <v>1058</v>
      </c>
      <c r="K127" s="282">
        <v>0.53</v>
      </c>
    </row>
    <row r="128" spans="1:11" ht="38.25" customHeight="1">
      <c r="A128" s="281" t="s">
        <v>758</v>
      </c>
      <c r="B128" s="209" t="s">
        <v>137</v>
      </c>
      <c r="C128" s="209" t="s">
        <v>138</v>
      </c>
      <c r="D128" s="209">
        <v>135</v>
      </c>
      <c r="E128" s="209">
        <v>56</v>
      </c>
      <c r="F128" s="209">
        <v>149</v>
      </c>
      <c r="G128" s="318">
        <v>0.39700000000000002</v>
      </c>
      <c r="H128" s="209">
        <v>16</v>
      </c>
      <c r="I128" s="209">
        <v>112</v>
      </c>
      <c r="J128" s="209">
        <v>20</v>
      </c>
      <c r="K128" s="282">
        <v>0.45</v>
      </c>
    </row>
    <row r="129" spans="1:11" ht="38.25" customHeight="1">
      <c r="A129" s="281" t="s">
        <v>759</v>
      </c>
      <c r="B129" s="209" t="s">
        <v>137</v>
      </c>
      <c r="C129" s="209" t="s">
        <v>138</v>
      </c>
      <c r="D129" s="209">
        <v>108</v>
      </c>
      <c r="E129" s="209">
        <v>63</v>
      </c>
      <c r="F129" s="209">
        <v>142</v>
      </c>
      <c r="G129" s="318">
        <v>0.495</v>
      </c>
      <c r="H129" s="209">
        <v>12</v>
      </c>
      <c r="I129" s="209">
        <v>70</v>
      </c>
      <c r="J129" s="209">
        <v>16</v>
      </c>
      <c r="K129" s="282">
        <v>0.61</v>
      </c>
    </row>
    <row r="130" spans="1:11" ht="38.25" customHeight="1">
      <c r="A130" s="281" t="s">
        <v>744</v>
      </c>
      <c r="B130" s="209" t="s">
        <v>137</v>
      </c>
      <c r="C130" s="209" t="s">
        <v>145</v>
      </c>
      <c r="D130" s="209">
        <v>1139</v>
      </c>
      <c r="E130" s="209">
        <v>708</v>
      </c>
      <c r="F130" s="209">
        <v>1693</v>
      </c>
      <c r="G130" s="318">
        <v>0.64700000000000002</v>
      </c>
      <c r="H130" s="209">
        <v>109</v>
      </c>
      <c r="I130" s="209">
        <v>924</v>
      </c>
      <c r="J130" s="209">
        <v>172</v>
      </c>
      <c r="K130" s="282">
        <v>0.75</v>
      </c>
    </row>
    <row r="131" spans="1:11" ht="38.25" customHeight="1">
      <c r="A131" s="281" t="s">
        <v>746</v>
      </c>
      <c r="B131" s="209" t="s">
        <v>137</v>
      </c>
      <c r="C131" s="209" t="s">
        <v>145</v>
      </c>
      <c r="D131" s="209">
        <v>2484</v>
      </c>
      <c r="E131" s="209">
        <v>1411</v>
      </c>
      <c r="F131" s="209">
        <v>3311</v>
      </c>
      <c r="G131" s="318">
        <v>0.54200000000000004</v>
      </c>
      <c r="H131" s="209">
        <v>316</v>
      </c>
      <c r="I131" s="209">
        <v>2026</v>
      </c>
      <c r="J131" s="209">
        <v>332</v>
      </c>
      <c r="K131" s="282">
        <v>0.61</v>
      </c>
    </row>
    <row r="132" spans="1:11" ht="38.25" customHeight="1">
      <c r="A132" s="281" t="s">
        <v>747</v>
      </c>
      <c r="B132" s="209" t="s">
        <v>137</v>
      </c>
      <c r="C132" s="209" t="s">
        <v>145</v>
      </c>
      <c r="D132" s="209">
        <v>69</v>
      </c>
      <c r="E132" s="209">
        <v>38</v>
      </c>
      <c r="F132" s="209">
        <v>90</v>
      </c>
      <c r="G132" s="318">
        <v>0.54900000000000004</v>
      </c>
      <c r="H132" s="209">
        <v>7</v>
      </c>
      <c r="I132" s="209">
        <v>49</v>
      </c>
      <c r="J132" s="209" t="s">
        <v>1058</v>
      </c>
      <c r="K132" s="282">
        <v>0.61</v>
      </c>
    </row>
    <row r="133" spans="1:11" ht="38.25" customHeight="1">
      <c r="A133" s="281" t="s">
        <v>748</v>
      </c>
      <c r="B133" s="209" t="s">
        <v>137</v>
      </c>
      <c r="C133" s="209" t="s">
        <v>145</v>
      </c>
      <c r="D133" s="209">
        <v>126</v>
      </c>
      <c r="E133" s="209">
        <v>75</v>
      </c>
      <c r="F133" s="209">
        <v>179</v>
      </c>
      <c r="G133" s="318">
        <v>0.57699999999999996</v>
      </c>
      <c r="H133" s="209">
        <v>22</v>
      </c>
      <c r="I133" s="209">
        <v>98</v>
      </c>
      <c r="J133" s="209">
        <v>9</v>
      </c>
      <c r="K133" s="282">
        <v>0.66</v>
      </c>
    </row>
    <row r="134" spans="1:11" ht="38.25" customHeight="1">
      <c r="A134" s="281" t="s">
        <v>749</v>
      </c>
      <c r="B134" s="209" t="s">
        <v>137</v>
      </c>
      <c r="C134" s="209" t="s">
        <v>145</v>
      </c>
      <c r="D134" s="209">
        <v>112</v>
      </c>
      <c r="E134" s="209">
        <v>65</v>
      </c>
      <c r="F134" s="209">
        <v>174</v>
      </c>
      <c r="G134" s="318">
        <v>0.64200000000000002</v>
      </c>
      <c r="H134" s="209">
        <v>14</v>
      </c>
      <c r="I134" s="209">
        <v>120</v>
      </c>
      <c r="J134" s="209">
        <v>17</v>
      </c>
      <c r="K134" s="282">
        <v>0.69</v>
      </c>
    </row>
    <row r="135" spans="1:11" ht="38.25" customHeight="1">
      <c r="A135" s="281" t="s">
        <v>750</v>
      </c>
      <c r="B135" s="209" t="s">
        <v>137</v>
      </c>
      <c r="C135" s="209" t="s">
        <v>145</v>
      </c>
      <c r="D135" s="209">
        <v>107</v>
      </c>
      <c r="E135" s="209">
        <v>65</v>
      </c>
      <c r="F135" s="209">
        <v>155</v>
      </c>
      <c r="G135" s="318">
        <v>0.61</v>
      </c>
      <c r="H135" s="209">
        <v>18</v>
      </c>
      <c r="I135" s="209">
        <v>92</v>
      </c>
      <c r="J135" s="209">
        <v>16</v>
      </c>
      <c r="K135" s="282">
        <v>0.75</v>
      </c>
    </row>
    <row r="136" spans="1:11" ht="38.25" customHeight="1">
      <c r="A136" s="281" t="s">
        <v>751</v>
      </c>
      <c r="B136" s="209" t="s">
        <v>137</v>
      </c>
      <c r="C136" s="209" t="s">
        <v>145</v>
      </c>
      <c r="D136" s="209">
        <v>124</v>
      </c>
      <c r="E136" s="209">
        <v>95</v>
      </c>
      <c r="F136" s="209">
        <v>178</v>
      </c>
      <c r="G136" s="318">
        <v>0.55500000000000005</v>
      </c>
      <c r="H136" s="209">
        <v>20</v>
      </c>
      <c r="I136" s="209">
        <v>136</v>
      </c>
      <c r="J136" s="209">
        <v>22</v>
      </c>
      <c r="K136" s="282">
        <v>0.68</v>
      </c>
    </row>
    <row r="137" spans="1:11" ht="38.25" customHeight="1">
      <c r="A137" s="281" t="s">
        <v>752</v>
      </c>
      <c r="B137" s="209" t="s">
        <v>137</v>
      </c>
      <c r="C137" s="209" t="s">
        <v>145</v>
      </c>
      <c r="D137" s="209">
        <v>77</v>
      </c>
      <c r="E137" s="209">
        <v>47</v>
      </c>
      <c r="F137" s="209">
        <v>108</v>
      </c>
      <c r="G137" s="318">
        <v>0.54300000000000004</v>
      </c>
      <c r="H137" s="209">
        <v>20</v>
      </c>
      <c r="I137" s="209">
        <v>54</v>
      </c>
      <c r="J137" s="209">
        <v>12</v>
      </c>
      <c r="K137" s="282">
        <v>0.62</v>
      </c>
    </row>
    <row r="138" spans="1:11" ht="38.25" customHeight="1">
      <c r="A138" s="281" t="s">
        <v>753</v>
      </c>
      <c r="B138" s="209" t="s">
        <v>137</v>
      </c>
      <c r="C138" s="209" t="s">
        <v>145</v>
      </c>
      <c r="D138" s="209">
        <v>122</v>
      </c>
      <c r="E138" s="209">
        <v>69</v>
      </c>
      <c r="F138" s="209">
        <v>168</v>
      </c>
      <c r="G138" s="318">
        <v>0.55100000000000005</v>
      </c>
      <c r="H138" s="209">
        <v>13</v>
      </c>
      <c r="I138" s="209">
        <v>81</v>
      </c>
      <c r="J138" s="209">
        <v>23</v>
      </c>
      <c r="K138" s="282">
        <v>0.7</v>
      </c>
    </row>
    <row r="139" spans="1:11" ht="38.25" customHeight="1">
      <c r="A139" s="281" t="s">
        <v>789</v>
      </c>
      <c r="B139" s="209" t="s">
        <v>155</v>
      </c>
      <c r="C139" s="209" t="s">
        <v>156</v>
      </c>
      <c r="D139" s="209">
        <v>35</v>
      </c>
      <c r="E139" s="209">
        <v>16</v>
      </c>
      <c r="F139" s="209">
        <v>45</v>
      </c>
      <c r="G139" s="318">
        <v>0.48899999999999999</v>
      </c>
      <c r="H139" s="209">
        <v>12</v>
      </c>
      <c r="I139" s="209">
        <v>27</v>
      </c>
      <c r="J139" s="209" t="s">
        <v>1058</v>
      </c>
      <c r="K139" s="282">
        <v>0.6</v>
      </c>
    </row>
    <row r="140" spans="1:11" ht="38.25" customHeight="1">
      <c r="A140" s="281" t="s">
        <v>790</v>
      </c>
      <c r="B140" s="209" t="s">
        <v>155</v>
      </c>
      <c r="C140" s="209" t="s">
        <v>156</v>
      </c>
      <c r="D140" s="209">
        <v>51</v>
      </c>
      <c r="E140" s="209">
        <v>29</v>
      </c>
      <c r="F140" s="209">
        <v>70</v>
      </c>
      <c r="G140" s="318">
        <v>0.52200000000000002</v>
      </c>
      <c r="H140" s="209">
        <v>8</v>
      </c>
      <c r="I140" s="209">
        <v>20</v>
      </c>
      <c r="J140" s="209">
        <v>8</v>
      </c>
      <c r="K140" s="282">
        <v>0.56000000000000005</v>
      </c>
    </row>
    <row r="141" spans="1:11" ht="38.25" customHeight="1">
      <c r="A141" s="281" t="s">
        <v>791</v>
      </c>
      <c r="B141" s="209" t="s">
        <v>155</v>
      </c>
      <c r="C141" s="209" t="s">
        <v>156</v>
      </c>
      <c r="D141" s="209">
        <v>136</v>
      </c>
      <c r="E141" s="209">
        <v>68</v>
      </c>
      <c r="F141" s="209">
        <v>168</v>
      </c>
      <c r="G141" s="318">
        <v>0.52800000000000002</v>
      </c>
      <c r="H141" s="209">
        <v>15</v>
      </c>
      <c r="I141" s="209">
        <v>96</v>
      </c>
      <c r="J141" s="209">
        <v>17</v>
      </c>
      <c r="K141" s="282">
        <v>0.69</v>
      </c>
    </row>
    <row r="142" spans="1:11" ht="38.25" customHeight="1">
      <c r="A142" s="281" t="s">
        <v>792</v>
      </c>
      <c r="B142" s="209" t="s">
        <v>155</v>
      </c>
      <c r="C142" s="209" t="s">
        <v>156</v>
      </c>
      <c r="D142" s="209">
        <v>136</v>
      </c>
      <c r="E142" s="209">
        <v>58</v>
      </c>
      <c r="F142" s="209">
        <v>181</v>
      </c>
      <c r="G142" s="318">
        <v>0.53200000000000003</v>
      </c>
      <c r="H142" s="209">
        <v>18</v>
      </c>
      <c r="I142" s="209">
        <v>114</v>
      </c>
      <c r="J142" s="209">
        <v>19</v>
      </c>
      <c r="K142" s="282">
        <v>0.61</v>
      </c>
    </row>
    <row r="143" spans="1:11" ht="38.25" customHeight="1">
      <c r="A143" s="281" t="s">
        <v>793</v>
      </c>
      <c r="B143" s="209" t="s">
        <v>155</v>
      </c>
      <c r="C143" s="209" t="s">
        <v>156</v>
      </c>
      <c r="D143" s="209">
        <v>1423</v>
      </c>
      <c r="E143" s="209">
        <v>657</v>
      </c>
      <c r="F143" s="209">
        <v>1768</v>
      </c>
      <c r="G143" s="318">
        <v>0.432</v>
      </c>
      <c r="H143" s="209">
        <v>203</v>
      </c>
      <c r="I143" s="209">
        <v>1218</v>
      </c>
      <c r="J143" s="209">
        <v>176</v>
      </c>
      <c r="K143" s="282">
        <v>0.49</v>
      </c>
    </row>
    <row r="144" spans="1:11" ht="38.25" customHeight="1">
      <c r="A144" s="281" t="s">
        <v>794</v>
      </c>
      <c r="B144" s="209" t="s">
        <v>155</v>
      </c>
      <c r="C144" s="209" t="s">
        <v>156</v>
      </c>
      <c r="D144" s="209">
        <v>140</v>
      </c>
      <c r="E144" s="209">
        <v>55</v>
      </c>
      <c r="F144" s="209">
        <v>187</v>
      </c>
      <c r="G144" s="318">
        <v>0.51100000000000001</v>
      </c>
      <c r="H144" s="209">
        <v>25</v>
      </c>
      <c r="I144" s="209">
        <v>133</v>
      </c>
      <c r="J144" s="209">
        <v>17</v>
      </c>
      <c r="K144" s="282">
        <v>0.62</v>
      </c>
    </row>
    <row r="145" spans="1:11" ht="38.25" customHeight="1">
      <c r="A145" s="281" t="s">
        <v>795</v>
      </c>
      <c r="B145" s="209" t="s">
        <v>155</v>
      </c>
      <c r="C145" s="209" t="s">
        <v>156</v>
      </c>
      <c r="D145" s="209">
        <v>50</v>
      </c>
      <c r="E145" s="209">
        <v>22</v>
      </c>
      <c r="F145" s="209">
        <v>58</v>
      </c>
      <c r="G145" s="318">
        <v>0.5</v>
      </c>
      <c r="H145" s="209">
        <v>5</v>
      </c>
      <c r="I145" s="209">
        <v>25</v>
      </c>
      <c r="J145" s="209">
        <v>5</v>
      </c>
      <c r="K145" s="282">
        <v>0.49</v>
      </c>
    </row>
    <row r="146" spans="1:11" ht="38.25" customHeight="1">
      <c r="A146" s="281" t="s">
        <v>796</v>
      </c>
      <c r="B146" s="209" t="s">
        <v>155</v>
      </c>
      <c r="C146" s="209" t="s">
        <v>156</v>
      </c>
      <c r="D146" s="209">
        <v>466</v>
      </c>
      <c r="E146" s="209">
        <v>221</v>
      </c>
      <c r="F146" s="209">
        <v>542</v>
      </c>
      <c r="G146" s="318">
        <v>0.43</v>
      </c>
      <c r="H146" s="209">
        <v>67</v>
      </c>
      <c r="I146" s="209">
        <v>389</v>
      </c>
      <c r="J146" s="209">
        <v>61</v>
      </c>
      <c r="K146" s="282">
        <v>0.51</v>
      </c>
    </row>
    <row r="147" spans="1:11" ht="38.25" customHeight="1">
      <c r="A147" s="281" t="s">
        <v>797</v>
      </c>
      <c r="B147" s="209" t="s">
        <v>155</v>
      </c>
      <c r="C147" s="209" t="s">
        <v>156</v>
      </c>
      <c r="D147" s="209">
        <v>40</v>
      </c>
      <c r="E147" s="209">
        <v>20</v>
      </c>
      <c r="F147" s="209">
        <v>58</v>
      </c>
      <c r="G147" s="318">
        <v>0.55200000000000005</v>
      </c>
      <c r="H147" s="209">
        <v>5</v>
      </c>
      <c r="I147" s="209">
        <v>39</v>
      </c>
      <c r="J147" s="209">
        <v>9</v>
      </c>
      <c r="K147" s="282">
        <v>0.71</v>
      </c>
    </row>
    <row r="148" spans="1:11" ht="38.25" customHeight="1">
      <c r="A148" s="281" t="s">
        <v>798</v>
      </c>
      <c r="B148" s="209" t="s">
        <v>155</v>
      </c>
      <c r="C148" s="209" t="s">
        <v>156</v>
      </c>
      <c r="D148" s="209">
        <v>85</v>
      </c>
      <c r="E148" s="209">
        <v>54</v>
      </c>
      <c r="F148" s="209">
        <v>125</v>
      </c>
      <c r="G148" s="318">
        <v>0.60699999999999998</v>
      </c>
      <c r="H148" s="209">
        <v>22</v>
      </c>
      <c r="I148" s="209">
        <v>75</v>
      </c>
      <c r="J148" s="209">
        <v>22</v>
      </c>
      <c r="K148" s="282">
        <v>0.69</v>
      </c>
    </row>
    <row r="149" spans="1:11" ht="38.25" customHeight="1">
      <c r="A149" s="281" t="s">
        <v>799</v>
      </c>
      <c r="B149" s="209" t="s">
        <v>155</v>
      </c>
      <c r="C149" s="209" t="s">
        <v>156</v>
      </c>
      <c r="D149" s="209">
        <v>1315</v>
      </c>
      <c r="E149" s="209">
        <v>637</v>
      </c>
      <c r="F149" s="209">
        <v>1530</v>
      </c>
      <c r="G149" s="318">
        <v>0.53</v>
      </c>
      <c r="H149" s="209">
        <v>147</v>
      </c>
      <c r="I149" s="209">
        <v>921</v>
      </c>
      <c r="J149" s="209">
        <v>150</v>
      </c>
      <c r="K149" s="282">
        <v>0.62</v>
      </c>
    </row>
    <row r="150" spans="1:11" ht="38.25" customHeight="1">
      <c r="A150" s="281" t="s">
        <v>800</v>
      </c>
      <c r="B150" s="209" t="s">
        <v>155</v>
      </c>
      <c r="C150" s="209" t="s">
        <v>156</v>
      </c>
      <c r="D150" s="209">
        <v>66</v>
      </c>
      <c r="E150" s="209">
        <v>32</v>
      </c>
      <c r="F150" s="209">
        <v>87</v>
      </c>
      <c r="G150" s="318">
        <v>0.626</v>
      </c>
      <c r="H150" s="209">
        <v>9</v>
      </c>
      <c r="I150" s="209">
        <v>49</v>
      </c>
      <c r="J150" s="209">
        <v>13</v>
      </c>
      <c r="K150" s="282">
        <v>0.76</v>
      </c>
    </row>
    <row r="151" spans="1:11" ht="38.25" customHeight="1">
      <c r="A151" s="281" t="s">
        <v>770</v>
      </c>
      <c r="B151" s="209" t="s">
        <v>169</v>
      </c>
      <c r="C151" s="209" t="s">
        <v>170</v>
      </c>
      <c r="D151" s="209">
        <v>560</v>
      </c>
      <c r="E151" s="209">
        <v>306</v>
      </c>
      <c r="F151" s="209">
        <v>581</v>
      </c>
      <c r="G151" s="318">
        <v>0.252</v>
      </c>
      <c r="H151" s="209">
        <v>86</v>
      </c>
      <c r="I151" s="209">
        <v>629</v>
      </c>
      <c r="J151" s="209">
        <v>59</v>
      </c>
      <c r="K151" s="282">
        <v>0.32</v>
      </c>
    </row>
    <row r="152" spans="1:11" ht="38.25" customHeight="1">
      <c r="A152" s="281" t="s">
        <v>771</v>
      </c>
      <c r="B152" s="209" t="s">
        <v>169</v>
      </c>
      <c r="C152" s="209" t="s">
        <v>170</v>
      </c>
      <c r="D152" s="209">
        <v>114</v>
      </c>
      <c r="E152" s="209">
        <v>83</v>
      </c>
      <c r="F152" s="209">
        <v>117</v>
      </c>
      <c r="G152" s="318">
        <v>0.312</v>
      </c>
      <c r="H152" s="209">
        <v>17</v>
      </c>
      <c r="I152" s="209">
        <v>113</v>
      </c>
      <c r="J152" s="209">
        <v>9</v>
      </c>
      <c r="K152" s="282">
        <v>0.56999999999999995</v>
      </c>
    </row>
    <row r="153" spans="1:11" ht="38.25" customHeight="1">
      <c r="A153" s="281" t="s">
        <v>772</v>
      </c>
      <c r="B153" s="209" t="s">
        <v>169</v>
      </c>
      <c r="C153" s="209" t="s">
        <v>170</v>
      </c>
      <c r="D153" s="209">
        <v>72</v>
      </c>
      <c r="E153" s="209">
        <v>58</v>
      </c>
      <c r="F153" s="209">
        <v>89</v>
      </c>
      <c r="G153" s="318">
        <v>0.38700000000000001</v>
      </c>
      <c r="H153" s="209">
        <v>16</v>
      </c>
      <c r="I153" s="209">
        <v>83</v>
      </c>
      <c r="J153" s="209">
        <v>9</v>
      </c>
      <c r="K153" s="282">
        <v>0.46</v>
      </c>
    </row>
    <row r="154" spans="1:11" ht="38.25" customHeight="1">
      <c r="A154" s="281" t="s">
        <v>773</v>
      </c>
      <c r="B154" s="209" t="s">
        <v>169</v>
      </c>
      <c r="C154" s="209" t="s">
        <v>170</v>
      </c>
      <c r="D154" s="209">
        <v>47</v>
      </c>
      <c r="E154" s="209">
        <v>29</v>
      </c>
      <c r="F154" s="209">
        <v>58</v>
      </c>
      <c r="G154" s="318">
        <v>0.39200000000000002</v>
      </c>
      <c r="H154" s="209">
        <v>11</v>
      </c>
      <c r="I154" s="209">
        <v>66</v>
      </c>
      <c r="J154" s="209">
        <v>7</v>
      </c>
      <c r="K154" s="282">
        <v>0.55000000000000004</v>
      </c>
    </row>
    <row r="155" spans="1:11" ht="38.25" customHeight="1">
      <c r="A155" s="281" t="s">
        <v>774</v>
      </c>
      <c r="B155" s="209" t="s">
        <v>169</v>
      </c>
      <c r="C155" s="209" t="s">
        <v>170</v>
      </c>
      <c r="D155" s="209">
        <v>178</v>
      </c>
      <c r="E155" s="209">
        <v>114</v>
      </c>
      <c r="F155" s="209">
        <v>258</v>
      </c>
      <c r="G155" s="318">
        <v>0.34699999999999998</v>
      </c>
      <c r="H155" s="209">
        <v>23</v>
      </c>
      <c r="I155" s="209">
        <v>167</v>
      </c>
      <c r="J155" s="209">
        <v>35</v>
      </c>
      <c r="K155" s="282">
        <v>0.53</v>
      </c>
    </row>
    <row r="156" spans="1:11" ht="38.25" customHeight="1">
      <c r="A156" s="281" t="s">
        <v>775</v>
      </c>
      <c r="B156" s="209" t="s">
        <v>169</v>
      </c>
      <c r="C156" s="209" t="s">
        <v>170</v>
      </c>
      <c r="D156" s="209">
        <v>3229</v>
      </c>
      <c r="E156" s="209">
        <v>1633</v>
      </c>
      <c r="F156" s="209">
        <v>3993</v>
      </c>
      <c r="G156" s="318">
        <v>0.376</v>
      </c>
      <c r="H156" s="209">
        <v>566</v>
      </c>
      <c r="I156" s="209">
        <v>2911</v>
      </c>
      <c r="J156" s="209">
        <v>408</v>
      </c>
      <c r="K156" s="282">
        <v>0.47</v>
      </c>
    </row>
    <row r="157" spans="1:11" ht="38.25" customHeight="1">
      <c r="A157" s="281" t="s">
        <v>776</v>
      </c>
      <c r="B157" s="209" t="s">
        <v>169</v>
      </c>
      <c r="C157" s="209" t="s">
        <v>170</v>
      </c>
      <c r="D157" s="209">
        <v>295</v>
      </c>
      <c r="E157" s="209">
        <v>150</v>
      </c>
      <c r="F157" s="209">
        <v>315</v>
      </c>
      <c r="G157" s="318">
        <v>0.38</v>
      </c>
      <c r="H157" s="209">
        <v>46</v>
      </c>
      <c r="I157" s="209">
        <v>310</v>
      </c>
      <c r="J157" s="209">
        <v>43</v>
      </c>
      <c r="K157" s="282">
        <v>0.52</v>
      </c>
    </row>
    <row r="158" spans="1:11" ht="38.25" customHeight="1">
      <c r="A158" s="281" t="s">
        <v>777</v>
      </c>
      <c r="B158" s="209" t="s">
        <v>169</v>
      </c>
      <c r="C158" s="209" t="s">
        <v>170</v>
      </c>
      <c r="D158" s="209">
        <v>215</v>
      </c>
      <c r="E158" s="209">
        <v>105</v>
      </c>
      <c r="F158" s="209">
        <v>261</v>
      </c>
      <c r="G158" s="318">
        <v>0.36499999999999999</v>
      </c>
      <c r="H158" s="209">
        <v>27</v>
      </c>
      <c r="I158" s="209">
        <v>177</v>
      </c>
      <c r="J158" s="209">
        <v>30</v>
      </c>
      <c r="K158" s="282">
        <v>0.49</v>
      </c>
    </row>
    <row r="159" spans="1:11" ht="38.25" customHeight="1">
      <c r="A159" s="281" t="s">
        <v>778</v>
      </c>
      <c r="B159" s="209" t="s">
        <v>169</v>
      </c>
      <c r="C159" s="209" t="s">
        <v>170</v>
      </c>
      <c r="D159" s="209">
        <v>111</v>
      </c>
      <c r="E159" s="209">
        <v>64</v>
      </c>
      <c r="F159" s="209">
        <v>126</v>
      </c>
      <c r="G159" s="318">
        <v>0.41399999999999998</v>
      </c>
      <c r="H159" s="209">
        <v>15</v>
      </c>
      <c r="I159" s="209">
        <v>128</v>
      </c>
      <c r="J159" s="209">
        <v>26</v>
      </c>
      <c r="K159" s="282">
        <v>0.55000000000000004</v>
      </c>
    </row>
    <row r="160" spans="1:11" ht="38.25" customHeight="1">
      <c r="A160" s="281" t="s">
        <v>779</v>
      </c>
      <c r="B160" s="209" t="s">
        <v>169</v>
      </c>
      <c r="C160" s="209" t="s">
        <v>170</v>
      </c>
      <c r="D160" s="209">
        <v>68</v>
      </c>
      <c r="E160" s="209">
        <v>50</v>
      </c>
      <c r="F160" s="209">
        <v>95</v>
      </c>
      <c r="G160" s="318">
        <v>0.41299999999999998</v>
      </c>
      <c r="H160" s="209">
        <v>19</v>
      </c>
      <c r="I160" s="209">
        <v>65</v>
      </c>
      <c r="J160" s="209" t="s">
        <v>1058</v>
      </c>
      <c r="K160" s="282">
        <v>0.63</v>
      </c>
    </row>
    <row r="161" spans="1:11" ht="38.25" customHeight="1">
      <c r="A161" s="281" t="s">
        <v>780</v>
      </c>
      <c r="B161" s="209" t="s">
        <v>169</v>
      </c>
      <c r="C161" s="209" t="s">
        <v>170</v>
      </c>
      <c r="D161" s="209">
        <v>46</v>
      </c>
      <c r="E161" s="209">
        <v>25</v>
      </c>
      <c r="F161" s="209">
        <v>58</v>
      </c>
      <c r="G161" s="318">
        <v>0.379</v>
      </c>
      <c r="H161" s="209">
        <v>16</v>
      </c>
      <c r="I161" s="209">
        <v>44</v>
      </c>
      <c r="J161" s="209" t="s">
        <v>1058</v>
      </c>
      <c r="K161" s="282">
        <v>0.53</v>
      </c>
    </row>
    <row r="162" spans="1:11" ht="38.25" customHeight="1">
      <c r="A162" s="281" t="s">
        <v>781</v>
      </c>
      <c r="B162" s="209" t="s">
        <v>169</v>
      </c>
      <c r="C162" s="209" t="s">
        <v>170</v>
      </c>
      <c r="D162" s="209">
        <v>419</v>
      </c>
      <c r="E162" s="209">
        <v>242</v>
      </c>
      <c r="F162" s="209">
        <v>482</v>
      </c>
      <c r="G162" s="318">
        <v>0.373</v>
      </c>
      <c r="H162" s="209">
        <v>78</v>
      </c>
      <c r="I162" s="209">
        <v>356</v>
      </c>
      <c r="J162" s="209">
        <v>40</v>
      </c>
      <c r="K162" s="282">
        <v>0.47</v>
      </c>
    </row>
    <row r="163" spans="1:11" ht="38.25" customHeight="1">
      <c r="A163" s="281" t="s">
        <v>782</v>
      </c>
      <c r="B163" s="209" t="s">
        <v>169</v>
      </c>
      <c r="C163" s="209" t="s">
        <v>170</v>
      </c>
      <c r="D163" s="209">
        <v>113</v>
      </c>
      <c r="E163" s="209">
        <v>80</v>
      </c>
      <c r="F163" s="209">
        <v>147</v>
      </c>
      <c r="G163" s="318">
        <v>0.46100000000000002</v>
      </c>
      <c r="H163" s="209">
        <v>14</v>
      </c>
      <c r="I163" s="209">
        <v>100</v>
      </c>
      <c r="J163" s="209">
        <v>10</v>
      </c>
      <c r="K163" s="282">
        <v>0.63</v>
      </c>
    </row>
    <row r="164" spans="1:11" ht="38.25" customHeight="1">
      <c r="A164" s="281" t="s">
        <v>783</v>
      </c>
      <c r="B164" s="209" t="s">
        <v>169</v>
      </c>
      <c r="C164" s="209" t="s">
        <v>170</v>
      </c>
      <c r="D164" s="209">
        <v>151</v>
      </c>
      <c r="E164" s="209">
        <v>112</v>
      </c>
      <c r="F164" s="209">
        <v>206</v>
      </c>
      <c r="G164" s="318">
        <v>0.39300000000000002</v>
      </c>
      <c r="H164" s="209">
        <v>36</v>
      </c>
      <c r="I164" s="209">
        <v>144</v>
      </c>
      <c r="J164" s="209">
        <v>23</v>
      </c>
      <c r="K164" s="282">
        <v>0.57999999999999996</v>
      </c>
    </row>
    <row r="165" spans="1:11" ht="38.25" customHeight="1">
      <c r="A165" s="281" t="s">
        <v>784</v>
      </c>
      <c r="B165" s="209" t="s">
        <v>169</v>
      </c>
      <c r="C165" s="209" t="s">
        <v>170</v>
      </c>
      <c r="D165" s="209">
        <v>37</v>
      </c>
      <c r="E165" s="209">
        <v>24</v>
      </c>
      <c r="F165" s="209">
        <v>51</v>
      </c>
      <c r="G165" s="318">
        <v>0.45500000000000002</v>
      </c>
      <c r="H165" s="209">
        <v>7</v>
      </c>
      <c r="I165" s="209">
        <v>17</v>
      </c>
      <c r="J165" s="209" t="s">
        <v>1058</v>
      </c>
      <c r="K165" s="282">
        <v>0.6</v>
      </c>
    </row>
    <row r="166" spans="1:11" ht="38.25" customHeight="1">
      <c r="A166" s="281" t="s">
        <v>785</v>
      </c>
      <c r="B166" s="209" t="s">
        <v>169</v>
      </c>
      <c r="C166" s="209" t="s">
        <v>170</v>
      </c>
      <c r="D166" s="209">
        <v>55</v>
      </c>
      <c r="E166" s="209">
        <v>23</v>
      </c>
      <c r="F166" s="209">
        <v>54</v>
      </c>
      <c r="G166" s="318">
        <v>0.26900000000000002</v>
      </c>
      <c r="H166" s="209">
        <v>6</v>
      </c>
      <c r="I166" s="209">
        <v>47</v>
      </c>
      <c r="J166" s="209">
        <v>5</v>
      </c>
      <c r="K166" s="282">
        <v>0.34</v>
      </c>
    </row>
    <row r="167" spans="1:11" ht="38.25" customHeight="1">
      <c r="A167" s="281" t="s">
        <v>786</v>
      </c>
      <c r="B167" s="209" t="s">
        <v>169</v>
      </c>
      <c r="C167" s="209" t="s">
        <v>170</v>
      </c>
      <c r="D167" s="209">
        <v>712</v>
      </c>
      <c r="E167" s="209">
        <v>345</v>
      </c>
      <c r="F167" s="209">
        <v>822</v>
      </c>
      <c r="G167" s="318">
        <v>0.35099999999999998</v>
      </c>
      <c r="H167" s="209">
        <v>89</v>
      </c>
      <c r="I167" s="209">
        <v>624</v>
      </c>
      <c r="J167" s="209">
        <v>89</v>
      </c>
      <c r="K167" s="282">
        <v>0.47</v>
      </c>
    </row>
    <row r="168" spans="1:11" ht="38.25" customHeight="1">
      <c r="A168" s="281" t="s">
        <v>787</v>
      </c>
      <c r="B168" s="209" t="s">
        <v>169</v>
      </c>
      <c r="C168" s="209" t="s">
        <v>170</v>
      </c>
      <c r="D168" s="209">
        <v>49</v>
      </c>
      <c r="E168" s="209">
        <v>23</v>
      </c>
      <c r="F168" s="209">
        <v>69</v>
      </c>
      <c r="G168" s="318">
        <v>0.48899999999999999</v>
      </c>
      <c r="H168" s="209">
        <v>6</v>
      </c>
      <c r="I168" s="209">
        <v>36</v>
      </c>
      <c r="J168" s="209" t="s">
        <v>1058</v>
      </c>
      <c r="K168" s="282">
        <v>0.63</v>
      </c>
    </row>
    <row r="169" spans="1:11" ht="38.25" customHeight="1">
      <c r="A169" s="281" t="s">
        <v>788</v>
      </c>
      <c r="B169" s="209" t="s">
        <v>169</v>
      </c>
      <c r="C169" s="209" t="s">
        <v>170</v>
      </c>
      <c r="D169" s="209">
        <v>72</v>
      </c>
      <c r="E169" s="209">
        <v>36</v>
      </c>
      <c r="F169" s="209">
        <v>86</v>
      </c>
      <c r="G169" s="318">
        <v>0.35</v>
      </c>
      <c r="H169" s="209">
        <v>8</v>
      </c>
      <c r="I169" s="209">
        <v>65</v>
      </c>
      <c r="J169" s="209">
        <v>11</v>
      </c>
      <c r="K169" s="282">
        <v>0.5</v>
      </c>
    </row>
    <row r="170" spans="1:11" ht="38.25" customHeight="1">
      <c r="A170" s="281" t="s">
        <v>823</v>
      </c>
      <c r="B170" s="209" t="s">
        <v>190</v>
      </c>
      <c r="C170" s="209" t="s">
        <v>191</v>
      </c>
      <c r="D170" s="209">
        <v>86</v>
      </c>
      <c r="E170" s="209">
        <v>39</v>
      </c>
      <c r="F170" s="209">
        <v>79</v>
      </c>
      <c r="G170" s="318">
        <v>0.27300000000000002</v>
      </c>
      <c r="H170" s="209">
        <v>12</v>
      </c>
      <c r="I170" s="209">
        <v>64</v>
      </c>
      <c r="J170" s="209">
        <v>14</v>
      </c>
      <c r="K170" s="282">
        <v>0.37</v>
      </c>
    </row>
    <row r="171" spans="1:11" ht="38.25" customHeight="1">
      <c r="A171" s="281" t="s">
        <v>824</v>
      </c>
      <c r="B171" s="209" t="s">
        <v>190</v>
      </c>
      <c r="C171" s="209" t="s">
        <v>191</v>
      </c>
      <c r="D171" s="209">
        <v>139</v>
      </c>
      <c r="E171" s="209">
        <v>100</v>
      </c>
      <c r="F171" s="209">
        <v>99</v>
      </c>
      <c r="G171" s="318">
        <v>0.219</v>
      </c>
      <c r="H171" s="209">
        <v>19</v>
      </c>
      <c r="I171" s="209">
        <v>101</v>
      </c>
      <c r="J171" s="209">
        <v>13</v>
      </c>
      <c r="K171" s="282">
        <v>0.34</v>
      </c>
    </row>
    <row r="172" spans="1:11" ht="38.25" customHeight="1">
      <c r="A172" s="281" t="s">
        <v>825</v>
      </c>
      <c r="B172" s="209" t="s">
        <v>190</v>
      </c>
      <c r="C172" s="209" t="s">
        <v>191</v>
      </c>
      <c r="D172" s="209">
        <v>2946</v>
      </c>
      <c r="E172" s="209">
        <v>1737</v>
      </c>
      <c r="F172" s="209">
        <v>3170</v>
      </c>
      <c r="G172" s="318">
        <v>0.317</v>
      </c>
      <c r="H172" s="209">
        <v>394</v>
      </c>
      <c r="I172" s="209">
        <v>2435</v>
      </c>
      <c r="J172" s="209">
        <v>330</v>
      </c>
      <c r="K172" s="282">
        <v>0.43</v>
      </c>
    </row>
    <row r="173" spans="1:11" ht="38.25" customHeight="1">
      <c r="A173" s="281" t="s">
        <v>826</v>
      </c>
      <c r="B173" s="209" t="s">
        <v>190</v>
      </c>
      <c r="C173" s="209" t="s">
        <v>191</v>
      </c>
      <c r="D173" s="209">
        <v>177</v>
      </c>
      <c r="E173" s="209">
        <v>105</v>
      </c>
      <c r="F173" s="209">
        <v>167</v>
      </c>
      <c r="G173" s="318">
        <v>0.28699999999999998</v>
      </c>
      <c r="H173" s="209">
        <v>29</v>
      </c>
      <c r="I173" s="209">
        <v>144</v>
      </c>
      <c r="J173" s="209">
        <v>16</v>
      </c>
      <c r="K173" s="282">
        <v>0.38</v>
      </c>
    </row>
    <row r="174" spans="1:11" ht="38.25" customHeight="1">
      <c r="A174" s="281" t="s">
        <v>827</v>
      </c>
      <c r="B174" s="209" t="s">
        <v>190</v>
      </c>
      <c r="C174" s="209" t="s">
        <v>191</v>
      </c>
      <c r="D174" s="209">
        <v>349</v>
      </c>
      <c r="E174" s="209">
        <v>194</v>
      </c>
      <c r="F174" s="209">
        <v>343</v>
      </c>
      <c r="G174" s="318">
        <v>0.28899999999999998</v>
      </c>
      <c r="H174" s="209">
        <v>38</v>
      </c>
      <c r="I174" s="209">
        <v>261</v>
      </c>
      <c r="J174" s="209">
        <v>33</v>
      </c>
      <c r="K174" s="282">
        <v>0.44</v>
      </c>
    </row>
    <row r="175" spans="1:11" ht="38.25" customHeight="1">
      <c r="A175" s="281" t="s">
        <v>828</v>
      </c>
      <c r="B175" s="209" t="s">
        <v>190</v>
      </c>
      <c r="C175" s="209" t="s">
        <v>191</v>
      </c>
      <c r="D175" s="209">
        <v>388</v>
      </c>
      <c r="E175" s="209">
        <v>227</v>
      </c>
      <c r="F175" s="209">
        <v>419</v>
      </c>
      <c r="G175" s="318">
        <v>0.28899999999999998</v>
      </c>
      <c r="H175" s="209">
        <v>68</v>
      </c>
      <c r="I175" s="209">
        <v>330</v>
      </c>
      <c r="J175" s="209">
        <v>45</v>
      </c>
      <c r="K175" s="282">
        <v>0.45</v>
      </c>
    </row>
    <row r="176" spans="1:11" ht="38.25" customHeight="1">
      <c r="A176" s="281" t="s">
        <v>830</v>
      </c>
      <c r="B176" s="209" t="s">
        <v>190</v>
      </c>
      <c r="C176" s="209" t="s">
        <v>191</v>
      </c>
      <c r="D176" s="209">
        <v>458</v>
      </c>
      <c r="E176" s="209">
        <v>259</v>
      </c>
      <c r="F176" s="209">
        <v>514</v>
      </c>
      <c r="G176" s="318">
        <v>0.41599999999999998</v>
      </c>
      <c r="H176" s="209">
        <v>55</v>
      </c>
      <c r="I176" s="209">
        <v>294</v>
      </c>
      <c r="J176" s="209">
        <v>60</v>
      </c>
      <c r="K176" s="282">
        <v>0.56000000000000005</v>
      </c>
    </row>
    <row r="177" spans="1:11" ht="38.25" customHeight="1">
      <c r="A177" s="281" t="s">
        <v>831</v>
      </c>
      <c r="B177" s="209" t="s">
        <v>190</v>
      </c>
      <c r="C177" s="209" t="s">
        <v>191</v>
      </c>
      <c r="D177" s="209">
        <v>345</v>
      </c>
      <c r="E177" s="209">
        <v>195</v>
      </c>
      <c r="F177" s="209">
        <v>364</v>
      </c>
      <c r="G177" s="318">
        <v>0.307</v>
      </c>
      <c r="H177" s="209">
        <v>58</v>
      </c>
      <c r="I177" s="209">
        <v>309</v>
      </c>
      <c r="J177" s="209">
        <v>32</v>
      </c>
      <c r="K177" s="282">
        <v>0.44</v>
      </c>
    </row>
    <row r="178" spans="1:11" ht="38.25" customHeight="1">
      <c r="A178" s="281" t="s">
        <v>832</v>
      </c>
      <c r="B178" s="209" t="s">
        <v>190</v>
      </c>
      <c r="C178" s="209" t="s">
        <v>191</v>
      </c>
      <c r="D178" s="209">
        <v>248</v>
      </c>
      <c r="E178" s="209">
        <v>149</v>
      </c>
      <c r="F178" s="209">
        <v>233</v>
      </c>
      <c r="G178" s="318">
        <v>0.217</v>
      </c>
      <c r="H178" s="209">
        <v>41</v>
      </c>
      <c r="I178" s="209">
        <v>219</v>
      </c>
      <c r="J178" s="209">
        <v>13</v>
      </c>
      <c r="K178" s="282">
        <v>0.36</v>
      </c>
    </row>
    <row r="179" spans="1:11" ht="38.25" customHeight="1">
      <c r="A179" s="281" t="s">
        <v>829</v>
      </c>
      <c r="B179" s="209" t="s">
        <v>190</v>
      </c>
      <c r="C179" s="209" t="s">
        <v>191</v>
      </c>
      <c r="D179" s="209">
        <v>290</v>
      </c>
      <c r="E179" s="209">
        <v>166</v>
      </c>
      <c r="F179" s="209">
        <v>305</v>
      </c>
      <c r="G179" s="318">
        <v>0.36199999999999999</v>
      </c>
      <c r="H179" s="209">
        <v>40</v>
      </c>
      <c r="I179" s="209">
        <v>211</v>
      </c>
      <c r="J179" s="209">
        <v>34</v>
      </c>
      <c r="K179" s="282">
        <v>0.51</v>
      </c>
    </row>
    <row r="180" spans="1:11" ht="38.25" customHeight="1">
      <c r="A180" s="281" t="s">
        <v>833</v>
      </c>
      <c r="B180" s="209" t="s">
        <v>190</v>
      </c>
      <c r="C180" s="209" t="s">
        <v>191</v>
      </c>
      <c r="D180" s="209">
        <v>123</v>
      </c>
      <c r="E180" s="209">
        <v>71</v>
      </c>
      <c r="F180" s="209">
        <v>154</v>
      </c>
      <c r="G180" s="318">
        <v>0.40300000000000002</v>
      </c>
      <c r="H180" s="209">
        <v>14</v>
      </c>
      <c r="I180" s="209">
        <v>103</v>
      </c>
      <c r="J180" s="209">
        <v>18</v>
      </c>
      <c r="K180" s="282">
        <v>0.55000000000000004</v>
      </c>
    </row>
    <row r="181" spans="1:11" ht="38.25" customHeight="1">
      <c r="A181" s="281" t="s">
        <v>834</v>
      </c>
      <c r="B181" s="209" t="s">
        <v>190</v>
      </c>
      <c r="C181" s="209" t="s">
        <v>191</v>
      </c>
      <c r="D181" s="209">
        <v>78</v>
      </c>
      <c r="E181" s="209">
        <v>44</v>
      </c>
      <c r="F181" s="209">
        <v>73</v>
      </c>
      <c r="G181" s="318">
        <v>0.316</v>
      </c>
      <c r="H181" s="209">
        <v>9</v>
      </c>
      <c r="I181" s="209">
        <v>59</v>
      </c>
      <c r="J181" s="209" t="s">
        <v>1058</v>
      </c>
      <c r="K181" s="282">
        <v>0.49</v>
      </c>
    </row>
    <row r="182" spans="1:11" ht="38.25" customHeight="1">
      <c r="A182" s="281" t="s">
        <v>835</v>
      </c>
      <c r="B182" s="209" t="s">
        <v>190</v>
      </c>
      <c r="C182" s="209" t="s">
        <v>191</v>
      </c>
      <c r="D182" s="209">
        <v>174</v>
      </c>
      <c r="E182" s="209">
        <v>100</v>
      </c>
      <c r="F182" s="209">
        <v>215</v>
      </c>
      <c r="G182" s="318">
        <v>0.39400000000000002</v>
      </c>
      <c r="H182" s="209">
        <v>16</v>
      </c>
      <c r="I182" s="209">
        <v>114</v>
      </c>
      <c r="J182" s="209">
        <v>16</v>
      </c>
      <c r="K182" s="282">
        <v>0.56000000000000005</v>
      </c>
    </row>
    <row r="183" spans="1:11" ht="38.25" customHeight="1">
      <c r="A183" s="281" t="s">
        <v>801</v>
      </c>
      <c r="B183" s="209" t="s">
        <v>205</v>
      </c>
      <c r="C183" s="209" t="s">
        <v>206</v>
      </c>
      <c r="D183" s="209">
        <v>110</v>
      </c>
      <c r="E183" s="209">
        <v>75</v>
      </c>
      <c r="F183" s="209">
        <v>189</v>
      </c>
      <c r="G183" s="318">
        <v>0.501</v>
      </c>
      <c r="H183" s="209">
        <v>29</v>
      </c>
      <c r="I183" s="209">
        <v>100</v>
      </c>
      <c r="J183" s="209">
        <v>17</v>
      </c>
      <c r="K183" s="282">
        <v>0.57999999999999996</v>
      </c>
    </row>
    <row r="184" spans="1:11" ht="38.25" customHeight="1">
      <c r="A184" s="281" t="s">
        <v>802</v>
      </c>
      <c r="B184" s="209" t="s">
        <v>205</v>
      </c>
      <c r="C184" s="209" t="s">
        <v>206</v>
      </c>
      <c r="D184" s="209">
        <v>110</v>
      </c>
      <c r="E184" s="209">
        <v>47</v>
      </c>
      <c r="F184" s="209">
        <v>159</v>
      </c>
      <c r="G184" s="318">
        <v>0.50800000000000001</v>
      </c>
      <c r="H184" s="209">
        <v>14</v>
      </c>
      <c r="I184" s="209">
        <v>89</v>
      </c>
      <c r="J184" s="209">
        <v>19</v>
      </c>
      <c r="K184" s="282">
        <v>0.64</v>
      </c>
    </row>
    <row r="185" spans="1:11" ht="38.25" customHeight="1">
      <c r="A185" s="281" t="s">
        <v>803</v>
      </c>
      <c r="B185" s="209" t="s">
        <v>205</v>
      </c>
      <c r="C185" s="209" t="s">
        <v>206</v>
      </c>
      <c r="D185" s="209">
        <v>5145</v>
      </c>
      <c r="E185" s="209">
        <v>2797</v>
      </c>
      <c r="F185" s="209">
        <v>6593</v>
      </c>
      <c r="G185" s="318">
        <v>0.43</v>
      </c>
      <c r="H185" s="209">
        <v>652</v>
      </c>
      <c r="I185" s="209">
        <v>4473</v>
      </c>
      <c r="J185" s="209">
        <v>684</v>
      </c>
      <c r="K185" s="282">
        <v>0.53</v>
      </c>
    </row>
    <row r="186" spans="1:11" ht="38.25" customHeight="1">
      <c r="A186" s="281" t="s">
        <v>804</v>
      </c>
      <c r="B186" s="209" t="s">
        <v>205</v>
      </c>
      <c r="C186" s="209" t="s">
        <v>206</v>
      </c>
      <c r="D186" s="209">
        <v>687</v>
      </c>
      <c r="E186" s="209">
        <v>373</v>
      </c>
      <c r="F186" s="209">
        <v>788</v>
      </c>
      <c r="G186" s="318">
        <v>0.42699999999999999</v>
      </c>
      <c r="H186" s="209">
        <v>70</v>
      </c>
      <c r="I186" s="209">
        <v>498</v>
      </c>
      <c r="J186" s="209">
        <v>75</v>
      </c>
      <c r="K186" s="282">
        <v>0.49</v>
      </c>
    </row>
    <row r="187" spans="1:11" ht="38.25" customHeight="1">
      <c r="A187" s="281" t="s">
        <v>805</v>
      </c>
      <c r="B187" s="209" t="s">
        <v>205</v>
      </c>
      <c r="C187" s="209" t="s">
        <v>206</v>
      </c>
      <c r="D187" s="209">
        <v>35</v>
      </c>
      <c r="E187" s="209">
        <v>15</v>
      </c>
      <c r="F187" s="209">
        <v>48</v>
      </c>
      <c r="G187" s="318">
        <v>0.36899999999999999</v>
      </c>
      <c r="H187" s="209">
        <v>5</v>
      </c>
      <c r="I187" s="209">
        <v>30</v>
      </c>
      <c r="J187" s="209">
        <v>6</v>
      </c>
      <c r="K187" s="282">
        <v>0.53</v>
      </c>
    </row>
    <row r="188" spans="1:11" ht="38.25" customHeight="1">
      <c r="A188" s="281" t="s">
        <v>806</v>
      </c>
      <c r="B188" s="209" t="s">
        <v>205</v>
      </c>
      <c r="C188" s="209" t="s">
        <v>206</v>
      </c>
      <c r="D188" s="209">
        <v>107</v>
      </c>
      <c r="E188" s="209">
        <v>55</v>
      </c>
      <c r="F188" s="209">
        <v>133</v>
      </c>
      <c r="G188" s="318">
        <v>0.32800000000000001</v>
      </c>
      <c r="H188" s="209">
        <v>20</v>
      </c>
      <c r="I188" s="209">
        <v>105</v>
      </c>
      <c r="J188" s="209">
        <v>13</v>
      </c>
      <c r="K188" s="282">
        <v>0.55000000000000004</v>
      </c>
    </row>
    <row r="189" spans="1:11" ht="38.25" customHeight="1">
      <c r="A189" s="281" t="s">
        <v>807</v>
      </c>
      <c r="B189" s="209" t="s">
        <v>205</v>
      </c>
      <c r="C189" s="209" t="s">
        <v>206</v>
      </c>
      <c r="D189" s="209">
        <v>314</v>
      </c>
      <c r="E189" s="209">
        <v>142</v>
      </c>
      <c r="F189" s="209">
        <v>336</v>
      </c>
      <c r="G189" s="318">
        <v>0.42599999999999999</v>
      </c>
      <c r="H189" s="209">
        <v>49</v>
      </c>
      <c r="I189" s="209">
        <v>229</v>
      </c>
      <c r="J189" s="209">
        <v>35</v>
      </c>
      <c r="K189" s="282">
        <v>0.57999999999999996</v>
      </c>
    </row>
    <row r="190" spans="1:11" ht="38.25" customHeight="1">
      <c r="A190" s="281" t="s">
        <v>808</v>
      </c>
      <c r="B190" s="209" t="s">
        <v>205</v>
      </c>
      <c r="C190" s="209" t="s">
        <v>206</v>
      </c>
      <c r="D190" s="209">
        <v>36</v>
      </c>
      <c r="E190" s="209">
        <v>18</v>
      </c>
      <c r="F190" s="209">
        <v>58</v>
      </c>
      <c r="G190" s="318">
        <v>0.5</v>
      </c>
      <c r="H190" s="209">
        <v>1</v>
      </c>
      <c r="I190" s="209">
        <v>33</v>
      </c>
      <c r="J190" s="209" t="s">
        <v>1058</v>
      </c>
      <c r="K190" s="282">
        <v>0.68</v>
      </c>
    </row>
    <row r="191" spans="1:11" ht="38.25" customHeight="1">
      <c r="A191" s="281" t="s">
        <v>809</v>
      </c>
      <c r="B191" s="209" t="s">
        <v>205</v>
      </c>
      <c r="C191" s="209" t="s">
        <v>206</v>
      </c>
      <c r="D191" s="209">
        <v>27</v>
      </c>
      <c r="E191" s="209">
        <v>12</v>
      </c>
      <c r="F191" s="209">
        <v>35</v>
      </c>
      <c r="G191" s="318">
        <v>0.34699999999999998</v>
      </c>
      <c r="H191" s="209">
        <v>4</v>
      </c>
      <c r="I191" s="209">
        <v>20</v>
      </c>
      <c r="J191" s="209" t="s">
        <v>1058</v>
      </c>
      <c r="K191" s="282">
        <v>0.5</v>
      </c>
    </row>
    <row r="192" spans="1:11" ht="38.25" customHeight="1">
      <c r="A192" s="281" t="s">
        <v>810</v>
      </c>
      <c r="B192" s="209" t="s">
        <v>205</v>
      </c>
      <c r="C192" s="209" t="s">
        <v>206</v>
      </c>
      <c r="D192" s="209">
        <v>61</v>
      </c>
      <c r="E192" s="209">
        <v>28</v>
      </c>
      <c r="F192" s="209">
        <v>94</v>
      </c>
      <c r="G192" s="318">
        <v>0.47199999999999998</v>
      </c>
      <c r="H192" s="209">
        <v>11</v>
      </c>
      <c r="I192" s="209">
        <v>42</v>
      </c>
      <c r="J192" s="209">
        <v>10</v>
      </c>
      <c r="K192" s="282">
        <v>0.62</v>
      </c>
    </row>
    <row r="193" spans="1:11" ht="38.25" customHeight="1">
      <c r="A193" s="281" t="s">
        <v>811</v>
      </c>
      <c r="B193" s="209" t="s">
        <v>205</v>
      </c>
      <c r="C193" s="209" t="s">
        <v>206</v>
      </c>
      <c r="D193" s="209">
        <v>23</v>
      </c>
      <c r="E193" s="209">
        <v>11</v>
      </c>
      <c r="F193" s="209">
        <v>31</v>
      </c>
      <c r="G193" s="318">
        <v>0.39700000000000002</v>
      </c>
      <c r="H193" s="209">
        <v>2</v>
      </c>
      <c r="I193" s="209">
        <v>18</v>
      </c>
      <c r="J193" s="209">
        <v>6</v>
      </c>
      <c r="K193" s="282">
        <v>0.62</v>
      </c>
    </row>
    <row r="194" spans="1:11" ht="38.25" customHeight="1">
      <c r="A194" s="281" t="s">
        <v>812</v>
      </c>
      <c r="B194" s="209" t="s">
        <v>205</v>
      </c>
      <c r="C194" s="209" t="s">
        <v>206</v>
      </c>
      <c r="D194" s="209">
        <v>492</v>
      </c>
      <c r="E194" s="209">
        <v>279</v>
      </c>
      <c r="F194" s="209">
        <v>567</v>
      </c>
      <c r="G194" s="318">
        <v>0.40699999999999997</v>
      </c>
      <c r="H194" s="209">
        <v>90</v>
      </c>
      <c r="I194" s="209">
        <v>353</v>
      </c>
      <c r="J194" s="209">
        <v>70</v>
      </c>
      <c r="K194" s="282">
        <v>0.53</v>
      </c>
    </row>
    <row r="195" spans="1:11" ht="38.25" customHeight="1">
      <c r="A195" s="281" t="s">
        <v>813</v>
      </c>
      <c r="B195" s="209" t="s">
        <v>205</v>
      </c>
      <c r="C195" s="209" t="s">
        <v>206</v>
      </c>
      <c r="D195" s="209">
        <v>19</v>
      </c>
      <c r="E195" s="209">
        <v>13</v>
      </c>
      <c r="F195" s="209">
        <v>27</v>
      </c>
      <c r="G195" s="318">
        <v>0.55100000000000005</v>
      </c>
      <c r="H195" s="209">
        <v>3</v>
      </c>
      <c r="I195" s="209">
        <v>9</v>
      </c>
      <c r="J195" s="209" t="s">
        <v>1058</v>
      </c>
      <c r="K195" s="282">
        <v>0.63</v>
      </c>
    </row>
    <row r="196" spans="1:11" ht="38.25" customHeight="1">
      <c r="A196" s="281" t="s">
        <v>814</v>
      </c>
      <c r="B196" s="209" t="s">
        <v>205</v>
      </c>
      <c r="C196" s="209" t="s">
        <v>206</v>
      </c>
      <c r="D196" s="209">
        <v>35</v>
      </c>
      <c r="E196" s="209">
        <v>17</v>
      </c>
      <c r="F196" s="209">
        <v>52</v>
      </c>
      <c r="G196" s="318">
        <v>0.505</v>
      </c>
      <c r="H196" s="209">
        <v>4</v>
      </c>
      <c r="I196" s="209">
        <v>42</v>
      </c>
      <c r="J196" s="209">
        <v>5</v>
      </c>
      <c r="K196" s="282">
        <v>0.67</v>
      </c>
    </row>
    <row r="197" spans="1:11" ht="38.25" customHeight="1">
      <c r="A197" s="281" t="s">
        <v>815</v>
      </c>
      <c r="B197" s="209" t="s">
        <v>205</v>
      </c>
      <c r="C197" s="209" t="s">
        <v>206</v>
      </c>
      <c r="D197" s="209">
        <v>242</v>
      </c>
      <c r="E197" s="209">
        <v>122</v>
      </c>
      <c r="F197" s="209">
        <v>297</v>
      </c>
      <c r="G197" s="318">
        <v>0.45</v>
      </c>
      <c r="H197" s="209">
        <v>29</v>
      </c>
      <c r="I197" s="209">
        <v>213</v>
      </c>
      <c r="J197" s="209">
        <v>32</v>
      </c>
      <c r="K197" s="282">
        <v>0.63</v>
      </c>
    </row>
    <row r="198" spans="1:11" ht="38.25" customHeight="1">
      <c r="A198" s="281" t="s">
        <v>816</v>
      </c>
      <c r="B198" s="209" t="s">
        <v>205</v>
      </c>
      <c r="C198" s="209" t="s">
        <v>206</v>
      </c>
      <c r="D198" s="209">
        <v>92</v>
      </c>
      <c r="E198" s="209">
        <v>46</v>
      </c>
      <c r="F198" s="209">
        <v>141</v>
      </c>
      <c r="G198" s="318">
        <v>0.496</v>
      </c>
      <c r="H198" s="209">
        <v>11</v>
      </c>
      <c r="I198" s="209">
        <v>89</v>
      </c>
      <c r="J198" s="209">
        <v>17</v>
      </c>
      <c r="K198" s="282">
        <v>0.6</v>
      </c>
    </row>
    <row r="199" spans="1:11" ht="38.25" customHeight="1">
      <c r="A199" s="281" t="s">
        <v>817</v>
      </c>
      <c r="B199" s="209" t="s">
        <v>205</v>
      </c>
      <c r="C199" s="209" t="s">
        <v>206</v>
      </c>
      <c r="D199" s="209">
        <v>90</v>
      </c>
      <c r="E199" s="209">
        <v>59</v>
      </c>
      <c r="F199" s="209">
        <v>127</v>
      </c>
      <c r="G199" s="318">
        <v>0.41399999999999998</v>
      </c>
      <c r="H199" s="209">
        <v>19</v>
      </c>
      <c r="I199" s="209">
        <v>80</v>
      </c>
      <c r="J199" s="209">
        <v>12</v>
      </c>
      <c r="K199" s="282">
        <v>0.53</v>
      </c>
    </row>
    <row r="200" spans="1:11" ht="38.25" customHeight="1">
      <c r="A200" s="281" t="s">
        <v>818</v>
      </c>
      <c r="B200" s="209" t="s">
        <v>205</v>
      </c>
      <c r="C200" s="209" t="s">
        <v>206</v>
      </c>
      <c r="D200" s="209">
        <v>356</v>
      </c>
      <c r="E200" s="209">
        <v>158</v>
      </c>
      <c r="F200" s="209">
        <v>430</v>
      </c>
      <c r="G200" s="318">
        <v>0.46400000000000002</v>
      </c>
      <c r="H200" s="209">
        <v>52</v>
      </c>
      <c r="I200" s="209">
        <v>267</v>
      </c>
      <c r="J200" s="209">
        <v>52</v>
      </c>
      <c r="K200" s="282">
        <v>0.56999999999999995</v>
      </c>
    </row>
    <row r="201" spans="1:11" ht="38.25" customHeight="1">
      <c r="A201" s="281" t="s">
        <v>819</v>
      </c>
      <c r="B201" s="209" t="s">
        <v>205</v>
      </c>
      <c r="C201" s="209" t="s">
        <v>206</v>
      </c>
      <c r="D201" s="209">
        <v>56</v>
      </c>
      <c r="E201" s="209">
        <v>31</v>
      </c>
      <c r="F201" s="209">
        <v>86</v>
      </c>
      <c r="G201" s="318">
        <v>0.54400000000000004</v>
      </c>
      <c r="H201" s="209">
        <v>14</v>
      </c>
      <c r="I201" s="209">
        <v>37</v>
      </c>
      <c r="J201" s="209">
        <v>9</v>
      </c>
      <c r="K201" s="282">
        <v>0.71</v>
      </c>
    </row>
    <row r="202" spans="1:11" ht="38.25" customHeight="1">
      <c r="A202" s="281" t="s">
        <v>820</v>
      </c>
      <c r="B202" s="209" t="s">
        <v>205</v>
      </c>
      <c r="C202" s="209" t="s">
        <v>206</v>
      </c>
      <c r="D202" s="209">
        <v>84</v>
      </c>
      <c r="E202" s="209">
        <v>60</v>
      </c>
      <c r="F202" s="209">
        <v>137</v>
      </c>
      <c r="G202" s="318">
        <v>0.51700000000000002</v>
      </c>
      <c r="H202" s="209">
        <v>13</v>
      </c>
      <c r="I202" s="209">
        <v>79</v>
      </c>
      <c r="J202" s="209">
        <v>19</v>
      </c>
      <c r="K202" s="282">
        <v>0.62</v>
      </c>
    </row>
    <row r="203" spans="1:11" ht="38.25" customHeight="1">
      <c r="A203" s="281" t="s">
        <v>821</v>
      </c>
      <c r="B203" s="209" t="s">
        <v>205</v>
      </c>
      <c r="C203" s="209" t="s">
        <v>206</v>
      </c>
      <c r="D203" s="209">
        <v>139</v>
      </c>
      <c r="E203" s="209">
        <v>67</v>
      </c>
      <c r="F203" s="209">
        <v>176</v>
      </c>
      <c r="G203" s="318">
        <v>0.40300000000000002</v>
      </c>
      <c r="H203" s="209">
        <v>25</v>
      </c>
      <c r="I203" s="209">
        <v>110</v>
      </c>
      <c r="J203" s="209">
        <v>36</v>
      </c>
      <c r="K203" s="282">
        <v>0.57999999999999996</v>
      </c>
    </row>
    <row r="204" spans="1:11" ht="38.25" customHeight="1">
      <c r="A204" s="281" t="s">
        <v>822</v>
      </c>
      <c r="B204" s="209" t="s">
        <v>205</v>
      </c>
      <c r="C204" s="209" t="s">
        <v>206</v>
      </c>
      <c r="D204" s="209">
        <v>667</v>
      </c>
      <c r="E204" s="209">
        <v>342</v>
      </c>
      <c r="F204" s="209">
        <v>739</v>
      </c>
      <c r="G204" s="318">
        <v>0.41699999999999998</v>
      </c>
      <c r="H204" s="209">
        <v>88</v>
      </c>
      <c r="I204" s="209">
        <v>528</v>
      </c>
      <c r="J204" s="209">
        <v>83</v>
      </c>
      <c r="K204" s="282">
        <v>0.61</v>
      </c>
    </row>
    <row r="205" spans="1:11" ht="38.25" customHeight="1">
      <c r="A205" s="281" t="s">
        <v>926</v>
      </c>
      <c r="B205" s="209" t="s">
        <v>229</v>
      </c>
      <c r="C205" s="209" t="s">
        <v>230</v>
      </c>
      <c r="D205" s="209">
        <v>216</v>
      </c>
      <c r="E205" s="209">
        <v>143</v>
      </c>
      <c r="F205" s="209">
        <v>296</v>
      </c>
      <c r="G205" s="318">
        <v>0.56799999999999995</v>
      </c>
      <c r="H205" s="209">
        <v>69</v>
      </c>
      <c r="I205" s="209">
        <v>214</v>
      </c>
      <c r="J205" s="209">
        <v>20</v>
      </c>
      <c r="K205" s="282">
        <v>0.75</v>
      </c>
    </row>
    <row r="206" spans="1:11" ht="38.25" customHeight="1">
      <c r="A206" s="281" t="s">
        <v>927</v>
      </c>
      <c r="B206" s="209" t="s">
        <v>229</v>
      </c>
      <c r="C206" s="209" t="s">
        <v>230</v>
      </c>
      <c r="D206" s="209">
        <v>200</v>
      </c>
      <c r="E206" s="209">
        <v>161</v>
      </c>
      <c r="F206" s="209">
        <v>338</v>
      </c>
      <c r="G206" s="318">
        <v>0.52600000000000002</v>
      </c>
      <c r="H206" s="209">
        <v>35</v>
      </c>
      <c r="I206" s="209">
        <v>268</v>
      </c>
      <c r="J206" s="209"/>
      <c r="K206" s="282">
        <v>0.68</v>
      </c>
    </row>
    <row r="207" spans="1:11" ht="38.25" customHeight="1">
      <c r="A207" s="281" t="s">
        <v>928</v>
      </c>
      <c r="B207" s="209" t="s">
        <v>229</v>
      </c>
      <c r="C207" s="209" t="s">
        <v>230</v>
      </c>
      <c r="D207" s="209">
        <v>29</v>
      </c>
      <c r="E207" s="209">
        <v>22</v>
      </c>
      <c r="F207" s="209">
        <v>44</v>
      </c>
      <c r="G207" s="318">
        <v>0.44</v>
      </c>
      <c r="H207" s="209">
        <v>19</v>
      </c>
      <c r="I207" s="209">
        <v>29</v>
      </c>
      <c r="J207" s="209" t="s">
        <v>1058</v>
      </c>
      <c r="K207" s="282">
        <v>0.63</v>
      </c>
    </row>
    <row r="208" spans="1:11" ht="38.25" customHeight="1">
      <c r="A208" s="281" t="s">
        <v>929</v>
      </c>
      <c r="B208" s="209" t="s">
        <v>229</v>
      </c>
      <c r="C208" s="209" t="s">
        <v>230</v>
      </c>
      <c r="D208" s="209">
        <v>284</v>
      </c>
      <c r="E208" s="209">
        <v>144</v>
      </c>
      <c r="F208" s="209">
        <v>311</v>
      </c>
      <c r="G208" s="318">
        <v>0.42699999999999999</v>
      </c>
      <c r="H208" s="209">
        <v>51</v>
      </c>
      <c r="I208" s="209">
        <v>210</v>
      </c>
      <c r="J208" s="209">
        <v>20</v>
      </c>
      <c r="K208" s="282">
        <v>0.62</v>
      </c>
    </row>
    <row r="209" spans="1:11" ht="38.25" customHeight="1">
      <c r="A209" s="281" t="s">
        <v>930</v>
      </c>
      <c r="B209" s="209" t="s">
        <v>229</v>
      </c>
      <c r="C209" s="209" t="s">
        <v>230</v>
      </c>
      <c r="D209" s="209">
        <v>39</v>
      </c>
      <c r="E209" s="209">
        <v>23</v>
      </c>
      <c r="F209" s="209">
        <v>36</v>
      </c>
      <c r="G209" s="318">
        <v>0.32700000000000001</v>
      </c>
      <c r="H209" s="209">
        <v>3</v>
      </c>
      <c r="I209" s="209">
        <v>21</v>
      </c>
      <c r="J209" s="209" t="s">
        <v>1058</v>
      </c>
      <c r="K209" s="282">
        <v>0.4</v>
      </c>
    </row>
    <row r="210" spans="1:11" ht="38.25" customHeight="1">
      <c r="A210" s="281" t="s">
        <v>931</v>
      </c>
      <c r="B210" s="209" t="s">
        <v>229</v>
      </c>
      <c r="C210" s="209" t="s">
        <v>230</v>
      </c>
      <c r="D210" s="209">
        <v>91</v>
      </c>
      <c r="E210" s="209">
        <v>39</v>
      </c>
      <c r="F210" s="209">
        <v>90</v>
      </c>
      <c r="G210" s="318">
        <v>0.42699999999999999</v>
      </c>
      <c r="H210" s="209">
        <v>16</v>
      </c>
      <c r="I210" s="209">
        <v>80</v>
      </c>
      <c r="J210" s="209">
        <v>18</v>
      </c>
      <c r="K210" s="282">
        <v>0.66</v>
      </c>
    </row>
    <row r="211" spans="1:11" ht="38.25" customHeight="1">
      <c r="A211" s="281" t="s">
        <v>932</v>
      </c>
      <c r="B211" s="209" t="s">
        <v>229</v>
      </c>
      <c r="C211" s="209" t="s">
        <v>230</v>
      </c>
      <c r="D211" s="209">
        <v>28</v>
      </c>
      <c r="E211" s="209">
        <v>18</v>
      </c>
      <c r="F211" s="209">
        <v>27</v>
      </c>
      <c r="G211" s="318">
        <v>0.34599999999999997</v>
      </c>
      <c r="H211" s="209">
        <v>3</v>
      </c>
      <c r="I211" s="209">
        <v>33</v>
      </c>
      <c r="J211" s="209">
        <v>5</v>
      </c>
      <c r="K211" s="282">
        <v>0.64</v>
      </c>
    </row>
    <row r="212" spans="1:11" ht="38.25" customHeight="1">
      <c r="A212" s="281" t="s">
        <v>933</v>
      </c>
      <c r="B212" s="209" t="s">
        <v>229</v>
      </c>
      <c r="C212" s="209" t="s">
        <v>230</v>
      </c>
      <c r="D212" s="209">
        <v>354</v>
      </c>
      <c r="E212" s="209">
        <v>201</v>
      </c>
      <c r="F212" s="209">
        <v>401</v>
      </c>
      <c r="G212" s="318">
        <v>0.35399999999999998</v>
      </c>
      <c r="H212" s="209">
        <v>47</v>
      </c>
      <c r="I212" s="209">
        <v>279</v>
      </c>
      <c r="J212" s="209">
        <v>30</v>
      </c>
      <c r="K212" s="282">
        <v>0.56000000000000005</v>
      </c>
    </row>
    <row r="213" spans="1:11" ht="38.25" customHeight="1">
      <c r="A213" s="281" t="s">
        <v>934</v>
      </c>
      <c r="B213" s="209" t="s">
        <v>229</v>
      </c>
      <c r="C213" s="209" t="s">
        <v>230</v>
      </c>
      <c r="D213" s="209">
        <v>328</v>
      </c>
      <c r="E213" s="209">
        <v>183</v>
      </c>
      <c r="F213" s="209">
        <v>364</v>
      </c>
      <c r="G213" s="318">
        <v>0.41199999999999998</v>
      </c>
      <c r="H213" s="209">
        <v>43</v>
      </c>
      <c r="I213" s="209">
        <v>276</v>
      </c>
      <c r="J213" s="209">
        <v>51</v>
      </c>
      <c r="K213" s="282">
        <v>0.51</v>
      </c>
    </row>
    <row r="214" spans="1:11" ht="38.25" customHeight="1">
      <c r="A214" s="281" t="s">
        <v>935</v>
      </c>
      <c r="B214" s="209" t="s">
        <v>229</v>
      </c>
      <c r="C214" s="209" t="s">
        <v>230</v>
      </c>
      <c r="D214" s="209">
        <v>49</v>
      </c>
      <c r="E214" s="209">
        <v>31</v>
      </c>
      <c r="F214" s="209">
        <v>64</v>
      </c>
      <c r="G214" s="318">
        <v>0.47099999999999997</v>
      </c>
      <c r="H214" s="209">
        <v>9</v>
      </c>
      <c r="I214" s="209">
        <v>30</v>
      </c>
      <c r="J214" s="209" t="s">
        <v>1058</v>
      </c>
      <c r="K214" s="282">
        <v>0.52</v>
      </c>
    </row>
    <row r="215" spans="1:11" ht="38.25" customHeight="1">
      <c r="A215" s="281" t="s">
        <v>936</v>
      </c>
      <c r="B215" s="209" t="s">
        <v>229</v>
      </c>
      <c r="C215" s="209" t="s">
        <v>230</v>
      </c>
      <c r="D215" s="209">
        <v>449</v>
      </c>
      <c r="E215" s="209">
        <v>285</v>
      </c>
      <c r="F215" s="209">
        <v>542</v>
      </c>
      <c r="G215" s="318">
        <v>0.41199999999999998</v>
      </c>
      <c r="H215" s="209">
        <v>93</v>
      </c>
      <c r="I215" s="209">
        <v>419</v>
      </c>
      <c r="J215" s="209">
        <v>59</v>
      </c>
      <c r="K215" s="282">
        <v>0.59</v>
      </c>
    </row>
    <row r="216" spans="1:11" ht="38.25" customHeight="1">
      <c r="A216" s="281" t="s">
        <v>937</v>
      </c>
      <c r="B216" s="209" t="s">
        <v>229</v>
      </c>
      <c r="C216" s="209" t="s">
        <v>230</v>
      </c>
      <c r="D216" s="209">
        <v>51</v>
      </c>
      <c r="E216" s="209">
        <v>50</v>
      </c>
      <c r="F216" s="209">
        <v>65</v>
      </c>
      <c r="G216" s="318">
        <v>0.49199999999999999</v>
      </c>
      <c r="H216" s="209">
        <v>14</v>
      </c>
      <c r="I216" s="209">
        <v>48</v>
      </c>
      <c r="J216" s="209">
        <v>7</v>
      </c>
      <c r="K216" s="282">
        <v>0.6</v>
      </c>
    </row>
    <row r="217" spans="1:11" ht="38.25" customHeight="1">
      <c r="A217" s="281" t="s">
        <v>938</v>
      </c>
      <c r="B217" s="209" t="s">
        <v>229</v>
      </c>
      <c r="C217" s="209" t="s">
        <v>230</v>
      </c>
      <c r="D217" s="209">
        <v>313</v>
      </c>
      <c r="E217" s="209">
        <v>176</v>
      </c>
      <c r="F217" s="209">
        <v>413</v>
      </c>
      <c r="G217" s="318">
        <v>0.53400000000000003</v>
      </c>
      <c r="H217" s="209">
        <v>54</v>
      </c>
      <c r="I217" s="209">
        <v>256</v>
      </c>
      <c r="J217" s="209">
        <v>49</v>
      </c>
      <c r="K217" s="282">
        <v>0.64</v>
      </c>
    </row>
    <row r="218" spans="1:11" ht="38.25" customHeight="1">
      <c r="A218" s="281" t="s">
        <v>939</v>
      </c>
      <c r="B218" s="209" t="s">
        <v>229</v>
      </c>
      <c r="C218" s="209" t="s">
        <v>230</v>
      </c>
      <c r="D218" s="209">
        <v>1750</v>
      </c>
      <c r="E218" s="209">
        <v>843</v>
      </c>
      <c r="F218" s="209">
        <v>1954</v>
      </c>
      <c r="G218" s="318">
        <v>0.42299999999999999</v>
      </c>
      <c r="H218" s="209">
        <v>270</v>
      </c>
      <c r="I218" s="209">
        <v>1255</v>
      </c>
      <c r="J218" s="209">
        <v>157</v>
      </c>
      <c r="K218" s="282">
        <v>0.53</v>
      </c>
    </row>
    <row r="219" spans="1:11" ht="38.25" customHeight="1">
      <c r="A219" s="281" t="s">
        <v>940</v>
      </c>
      <c r="B219" s="209" t="s">
        <v>229</v>
      </c>
      <c r="C219" s="209" t="s">
        <v>230</v>
      </c>
      <c r="D219" s="209">
        <v>38</v>
      </c>
      <c r="E219" s="209">
        <v>39</v>
      </c>
      <c r="F219" s="209">
        <v>54</v>
      </c>
      <c r="G219" s="318">
        <v>0.432</v>
      </c>
      <c r="H219" s="209">
        <v>15</v>
      </c>
      <c r="I219" s="209">
        <v>46</v>
      </c>
      <c r="J219" s="209">
        <v>7</v>
      </c>
      <c r="K219" s="282">
        <v>0.63</v>
      </c>
    </row>
    <row r="220" spans="1:11" ht="38.25" customHeight="1">
      <c r="A220" s="281" t="s">
        <v>941</v>
      </c>
      <c r="B220" s="209" t="s">
        <v>229</v>
      </c>
      <c r="C220" s="209" t="s">
        <v>230</v>
      </c>
      <c r="D220" s="209">
        <v>96</v>
      </c>
      <c r="E220" s="209">
        <v>96</v>
      </c>
      <c r="F220" s="209">
        <v>106</v>
      </c>
      <c r="G220" s="318">
        <v>0.3</v>
      </c>
      <c r="H220" s="209">
        <v>39</v>
      </c>
      <c r="I220" s="209">
        <v>125</v>
      </c>
      <c r="J220" s="209" t="s">
        <v>1058</v>
      </c>
      <c r="K220" s="282">
        <v>0.53</v>
      </c>
    </row>
    <row r="221" spans="1:11" ht="38.25" customHeight="1">
      <c r="A221" s="281" t="s">
        <v>942</v>
      </c>
      <c r="B221" s="209" t="s">
        <v>229</v>
      </c>
      <c r="C221" s="209" t="s">
        <v>230</v>
      </c>
      <c r="D221" s="209">
        <v>48</v>
      </c>
      <c r="E221" s="209">
        <v>40</v>
      </c>
      <c r="F221" s="209">
        <v>69</v>
      </c>
      <c r="G221" s="318">
        <v>0.52300000000000002</v>
      </c>
      <c r="H221" s="209">
        <v>13</v>
      </c>
      <c r="I221" s="209">
        <v>42</v>
      </c>
      <c r="J221" s="209">
        <v>7</v>
      </c>
      <c r="K221" s="282">
        <v>0.63</v>
      </c>
    </row>
    <row r="222" spans="1:11" ht="38.25" customHeight="1">
      <c r="A222" s="281" t="s">
        <v>943</v>
      </c>
      <c r="B222" s="209" t="s">
        <v>229</v>
      </c>
      <c r="C222" s="209" t="s">
        <v>230</v>
      </c>
      <c r="D222" s="209">
        <v>118</v>
      </c>
      <c r="E222" s="209">
        <v>87</v>
      </c>
      <c r="F222" s="209">
        <v>158</v>
      </c>
      <c r="G222" s="318">
        <v>0.495</v>
      </c>
      <c r="H222" s="209">
        <v>31</v>
      </c>
      <c r="I222" s="209">
        <v>143</v>
      </c>
      <c r="J222" s="209">
        <v>20</v>
      </c>
      <c r="K222" s="282">
        <v>0.61</v>
      </c>
    </row>
    <row r="223" spans="1:11" ht="38.25" customHeight="1">
      <c r="A223" s="281" t="s">
        <v>982</v>
      </c>
      <c r="B223" s="209" t="s">
        <v>249</v>
      </c>
      <c r="C223" s="209" t="s">
        <v>250</v>
      </c>
      <c r="D223" s="209">
        <v>37</v>
      </c>
      <c r="E223" s="209">
        <v>13</v>
      </c>
      <c r="F223" s="209">
        <v>32</v>
      </c>
      <c r="G223" s="318">
        <v>0.26</v>
      </c>
      <c r="H223" s="209">
        <v>11</v>
      </c>
      <c r="I223" s="209">
        <v>39</v>
      </c>
      <c r="J223" s="209" t="s">
        <v>1058</v>
      </c>
      <c r="K223" s="282">
        <v>0.47</v>
      </c>
    </row>
    <row r="224" spans="1:11" ht="38.25" customHeight="1">
      <c r="A224" s="281" t="s">
        <v>983</v>
      </c>
      <c r="B224" s="209" t="s">
        <v>249</v>
      </c>
      <c r="C224" s="209" t="s">
        <v>250</v>
      </c>
      <c r="D224" s="209">
        <v>39</v>
      </c>
      <c r="E224" s="209">
        <v>8</v>
      </c>
      <c r="F224" s="209">
        <v>36</v>
      </c>
      <c r="G224" s="318">
        <v>0.23100000000000001</v>
      </c>
      <c r="H224" s="209">
        <v>11</v>
      </c>
      <c r="I224" s="209">
        <v>44</v>
      </c>
      <c r="J224" s="209">
        <v>5</v>
      </c>
      <c r="K224" s="282">
        <v>0.28000000000000003</v>
      </c>
    </row>
    <row r="225" spans="1:11" ht="38.25" customHeight="1">
      <c r="A225" s="281" t="s">
        <v>984</v>
      </c>
      <c r="B225" s="209" t="s">
        <v>249</v>
      </c>
      <c r="C225" s="209" t="s">
        <v>250</v>
      </c>
      <c r="D225" s="209">
        <v>101</v>
      </c>
      <c r="E225" s="209">
        <v>45</v>
      </c>
      <c r="F225" s="209">
        <v>91</v>
      </c>
      <c r="G225" s="318">
        <v>0.253</v>
      </c>
      <c r="H225" s="209">
        <v>15</v>
      </c>
      <c r="I225" s="209">
        <v>88</v>
      </c>
      <c r="J225" s="209">
        <v>15</v>
      </c>
      <c r="K225" s="282">
        <v>0.45</v>
      </c>
    </row>
    <row r="226" spans="1:11" ht="38.25" customHeight="1">
      <c r="A226" s="281" t="s">
        <v>985</v>
      </c>
      <c r="B226" s="209" t="s">
        <v>249</v>
      </c>
      <c r="C226" s="209" t="s">
        <v>250</v>
      </c>
      <c r="D226" s="209">
        <v>88</v>
      </c>
      <c r="E226" s="209">
        <v>37</v>
      </c>
      <c r="F226" s="209">
        <v>102</v>
      </c>
      <c r="G226" s="318">
        <v>0.28299999999999997</v>
      </c>
      <c r="H226" s="209">
        <v>15</v>
      </c>
      <c r="I226" s="209">
        <v>65</v>
      </c>
      <c r="J226" s="209">
        <v>15</v>
      </c>
      <c r="K226" s="282">
        <v>0.48</v>
      </c>
    </row>
    <row r="227" spans="1:11" ht="38.25" customHeight="1">
      <c r="A227" s="281" t="s">
        <v>986</v>
      </c>
      <c r="B227" s="209" t="s">
        <v>249</v>
      </c>
      <c r="C227" s="209" t="s">
        <v>250</v>
      </c>
      <c r="D227" s="209">
        <v>123</v>
      </c>
      <c r="E227" s="209">
        <v>56</v>
      </c>
      <c r="F227" s="209">
        <v>123</v>
      </c>
      <c r="G227" s="318">
        <v>0.29399999999999998</v>
      </c>
      <c r="H227" s="209">
        <v>20</v>
      </c>
      <c r="I227" s="209">
        <v>122</v>
      </c>
      <c r="J227" s="209">
        <v>10</v>
      </c>
      <c r="K227" s="282">
        <v>0.45</v>
      </c>
    </row>
    <row r="228" spans="1:11" ht="38.25" customHeight="1">
      <c r="A228" s="281" t="s">
        <v>987</v>
      </c>
      <c r="B228" s="209" t="s">
        <v>249</v>
      </c>
      <c r="C228" s="209" t="s">
        <v>250</v>
      </c>
      <c r="D228" s="209">
        <v>41</v>
      </c>
      <c r="E228" s="209" t="s">
        <v>1058</v>
      </c>
      <c r="F228" s="209">
        <v>31</v>
      </c>
      <c r="G228" s="318">
        <v>0.17100000000000001</v>
      </c>
      <c r="H228" s="209">
        <v>4</v>
      </c>
      <c r="I228" s="209">
        <v>35</v>
      </c>
      <c r="J228" s="209" t="s">
        <v>1058</v>
      </c>
      <c r="K228" s="282">
        <v>0.35</v>
      </c>
    </row>
    <row r="229" spans="1:11" ht="38.25" customHeight="1">
      <c r="A229" s="281" t="s">
        <v>988</v>
      </c>
      <c r="B229" s="209" t="s">
        <v>249</v>
      </c>
      <c r="C229" s="209" t="s">
        <v>250</v>
      </c>
      <c r="D229" s="209">
        <v>64</v>
      </c>
      <c r="E229" s="209">
        <v>22</v>
      </c>
      <c r="F229" s="209">
        <v>60</v>
      </c>
      <c r="G229" s="318">
        <v>0.20499999999999999</v>
      </c>
      <c r="H229" s="209">
        <v>13</v>
      </c>
      <c r="I229" s="209">
        <v>96</v>
      </c>
      <c r="J229" s="209">
        <v>8</v>
      </c>
      <c r="K229" s="282">
        <v>0.35</v>
      </c>
    </row>
    <row r="230" spans="1:11" ht="38.25" customHeight="1">
      <c r="A230" s="281" t="s">
        <v>989</v>
      </c>
      <c r="B230" s="209" t="s">
        <v>249</v>
      </c>
      <c r="C230" s="209" t="s">
        <v>250</v>
      </c>
      <c r="D230" s="209">
        <v>203</v>
      </c>
      <c r="E230" s="209">
        <v>57</v>
      </c>
      <c r="F230" s="209">
        <v>182</v>
      </c>
      <c r="G230" s="318">
        <v>0.20599999999999999</v>
      </c>
      <c r="H230" s="209">
        <v>40</v>
      </c>
      <c r="I230" s="209">
        <v>192</v>
      </c>
      <c r="J230" s="209">
        <v>21</v>
      </c>
      <c r="K230" s="282">
        <v>0.36</v>
      </c>
    </row>
    <row r="231" spans="1:11" ht="38.25" customHeight="1">
      <c r="A231" s="281" t="s">
        <v>990</v>
      </c>
      <c r="B231" s="209" t="s">
        <v>249</v>
      </c>
      <c r="C231" s="209" t="s">
        <v>250</v>
      </c>
      <c r="D231" s="209">
        <v>169</v>
      </c>
      <c r="E231" s="209">
        <v>42</v>
      </c>
      <c r="F231" s="209">
        <v>143</v>
      </c>
      <c r="G231" s="318">
        <v>0.20799999999999999</v>
      </c>
      <c r="H231" s="209">
        <v>83</v>
      </c>
      <c r="I231" s="209">
        <v>265</v>
      </c>
      <c r="J231" s="209">
        <v>24</v>
      </c>
      <c r="K231" s="282">
        <v>0.46</v>
      </c>
    </row>
    <row r="232" spans="1:11" ht="38.25" customHeight="1">
      <c r="A232" s="281" t="s">
        <v>531</v>
      </c>
      <c r="B232" s="209" t="s">
        <v>249</v>
      </c>
      <c r="C232" s="209" t="s">
        <v>250</v>
      </c>
      <c r="D232" s="209">
        <v>73</v>
      </c>
      <c r="E232" s="209">
        <v>23</v>
      </c>
      <c r="F232" s="209">
        <v>56</v>
      </c>
      <c r="G232" s="318">
        <v>0.158</v>
      </c>
      <c r="H232" s="209">
        <v>9</v>
      </c>
      <c r="I232" s="209">
        <v>55</v>
      </c>
      <c r="J232" s="209">
        <v>7</v>
      </c>
      <c r="K232" s="282">
        <v>0.41</v>
      </c>
    </row>
    <row r="233" spans="1:11" ht="38.25" customHeight="1">
      <c r="A233" s="281" t="s">
        <v>991</v>
      </c>
      <c r="B233" s="209" t="s">
        <v>249</v>
      </c>
      <c r="C233" s="209" t="s">
        <v>250</v>
      </c>
      <c r="D233" s="209">
        <v>500</v>
      </c>
      <c r="E233" s="209">
        <v>173</v>
      </c>
      <c r="F233" s="209">
        <v>537</v>
      </c>
      <c r="G233" s="318">
        <v>0.32400000000000001</v>
      </c>
      <c r="H233" s="209">
        <v>83</v>
      </c>
      <c r="I233" s="209">
        <v>519</v>
      </c>
      <c r="J233" s="209">
        <v>75</v>
      </c>
      <c r="K233" s="282">
        <v>0.45</v>
      </c>
    </row>
    <row r="234" spans="1:11" ht="38.25" customHeight="1">
      <c r="A234" s="281" t="s">
        <v>992</v>
      </c>
      <c r="B234" s="209" t="s">
        <v>249</v>
      </c>
      <c r="C234" s="209" t="s">
        <v>250</v>
      </c>
      <c r="D234" s="209">
        <v>106</v>
      </c>
      <c r="E234" s="209">
        <v>51</v>
      </c>
      <c r="F234" s="209">
        <v>110</v>
      </c>
      <c r="G234" s="318">
        <v>0.24299999999999999</v>
      </c>
      <c r="H234" s="209">
        <v>19</v>
      </c>
      <c r="I234" s="209">
        <v>128</v>
      </c>
      <c r="J234" s="209">
        <v>14</v>
      </c>
      <c r="K234" s="282">
        <v>0.34</v>
      </c>
    </row>
    <row r="235" spans="1:11" ht="38.25" customHeight="1">
      <c r="A235" s="281" t="s">
        <v>993</v>
      </c>
      <c r="B235" s="209" t="s">
        <v>249</v>
      </c>
      <c r="C235" s="209" t="s">
        <v>250</v>
      </c>
      <c r="D235" s="209">
        <v>1609</v>
      </c>
      <c r="E235" s="209">
        <v>540</v>
      </c>
      <c r="F235" s="209">
        <v>1553</v>
      </c>
      <c r="G235" s="318">
        <v>0.27200000000000002</v>
      </c>
      <c r="H235" s="209">
        <v>212</v>
      </c>
      <c r="I235" s="209">
        <v>1487</v>
      </c>
      <c r="J235" s="209">
        <v>192</v>
      </c>
      <c r="K235" s="282">
        <v>0.43</v>
      </c>
    </row>
    <row r="236" spans="1:11" ht="38.25" customHeight="1">
      <c r="A236" s="281" t="s">
        <v>994</v>
      </c>
      <c r="B236" s="209" t="s">
        <v>249</v>
      </c>
      <c r="C236" s="209" t="s">
        <v>250</v>
      </c>
      <c r="D236" s="209">
        <v>81</v>
      </c>
      <c r="E236" s="209">
        <v>31</v>
      </c>
      <c r="F236" s="209">
        <v>68</v>
      </c>
      <c r="G236" s="318">
        <v>0.20300000000000001</v>
      </c>
      <c r="H236" s="209">
        <v>13</v>
      </c>
      <c r="I236" s="209">
        <v>104</v>
      </c>
      <c r="J236" s="209">
        <v>10</v>
      </c>
      <c r="K236" s="282">
        <v>0.35</v>
      </c>
    </row>
    <row r="237" spans="1:11" ht="38.25" customHeight="1">
      <c r="A237" s="281" t="s">
        <v>874</v>
      </c>
      <c r="B237" s="209" t="s">
        <v>249</v>
      </c>
      <c r="C237" s="209" t="s">
        <v>265</v>
      </c>
      <c r="D237" s="209">
        <v>17</v>
      </c>
      <c r="E237" s="209">
        <v>8</v>
      </c>
      <c r="F237" s="209">
        <v>16</v>
      </c>
      <c r="G237" s="318">
        <v>0.24199999999999999</v>
      </c>
      <c r="H237" s="209">
        <v>3</v>
      </c>
      <c r="I237" s="209">
        <v>18</v>
      </c>
      <c r="J237" s="209" t="s">
        <v>1058</v>
      </c>
      <c r="K237" s="282">
        <v>0.32</v>
      </c>
    </row>
    <row r="238" spans="1:11" ht="38.25" customHeight="1">
      <c r="A238" s="281" t="s">
        <v>875</v>
      </c>
      <c r="B238" s="209" t="s">
        <v>249</v>
      </c>
      <c r="C238" s="209" t="s">
        <v>265</v>
      </c>
      <c r="D238" s="209">
        <v>108</v>
      </c>
      <c r="E238" s="209">
        <v>39</v>
      </c>
      <c r="F238" s="209">
        <v>133</v>
      </c>
      <c r="G238" s="318">
        <v>0.378</v>
      </c>
      <c r="H238" s="209">
        <v>11</v>
      </c>
      <c r="I238" s="209">
        <v>91</v>
      </c>
      <c r="J238" s="209">
        <v>9</v>
      </c>
      <c r="K238" s="282">
        <v>0.48</v>
      </c>
    </row>
    <row r="239" spans="1:11" ht="38.25" customHeight="1">
      <c r="A239" s="281" t="s">
        <v>876</v>
      </c>
      <c r="B239" s="209" t="s">
        <v>249</v>
      </c>
      <c r="C239" s="209" t="s">
        <v>265</v>
      </c>
      <c r="D239" s="209">
        <v>72</v>
      </c>
      <c r="E239" s="209">
        <v>22</v>
      </c>
      <c r="F239" s="209">
        <v>59</v>
      </c>
      <c r="G239" s="318">
        <v>0.188</v>
      </c>
      <c r="H239" s="209">
        <v>24</v>
      </c>
      <c r="I239" s="209">
        <v>74</v>
      </c>
      <c r="J239" s="209">
        <v>7</v>
      </c>
      <c r="K239" s="282">
        <v>0.37</v>
      </c>
    </row>
    <row r="240" spans="1:11" ht="38.25" customHeight="1">
      <c r="A240" s="281" t="s">
        <v>877</v>
      </c>
      <c r="B240" s="209" t="s">
        <v>249</v>
      </c>
      <c r="C240" s="209" t="s">
        <v>265</v>
      </c>
      <c r="D240" s="209">
        <v>1047</v>
      </c>
      <c r="E240" s="209">
        <v>402</v>
      </c>
      <c r="F240" s="209">
        <v>1067</v>
      </c>
      <c r="G240" s="318">
        <v>0.25900000000000001</v>
      </c>
      <c r="H240" s="209">
        <v>164</v>
      </c>
      <c r="I240" s="209">
        <v>1073</v>
      </c>
      <c r="J240" s="209">
        <v>101</v>
      </c>
      <c r="K240" s="282">
        <v>0.36</v>
      </c>
    </row>
    <row r="241" spans="1:11" ht="38.25" customHeight="1">
      <c r="A241" s="281" t="s">
        <v>878</v>
      </c>
      <c r="B241" s="209" t="s">
        <v>249</v>
      </c>
      <c r="C241" s="209" t="s">
        <v>265</v>
      </c>
      <c r="D241" s="209">
        <v>12</v>
      </c>
      <c r="E241" s="209" t="s">
        <v>1058</v>
      </c>
      <c r="F241" s="209">
        <v>14</v>
      </c>
      <c r="G241" s="318">
        <v>0.35899999999999999</v>
      </c>
      <c r="H241" s="209"/>
      <c r="I241" s="209">
        <v>7</v>
      </c>
      <c r="J241" s="209" t="s">
        <v>1058</v>
      </c>
      <c r="K241" s="282">
        <v>0.47</v>
      </c>
    </row>
    <row r="242" spans="1:11" ht="38.25" customHeight="1">
      <c r="A242" s="281" t="s">
        <v>879</v>
      </c>
      <c r="B242" s="209" t="s">
        <v>249</v>
      </c>
      <c r="C242" s="209" t="s">
        <v>265</v>
      </c>
      <c r="D242" s="209">
        <v>46</v>
      </c>
      <c r="E242" s="209">
        <v>18</v>
      </c>
      <c r="F242" s="209">
        <v>51</v>
      </c>
      <c r="G242" s="318">
        <v>0.31900000000000001</v>
      </c>
      <c r="H242" s="209">
        <v>9</v>
      </c>
      <c r="I242" s="209">
        <v>32</v>
      </c>
      <c r="J242" s="209" t="s">
        <v>1058</v>
      </c>
      <c r="K242" s="282">
        <v>0.38</v>
      </c>
    </row>
    <row r="243" spans="1:11" ht="38.25" customHeight="1">
      <c r="A243" s="281" t="s">
        <v>880</v>
      </c>
      <c r="B243" s="209" t="s">
        <v>249</v>
      </c>
      <c r="C243" s="209" t="s">
        <v>265</v>
      </c>
      <c r="D243" s="209">
        <v>42</v>
      </c>
      <c r="E243" s="209">
        <v>8</v>
      </c>
      <c r="F243" s="209">
        <v>45</v>
      </c>
      <c r="G243" s="318">
        <v>0.254</v>
      </c>
      <c r="H243" s="209">
        <v>4</v>
      </c>
      <c r="I243" s="209">
        <v>33</v>
      </c>
      <c r="J243" s="209" t="s">
        <v>1058</v>
      </c>
      <c r="K243" s="282">
        <v>0.33</v>
      </c>
    </row>
    <row r="244" spans="1:11" ht="38.25" customHeight="1">
      <c r="A244" s="281" t="s">
        <v>881</v>
      </c>
      <c r="B244" s="209" t="s">
        <v>249</v>
      </c>
      <c r="C244" s="209" t="s">
        <v>265</v>
      </c>
      <c r="D244" s="209">
        <v>47</v>
      </c>
      <c r="E244" s="209">
        <v>10</v>
      </c>
      <c r="F244" s="209">
        <v>36</v>
      </c>
      <c r="G244" s="318">
        <v>0.185</v>
      </c>
      <c r="H244" s="209">
        <v>7</v>
      </c>
      <c r="I244" s="209">
        <v>46</v>
      </c>
      <c r="J244" s="209">
        <v>7</v>
      </c>
      <c r="K244" s="282">
        <v>0.33</v>
      </c>
    </row>
    <row r="245" spans="1:11" ht="38.25" customHeight="1">
      <c r="A245" s="281" t="s">
        <v>836</v>
      </c>
      <c r="B245" s="209" t="s">
        <v>274</v>
      </c>
      <c r="C245" s="209" t="s">
        <v>275</v>
      </c>
      <c r="D245" s="209">
        <v>61</v>
      </c>
      <c r="E245" s="209">
        <v>54</v>
      </c>
      <c r="F245" s="209">
        <v>63</v>
      </c>
      <c r="G245" s="318">
        <v>0.40600000000000003</v>
      </c>
      <c r="H245" s="209">
        <v>12</v>
      </c>
      <c r="I245" s="209">
        <v>49</v>
      </c>
      <c r="J245" s="209">
        <v>9</v>
      </c>
      <c r="K245" s="282">
        <v>0.49</v>
      </c>
    </row>
    <row r="246" spans="1:11" ht="38.25" customHeight="1">
      <c r="A246" s="281" t="s">
        <v>837</v>
      </c>
      <c r="B246" s="209" t="s">
        <v>274</v>
      </c>
      <c r="C246" s="209" t="s">
        <v>275</v>
      </c>
      <c r="D246" s="209">
        <v>153</v>
      </c>
      <c r="E246" s="209">
        <v>80</v>
      </c>
      <c r="F246" s="209">
        <v>217</v>
      </c>
      <c r="G246" s="318">
        <v>0.54</v>
      </c>
      <c r="H246" s="209">
        <v>14</v>
      </c>
      <c r="I246" s="209">
        <v>129</v>
      </c>
      <c r="J246" s="209">
        <v>25</v>
      </c>
      <c r="K246" s="282">
        <v>0.66</v>
      </c>
    </row>
    <row r="247" spans="1:11" ht="38.25" customHeight="1">
      <c r="A247" s="281" t="s">
        <v>838</v>
      </c>
      <c r="B247" s="209" t="s">
        <v>274</v>
      </c>
      <c r="C247" s="209" t="s">
        <v>275</v>
      </c>
      <c r="D247" s="209">
        <v>153</v>
      </c>
      <c r="E247" s="209">
        <v>106</v>
      </c>
      <c r="F247" s="209">
        <v>215</v>
      </c>
      <c r="G247" s="318">
        <v>0.51700000000000002</v>
      </c>
      <c r="H247" s="209">
        <v>24</v>
      </c>
      <c r="I247" s="209">
        <v>143</v>
      </c>
      <c r="J247" s="209">
        <v>24</v>
      </c>
      <c r="K247" s="282">
        <v>0.71</v>
      </c>
    </row>
    <row r="248" spans="1:11" ht="38.25" customHeight="1">
      <c r="A248" s="281" t="s">
        <v>839</v>
      </c>
      <c r="B248" s="209" t="s">
        <v>274</v>
      </c>
      <c r="C248" s="209" t="s">
        <v>275</v>
      </c>
      <c r="D248" s="209">
        <v>25</v>
      </c>
      <c r="E248" s="209">
        <v>11</v>
      </c>
      <c r="F248" s="209">
        <v>29</v>
      </c>
      <c r="G248" s="318">
        <v>0.46800000000000003</v>
      </c>
      <c r="H248" s="209">
        <v>4</v>
      </c>
      <c r="I248" s="209">
        <v>17</v>
      </c>
      <c r="J248" s="209" t="s">
        <v>1058</v>
      </c>
      <c r="K248" s="282">
        <v>0.67</v>
      </c>
    </row>
    <row r="249" spans="1:11" ht="38.25" customHeight="1">
      <c r="A249" s="281" t="s">
        <v>840</v>
      </c>
      <c r="B249" s="209" t="s">
        <v>274</v>
      </c>
      <c r="C249" s="209" t="s">
        <v>275</v>
      </c>
      <c r="D249" s="209">
        <v>286</v>
      </c>
      <c r="E249" s="209">
        <v>193</v>
      </c>
      <c r="F249" s="209">
        <v>458</v>
      </c>
      <c r="G249" s="318">
        <v>0.57599999999999996</v>
      </c>
      <c r="H249" s="209">
        <v>64</v>
      </c>
      <c r="I249" s="209">
        <v>284</v>
      </c>
      <c r="J249" s="209">
        <v>36</v>
      </c>
      <c r="K249" s="282">
        <v>0.75</v>
      </c>
    </row>
    <row r="250" spans="1:11" ht="38.25" customHeight="1">
      <c r="A250" s="281" t="s">
        <v>841</v>
      </c>
      <c r="B250" s="209" t="s">
        <v>274</v>
      </c>
      <c r="C250" s="209" t="s">
        <v>275</v>
      </c>
      <c r="D250" s="209">
        <v>233</v>
      </c>
      <c r="E250" s="209">
        <v>122</v>
      </c>
      <c r="F250" s="209">
        <v>335</v>
      </c>
      <c r="G250" s="318">
        <v>0.438</v>
      </c>
      <c r="H250" s="209">
        <v>37</v>
      </c>
      <c r="I250" s="209">
        <v>189</v>
      </c>
      <c r="J250" s="209">
        <v>50</v>
      </c>
      <c r="K250" s="282">
        <v>0.62</v>
      </c>
    </row>
    <row r="251" spans="1:11" ht="38.25" customHeight="1">
      <c r="A251" s="281" t="s">
        <v>842</v>
      </c>
      <c r="B251" s="209" t="s">
        <v>274</v>
      </c>
      <c r="C251" s="209" t="s">
        <v>275</v>
      </c>
      <c r="D251" s="209">
        <v>429</v>
      </c>
      <c r="E251" s="209">
        <v>275</v>
      </c>
      <c r="F251" s="209">
        <v>601</v>
      </c>
      <c r="G251" s="318">
        <v>0.502</v>
      </c>
      <c r="H251" s="209">
        <v>92</v>
      </c>
      <c r="I251" s="209">
        <v>355</v>
      </c>
      <c r="J251" s="209">
        <v>46</v>
      </c>
      <c r="K251" s="282">
        <v>0.63</v>
      </c>
    </row>
    <row r="252" spans="1:11" ht="38.25" customHeight="1">
      <c r="A252" s="281" t="s">
        <v>843</v>
      </c>
      <c r="B252" s="209" t="s">
        <v>274</v>
      </c>
      <c r="C252" s="209" t="s">
        <v>275</v>
      </c>
      <c r="D252" s="209">
        <v>457</v>
      </c>
      <c r="E252" s="209">
        <v>360</v>
      </c>
      <c r="F252" s="209">
        <v>663</v>
      </c>
      <c r="G252" s="318">
        <v>0.505</v>
      </c>
      <c r="H252" s="209">
        <v>70</v>
      </c>
      <c r="I252" s="209">
        <v>487</v>
      </c>
      <c r="J252" s="209">
        <v>57</v>
      </c>
      <c r="K252" s="282">
        <v>0.67</v>
      </c>
    </row>
    <row r="253" spans="1:11" ht="38.25" customHeight="1">
      <c r="A253" s="281" t="s">
        <v>844</v>
      </c>
      <c r="B253" s="209" t="s">
        <v>274</v>
      </c>
      <c r="C253" s="209" t="s">
        <v>275</v>
      </c>
      <c r="D253" s="209">
        <v>58</v>
      </c>
      <c r="E253" s="209">
        <v>53</v>
      </c>
      <c r="F253" s="209">
        <v>83</v>
      </c>
      <c r="G253" s="318">
        <v>0.497</v>
      </c>
      <c r="H253" s="209">
        <v>12</v>
      </c>
      <c r="I253" s="209">
        <v>75</v>
      </c>
      <c r="J253" s="209">
        <v>18</v>
      </c>
      <c r="K253" s="282">
        <v>0.7</v>
      </c>
    </row>
    <row r="254" spans="1:11" ht="38.25" customHeight="1">
      <c r="A254" s="281" t="s">
        <v>845</v>
      </c>
      <c r="B254" s="209" t="s">
        <v>274</v>
      </c>
      <c r="C254" s="209" t="s">
        <v>275</v>
      </c>
      <c r="D254" s="209">
        <v>172</v>
      </c>
      <c r="E254" s="209">
        <v>140</v>
      </c>
      <c r="F254" s="209">
        <v>223</v>
      </c>
      <c r="G254" s="318">
        <v>0.48599999999999999</v>
      </c>
      <c r="H254" s="209">
        <v>46</v>
      </c>
      <c r="I254" s="209">
        <v>163</v>
      </c>
      <c r="J254" s="209">
        <v>13</v>
      </c>
      <c r="K254" s="282">
        <v>0.65</v>
      </c>
    </row>
    <row r="255" spans="1:11" ht="38.25" customHeight="1">
      <c r="A255" s="281" t="s">
        <v>846</v>
      </c>
      <c r="B255" s="209" t="s">
        <v>274</v>
      </c>
      <c r="C255" s="209" t="s">
        <v>275</v>
      </c>
      <c r="D255" s="209">
        <v>31</v>
      </c>
      <c r="E255" s="209">
        <v>30</v>
      </c>
      <c r="F255" s="209">
        <v>46</v>
      </c>
      <c r="G255" s="318">
        <v>0.42199999999999999</v>
      </c>
      <c r="H255" s="209">
        <v>18</v>
      </c>
      <c r="I255" s="209">
        <v>39</v>
      </c>
      <c r="J255" s="209">
        <v>5</v>
      </c>
      <c r="K255" s="282">
        <v>0.45</v>
      </c>
    </row>
    <row r="256" spans="1:11" ht="38.25" customHeight="1">
      <c r="A256" s="281" t="s">
        <v>847</v>
      </c>
      <c r="B256" s="209" t="s">
        <v>274</v>
      </c>
      <c r="C256" s="209" t="s">
        <v>275</v>
      </c>
      <c r="D256" s="209">
        <v>21</v>
      </c>
      <c r="E256" s="209">
        <v>8</v>
      </c>
      <c r="F256" s="209">
        <v>32</v>
      </c>
      <c r="G256" s="318">
        <v>0.50800000000000001</v>
      </c>
      <c r="H256" s="209"/>
      <c r="I256" s="209">
        <v>21</v>
      </c>
      <c r="J256" s="209">
        <v>8</v>
      </c>
      <c r="K256" s="282">
        <v>0.73</v>
      </c>
    </row>
    <row r="257" spans="1:11" ht="38.25" customHeight="1">
      <c r="A257" s="281" t="s">
        <v>848</v>
      </c>
      <c r="B257" s="209" t="s">
        <v>274</v>
      </c>
      <c r="C257" s="209" t="s">
        <v>275</v>
      </c>
      <c r="D257" s="209">
        <v>248</v>
      </c>
      <c r="E257" s="209">
        <v>150</v>
      </c>
      <c r="F257" s="209">
        <v>297</v>
      </c>
      <c r="G257" s="318">
        <v>0.48</v>
      </c>
      <c r="H257" s="209">
        <v>42</v>
      </c>
      <c r="I257" s="209">
        <v>207</v>
      </c>
      <c r="J257" s="209">
        <v>54</v>
      </c>
      <c r="K257" s="282">
        <v>0.52</v>
      </c>
    </row>
    <row r="258" spans="1:11" ht="38.25" customHeight="1">
      <c r="A258" s="281" t="s">
        <v>849</v>
      </c>
      <c r="B258" s="209" t="s">
        <v>274</v>
      </c>
      <c r="C258" s="209" t="s">
        <v>275</v>
      </c>
      <c r="D258" s="209">
        <v>194</v>
      </c>
      <c r="E258" s="209">
        <v>134</v>
      </c>
      <c r="F258" s="209">
        <v>263</v>
      </c>
      <c r="G258" s="318">
        <v>0.442</v>
      </c>
      <c r="H258" s="209">
        <v>47</v>
      </c>
      <c r="I258" s="209">
        <v>184</v>
      </c>
      <c r="J258" s="209">
        <v>32</v>
      </c>
      <c r="K258" s="282">
        <v>0.56999999999999995</v>
      </c>
    </row>
    <row r="259" spans="1:11" ht="38.25" customHeight="1">
      <c r="A259" s="281" t="s">
        <v>850</v>
      </c>
      <c r="B259" s="209" t="s">
        <v>274</v>
      </c>
      <c r="C259" s="209" t="s">
        <v>275</v>
      </c>
      <c r="D259" s="209">
        <v>184</v>
      </c>
      <c r="E259" s="209">
        <v>96</v>
      </c>
      <c r="F259" s="209">
        <v>260</v>
      </c>
      <c r="G259" s="318">
        <v>0.53400000000000003</v>
      </c>
      <c r="H259" s="209">
        <v>15</v>
      </c>
      <c r="I259" s="209">
        <v>130</v>
      </c>
      <c r="J259" s="209">
        <v>26</v>
      </c>
      <c r="K259" s="282">
        <v>0.64</v>
      </c>
    </row>
    <row r="260" spans="1:11" ht="38.25" customHeight="1">
      <c r="A260" s="281" t="s">
        <v>851</v>
      </c>
      <c r="B260" s="209" t="s">
        <v>274</v>
      </c>
      <c r="C260" s="209" t="s">
        <v>275</v>
      </c>
      <c r="D260" s="209">
        <v>6618</v>
      </c>
      <c r="E260" s="209">
        <v>3723</v>
      </c>
      <c r="F260" s="209">
        <v>9165</v>
      </c>
      <c r="G260" s="318">
        <v>0.442</v>
      </c>
      <c r="H260" s="209">
        <v>949</v>
      </c>
      <c r="I260" s="209">
        <v>5410</v>
      </c>
      <c r="J260" s="209">
        <v>868</v>
      </c>
      <c r="K260" s="282">
        <v>0.54</v>
      </c>
    </row>
    <row r="261" spans="1:11" ht="38.25" customHeight="1">
      <c r="A261" s="281" t="s">
        <v>852</v>
      </c>
      <c r="B261" s="209" t="s">
        <v>274</v>
      </c>
      <c r="C261" s="209" t="s">
        <v>275</v>
      </c>
      <c r="D261" s="209">
        <v>250</v>
      </c>
      <c r="E261" s="209">
        <v>182</v>
      </c>
      <c r="F261" s="209">
        <v>349</v>
      </c>
      <c r="G261" s="318">
        <v>0.49199999999999999</v>
      </c>
      <c r="H261" s="209">
        <v>74</v>
      </c>
      <c r="I261" s="209">
        <v>240</v>
      </c>
      <c r="J261" s="209">
        <v>50</v>
      </c>
      <c r="K261" s="282">
        <v>0.67</v>
      </c>
    </row>
    <row r="262" spans="1:11" ht="38.25" customHeight="1">
      <c r="A262" s="281" t="s">
        <v>853</v>
      </c>
      <c r="B262" s="209" t="s">
        <v>274</v>
      </c>
      <c r="C262" s="209" t="s">
        <v>275</v>
      </c>
      <c r="D262" s="209">
        <v>80</v>
      </c>
      <c r="E262" s="209">
        <v>27</v>
      </c>
      <c r="F262" s="209">
        <v>99</v>
      </c>
      <c r="G262" s="318">
        <v>0.51</v>
      </c>
      <c r="H262" s="209">
        <v>18</v>
      </c>
      <c r="I262" s="209">
        <v>50</v>
      </c>
      <c r="J262" s="209">
        <v>15</v>
      </c>
      <c r="K262" s="282">
        <v>0.62</v>
      </c>
    </row>
    <row r="263" spans="1:11" ht="38.25" customHeight="1">
      <c r="A263" s="281" t="s">
        <v>854</v>
      </c>
      <c r="B263" s="209" t="s">
        <v>274</v>
      </c>
      <c r="C263" s="209" t="s">
        <v>275</v>
      </c>
      <c r="D263" s="209">
        <v>142</v>
      </c>
      <c r="E263" s="209">
        <v>96</v>
      </c>
      <c r="F263" s="209">
        <v>182</v>
      </c>
      <c r="G263" s="318">
        <v>0.50600000000000001</v>
      </c>
      <c r="H263" s="209">
        <v>27</v>
      </c>
      <c r="I263" s="209">
        <v>135</v>
      </c>
      <c r="J263" s="209">
        <v>32</v>
      </c>
      <c r="K263" s="282">
        <v>0.67</v>
      </c>
    </row>
    <row r="264" spans="1:11" ht="38.25" customHeight="1">
      <c r="A264" s="281" t="s">
        <v>855</v>
      </c>
      <c r="B264" s="209" t="s">
        <v>274</v>
      </c>
      <c r="C264" s="209" t="s">
        <v>275</v>
      </c>
      <c r="D264" s="209">
        <v>27</v>
      </c>
      <c r="E264" s="209">
        <v>27</v>
      </c>
      <c r="F264" s="209">
        <v>27</v>
      </c>
      <c r="G264" s="318">
        <v>0.23699999999999999</v>
      </c>
      <c r="H264" s="209">
        <v>33</v>
      </c>
      <c r="I264" s="209">
        <v>38</v>
      </c>
      <c r="J264" s="209" t="s">
        <v>1058</v>
      </c>
      <c r="K264" s="282">
        <v>0.63</v>
      </c>
    </row>
    <row r="265" spans="1:11" ht="38.25" customHeight="1">
      <c r="A265" s="281" t="s">
        <v>856</v>
      </c>
      <c r="B265" s="209" t="s">
        <v>274</v>
      </c>
      <c r="C265" s="209" t="s">
        <v>275</v>
      </c>
      <c r="D265" s="209">
        <v>796</v>
      </c>
      <c r="E265" s="209">
        <v>376</v>
      </c>
      <c r="F265" s="209">
        <v>871</v>
      </c>
      <c r="G265" s="318">
        <v>0.439</v>
      </c>
      <c r="H265" s="209">
        <v>98</v>
      </c>
      <c r="I265" s="209">
        <v>537</v>
      </c>
      <c r="J265" s="209">
        <v>125</v>
      </c>
      <c r="K265" s="282">
        <v>0.55000000000000004</v>
      </c>
    </row>
    <row r="266" spans="1:11" ht="38.25" customHeight="1">
      <c r="A266" s="281" t="s">
        <v>857</v>
      </c>
      <c r="B266" s="209" t="s">
        <v>274</v>
      </c>
      <c r="C266" s="209" t="s">
        <v>275</v>
      </c>
      <c r="D266" s="209">
        <v>50</v>
      </c>
      <c r="E266" s="209">
        <v>28</v>
      </c>
      <c r="F266" s="209">
        <v>57</v>
      </c>
      <c r="G266" s="318">
        <v>0.46700000000000003</v>
      </c>
      <c r="H266" s="209">
        <v>8</v>
      </c>
      <c r="I266" s="209">
        <v>55</v>
      </c>
      <c r="J266" s="209">
        <v>7</v>
      </c>
      <c r="K266" s="282">
        <v>0.63</v>
      </c>
    </row>
    <row r="267" spans="1:11" ht="38.25" customHeight="1">
      <c r="A267" s="281" t="s">
        <v>858</v>
      </c>
      <c r="B267" s="209" t="s">
        <v>274</v>
      </c>
      <c r="C267" s="209" t="s">
        <v>275</v>
      </c>
      <c r="D267" s="209">
        <v>80</v>
      </c>
      <c r="E267" s="209">
        <v>56</v>
      </c>
      <c r="F267" s="209">
        <v>112</v>
      </c>
      <c r="G267" s="318">
        <v>0.47299999999999998</v>
      </c>
      <c r="H267" s="209">
        <v>15</v>
      </c>
      <c r="I267" s="209">
        <v>80</v>
      </c>
      <c r="J267" s="209">
        <v>9</v>
      </c>
      <c r="K267" s="282">
        <v>0.56000000000000005</v>
      </c>
    </row>
    <row r="268" spans="1:11" ht="38.25" customHeight="1">
      <c r="A268" s="281" t="s">
        <v>859</v>
      </c>
      <c r="B268" s="209" t="s">
        <v>274</v>
      </c>
      <c r="C268" s="209" t="s">
        <v>275</v>
      </c>
      <c r="D268" s="209">
        <v>107</v>
      </c>
      <c r="E268" s="209">
        <v>54</v>
      </c>
      <c r="F268" s="209">
        <v>105</v>
      </c>
      <c r="G268" s="318">
        <v>0.36599999999999999</v>
      </c>
      <c r="H268" s="209">
        <v>19</v>
      </c>
      <c r="I268" s="209">
        <v>92</v>
      </c>
      <c r="J268" s="209">
        <v>12</v>
      </c>
      <c r="K268" s="282">
        <v>0.47</v>
      </c>
    </row>
    <row r="269" spans="1:11" ht="38.25" customHeight="1">
      <c r="A269" s="281" t="s">
        <v>861</v>
      </c>
      <c r="B269" s="209" t="s">
        <v>274</v>
      </c>
      <c r="C269" s="209" t="s">
        <v>275</v>
      </c>
      <c r="D269" s="209">
        <v>121</v>
      </c>
      <c r="E269" s="209">
        <v>95</v>
      </c>
      <c r="F269" s="209">
        <v>183</v>
      </c>
      <c r="G269" s="318">
        <v>0.53500000000000003</v>
      </c>
      <c r="H269" s="209">
        <v>27</v>
      </c>
      <c r="I269" s="209">
        <v>117</v>
      </c>
      <c r="J269" s="209">
        <v>22</v>
      </c>
      <c r="K269" s="282">
        <v>0.72</v>
      </c>
    </row>
    <row r="270" spans="1:11" ht="38.25" customHeight="1">
      <c r="A270" s="281" t="s">
        <v>862</v>
      </c>
      <c r="B270" s="209" t="s">
        <v>274</v>
      </c>
      <c r="C270" s="209" t="s">
        <v>275</v>
      </c>
      <c r="D270" s="209">
        <v>120</v>
      </c>
      <c r="E270" s="209">
        <v>93</v>
      </c>
      <c r="F270" s="209">
        <v>186</v>
      </c>
      <c r="G270" s="318">
        <v>0.56399999999999995</v>
      </c>
      <c r="H270" s="209">
        <v>23</v>
      </c>
      <c r="I270" s="209">
        <v>107</v>
      </c>
      <c r="J270" s="209">
        <v>13</v>
      </c>
      <c r="K270" s="282">
        <v>0.72</v>
      </c>
    </row>
    <row r="271" spans="1:11" ht="38.25" customHeight="1">
      <c r="A271" s="281" t="s">
        <v>863</v>
      </c>
      <c r="B271" s="209" t="s">
        <v>274</v>
      </c>
      <c r="C271" s="209" t="s">
        <v>275</v>
      </c>
      <c r="D271" s="209">
        <v>133</v>
      </c>
      <c r="E271" s="209">
        <v>89</v>
      </c>
      <c r="F271" s="209">
        <v>184</v>
      </c>
      <c r="G271" s="318">
        <v>0.495</v>
      </c>
      <c r="H271" s="209">
        <v>25</v>
      </c>
      <c r="I271" s="209">
        <v>118</v>
      </c>
      <c r="J271" s="209">
        <v>16</v>
      </c>
      <c r="K271" s="282">
        <v>0.62</v>
      </c>
    </row>
    <row r="272" spans="1:11" ht="38.25" customHeight="1">
      <c r="A272" s="281" t="s">
        <v>864</v>
      </c>
      <c r="B272" s="209" t="s">
        <v>274</v>
      </c>
      <c r="C272" s="209" t="s">
        <v>275</v>
      </c>
      <c r="D272" s="209">
        <v>67</v>
      </c>
      <c r="E272" s="209">
        <v>60</v>
      </c>
      <c r="F272" s="209">
        <v>124</v>
      </c>
      <c r="G272" s="318">
        <v>0.60199999999999998</v>
      </c>
      <c r="H272" s="209">
        <v>14</v>
      </c>
      <c r="I272" s="209">
        <v>78</v>
      </c>
      <c r="J272" s="209">
        <v>14</v>
      </c>
      <c r="K272" s="282">
        <v>0.75</v>
      </c>
    </row>
    <row r="273" spans="1:11" ht="38.25" customHeight="1">
      <c r="A273" s="281" t="s">
        <v>860</v>
      </c>
      <c r="B273" s="209" t="s">
        <v>274</v>
      </c>
      <c r="C273" s="209" t="s">
        <v>275</v>
      </c>
      <c r="D273" s="209">
        <v>85</v>
      </c>
      <c r="E273" s="209">
        <v>56</v>
      </c>
      <c r="F273" s="209">
        <v>135</v>
      </c>
      <c r="G273" s="318">
        <v>0.61599999999999999</v>
      </c>
      <c r="H273" s="209">
        <v>16</v>
      </c>
      <c r="I273" s="209">
        <v>74</v>
      </c>
      <c r="J273" s="209">
        <v>17</v>
      </c>
      <c r="K273" s="282">
        <v>0.82</v>
      </c>
    </row>
    <row r="274" spans="1:11" ht="38.25" customHeight="1">
      <c r="A274" s="281" t="s">
        <v>865</v>
      </c>
      <c r="B274" s="209" t="s">
        <v>274</v>
      </c>
      <c r="C274" s="209" t="s">
        <v>275</v>
      </c>
      <c r="D274" s="209">
        <v>442</v>
      </c>
      <c r="E274" s="209">
        <v>251</v>
      </c>
      <c r="F274" s="209">
        <v>514</v>
      </c>
      <c r="G274" s="318">
        <v>0.503</v>
      </c>
      <c r="H274" s="209">
        <v>70</v>
      </c>
      <c r="I274" s="209">
        <v>336</v>
      </c>
      <c r="J274" s="209">
        <v>63</v>
      </c>
      <c r="K274" s="282">
        <v>0.6</v>
      </c>
    </row>
    <row r="275" spans="1:11" ht="38.25" customHeight="1">
      <c r="A275" s="281" t="s">
        <v>866</v>
      </c>
      <c r="B275" s="209" t="s">
        <v>306</v>
      </c>
      <c r="C275" s="209" t="s">
        <v>307</v>
      </c>
      <c r="D275" s="209">
        <v>72</v>
      </c>
      <c r="E275" s="209">
        <v>38</v>
      </c>
      <c r="F275" s="209">
        <v>82</v>
      </c>
      <c r="G275" s="318">
        <v>0.45300000000000001</v>
      </c>
      <c r="H275" s="209">
        <v>4</v>
      </c>
      <c r="I275" s="209">
        <v>50</v>
      </c>
      <c r="J275" s="209">
        <v>10</v>
      </c>
      <c r="K275" s="282">
        <v>0.64</v>
      </c>
    </row>
    <row r="276" spans="1:11" ht="38.25" customHeight="1">
      <c r="A276" s="281" t="s">
        <v>867</v>
      </c>
      <c r="B276" s="209" t="s">
        <v>306</v>
      </c>
      <c r="C276" s="209" t="s">
        <v>307</v>
      </c>
      <c r="D276" s="209">
        <v>1365</v>
      </c>
      <c r="E276" s="209">
        <v>813</v>
      </c>
      <c r="F276" s="209">
        <v>1320</v>
      </c>
      <c r="G276" s="318">
        <v>0.40200000000000002</v>
      </c>
      <c r="H276" s="209">
        <v>196</v>
      </c>
      <c r="I276" s="209">
        <v>1128</v>
      </c>
      <c r="J276" s="209">
        <v>141</v>
      </c>
      <c r="K276" s="282">
        <v>0.54</v>
      </c>
    </row>
    <row r="277" spans="1:11" ht="38.25" customHeight="1">
      <c r="A277" s="281" t="s">
        <v>868</v>
      </c>
      <c r="B277" s="209" t="s">
        <v>306</v>
      </c>
      <c r="C277" s="209" t="s">
        <v>307</v>
      </c>
      <c r="D277" s="209">
        <v>289</v>
      </c>
      <c r="E277" s="209">
        <v>186</v>
      </c>
      <c r="F277" s="209">
        <v>290</v>
      </c>
      <c r="G277" s="318">
        <v>0.41499999999999998</v>
      </c>
      <c r="H277" s="209">
        <v>51</v>
      </c>
      <c r="I277" s="209">
        <v>170</v>
      </c>
      <c r="J277" s="209">
        <v>19</v>
      </c>
      <c r="K277" s="282">
        <v>0.54</v>
      </c>
    </row>
    <row r="278" spans="1:11" ht="38.25" customHeight="1">
      <c r="A278" s="281" t="s">
        <v>869</v>
      </c>
      <c r="B278" s="209" t="s">
        <v>306</v>
      </c>
      <c r="C278" s="209" t="s">
        <v>307</v>
      </c>
      <c r="D278" s="209">
        <v>118</v>
      </c>
      <c r="E278" s="209">
        <v>91</v>
      </c>
      <c r="F278" s="209">
        <v>115</v>
      </c>
      <c r="G278" s="318">
        <v>0.40400000000000003</v>
      </c>
      <c r="H278" s="209">
        <v>26</v>
      </c>
      <c r="I278" s="209">
        <v>85</v>
      </c>
      <c r="J278" s="209">
        <v>19</v>
      </c>
      <c r="K278" s="282">
        <v>0.42</v>
      </c>
    </row>
    <row r="279" spans="1:11" ht="38.25" customHeight="1">
      <c r="A279" s="281" t="s">
        <v>870</v>
      </c>
      <c r="B279" s="209" t="s">
        <v>306</v>
      </c>
      <c r="C279" s="209" t="s">
        <v>307</v>
      </c>
      <c r="D279" s="209">
        <v>107</v>
      </c>
      <c r="E279" s="209">
        <v>78</v>
      </c>
      <c r="F279" s="209">
        <v>140</v>
      </c>
      <c r="G279" s="318">
        <v>0.47899999999999998</v>
      </c>
      <c r="H279" s="209">
        <v>21</v>
      </c>
      <c r="I279" s="209">
        <v>76</v>
      </c>
      <c r="J279" s="209">
        <v>10</v>
      </c>
      <c r="K279" s="282">
        <v>0.6</v>
      </c>
    </row>
    <row r="280" spans="1:11" ht="38.25" customHeight="1">
      <c r="A280" s="281" t="s">
        <v>871</v>
      </c>
      <c r="B280" s="209" t="s">
        <v>306</v>
      </c>
      <c r="C280" s="209" t="s">
        <v>307</v>
      </c>
      <c r="D280" s="209">
        <v>36</v>
      </c>
      <c r="E280" s="209">
        <v>24</v>
      </c>
      <c r="F280" s="209">
        <v>35</v>
      </c>
      <c r="G280" s="318">
        <v>0.39800000000000002</v>
      </c>
      <c r="H280" s="209">
        <v>3</v>
      </c>
      <c r="I280" s="209">
        <v>17</v>
      </c>
      <c r="J280" s="209">
        <v>5</v>
      </c>
      <c r="K280" s="282">
        <v>0.48</v>
      </c>
    </row>
    <row r="281" spans="1:11" ht="38.25" customHeight="1">
      <c r="A281" s="281" t="s">
        <v>872</v>
      </c>
      <c r="B281" s="209" t="s">
        <v>306</v>
      </c>
      <c r="C281" s="209" t="s">
        <v>307</v>
      </c>
      <c r="D281" s="209">
        <v>286</v>
      </c>
      <c r="E281" s="209">
        <v>212</v>
      </c>
      <c r="F281" s="209">
        <v>350</v>
      </c>
      <c r="G281" s="318">
        <v>0.52600000000000002</v>
      </c>
      <c r="H281" s="209">
        <v>54</v>
      </c>
      <c r="I281" s="209">
        <v>269</v>
      </c>
      <c r="J281" s="209">
        <v>34</v>
      </c>
      <c r="K281" s="282">
        <v>0.72</v>
      </c>
    </row>
    <row r="282" spans="1:11" ht="38.25" customHeight="1">
      <c r="A282" s="281" t="s">
        <v>873</v>
      </c>
      <c r="B282" s="209" t="s">
        <v>306</v>
      </c>
      <c r="C282" s="209" t="s">
        <v>307</v>
      </c>
      <c r="D282" s="209">
        <v>271</v>
      </c>
      <c r="E282" s="209">
        <v>168</v>
      </c>
      <c r="F282" s="209">
        <v>314</v>
      </c>
      <c r="G282" s="318">
        <v>0.42</v>
      </c>
      <c r="H282" s="209">
        <v>31</v>
      </c>
      <c r="I282" s="209">
        <v>183</v>
      </c>
      <c r="J282" s="209">
        <v>27</v>
      </c>
      <c r="K282" s="282">
        <v>0.65</v>
      </c>
    </row>
    <row r="283" spans="1:11" ht="38.25" customHeight="1">
      <c r="A283" s="281" t="s">
        <v>882</v>
      </c>
      <c r="B283" s="209" t="s">
        <v>316</v>
      </c>
      <c r="C283" s="209" t="s">
        <v>317</v>
      </c>
      <c r="D283" s="209">
        <v>60</v>
      </c>
      <c r="E283" s="209">
        <v>21</v>
      </c>
      <c r="F283" s="209">
        <v>76</v>
      </c>
      <c r="G283" s="318">
        <v>0.39800000000000002</v>
      </c>
      <c r="H283" s="209">
        <v>5</v>
      </c>
      <c r="I283" s="209">
        <v>69</v>
      </c>
      <c r="J283" s="209">
        <v>8</v>
      </c>
      <c r="K283" s="282">
        <v>0.51</v>
      </c>
    </row>
    <row r="284" spans="1:11" ht="38.25" customHeight="1">
      <c r="A284" s="281" t="s">
        <v>883</v>
      </c>
      <c r="B284" s="209" t="s">
        <v>316</v>
      </c>
      <c r="C284" s="209" t="s">
        <v>317</v>
      </c>
      <c r="D284" s="209">
        <v>177</v>
      </c>
      <c r="E284" s="209">
        <v>78</v>
      </c>
      <c r="F284" s="209">
        <v>186</v>
      </c>
      <c r="G284" s="318">
        <v>0.29199999999999998</v>
      </c>
      <c r="H284" s="209">
        <v>31</v>
      </c>
      <c r="I284" s="209">
        <v>175</v>
      </c>
      <c r="J284" s="209">
        <v>32</v>
      </c>
      <c r="K284" s="282">
        <v>0.37</v>
      </c>
    </row>
    <row r="285" spans="1:11" ht="38.25" customHeight="1">
      <c r="A285" s="281" t="s">
        <v>884</v>
      </c>
      <c r="B285" s="209" t="s">
        <v>316</v>
      </c>
      <c r="C285" s="209" t="s">
        <v>317</v>
      </c>
      <c r="D285" s="209">
        <v>666</v>
      </c>
      <c r="E285" s="209">
        <v>349</v>
      </c>
      <c r="F285" s="209">
        <v>763</v>
      </c>
      <c r="G285" s="318">
        <v>0.35499999999999998</v>
      </c>
      <c r="H285" s="209">
        <v>115</v>
      </c>
      <c r="I285" s="209">
        <v>696</v>
      </c>
      <c r="J285" s="209">
        <v>104</v>
      </c>
      <c r="K285" s="282">
        <v>0.47</v>
      </c>
    </row>
    <row r="286" spans="1:11" ht="38.25" customHeight="1">
      <c r="A286" s="281" t="s">
        <v>888</v>
      </c>
      <c r="B286" s="209" t="s">
        <v>316</v>
      </c>
      <c r="C286" s="209" t="s">
        <v>317</v>
      </c>
      <c r="D286" s="209">
        <v>194</v>
      </c>
      <c r="E286" s="209">
        <v>108</v>
      </c>
      <c r="F286" s="209">
        <v>204</v>
      </c>
      <c r="G286" s="318">
        <v>0.28199999999999997</v>
      </c>
      <c r="H286" s="209">
        <v>35</v>
      </c>
      <c r="I286" s="209">
        <v>284</v>
      </c>
      <c r="J286" s="209">
        <v>41</v>
      </c>
      <c r="K286" s="282">
        <v>0.39</v>
      </c>
    </row>
    <row r="287" spans="1:11" ht="38.25" customHeight="1">
      <c r="A287" s="281" t="s">
        <v>885</v>
      </c>
      <c r="B287" s="209" t="s">
        <v>316</v>
      </c>
      <c r="C287" s="209" t="s">
        <v>317</v>
      </c>
      <c r="D287" s="209">
        <v>172</v>
      </c>
      <c r="E287" s="209">
        <v>106</v>
      </c>
      <c r="F287" s="209">
        <v>243</v>
      </c>
      <c r="G287" s="318">
        <v>0.443</v>
      </c>
      <c r="H287" s="209">
        <v>30</v>
      </c>
      <c r="I287" s="209">
        <v>155</v>
      </c>
      <c r="J287" s="209">
        <v>23</v>
      </c>
      <c r="K287" s="282">
        <v>0.61</v>
      </c>
    </row>
    <row r="288" spans="1:11" ht="38.25" customHeight="1">
      <c r="A288" s="281" t="s">
        <v>886</v>
      </c>
      <c r="B288" s="209" t="s">
        <v>316</v>
      </c>
      <c r="C288" s="209" t="s">
        <v>317</v>
      </c>
      <c r="D288" s="209">
        <v>181</v>
      </c>
      <c r="E288" s="209">
        <v>73</v>
      </c>
      <c r="F288" s="209">
        <v>209</v>
      </c>
      <c r="G288" s="318">
        <v>0.34</v>
      </c>
      <c r="H288" s="209">
        <v>28</v>
      </c>
      <c r="I288" s="209">
        <v>221</v>
      </c>
      <c r="J288" s="209">
        <v>27</v>
      </c>
      <c r="K288" s="282">
        <v>0.51</v>
      </c>
    </row>
    <row r="289" spans="1:11" ht="38.25" customHeight="1">
      <c r="A289" s="281" t="s">
        <v>887</v>
      </c>
      <c r="B289" s="209" t="s">
        <v>316</v>
      </c>
      <c r="C289" s="209" t="s">
        <v>317</v>
      </c>
      <c r="D289" s="209">
        <v>99</v>
      </c>
      <c r="E289" s="209">
        <v>44</v>
      </c>
      <c r="F289" s="209">
        <v>131</v>
      </c>
      <c r="G289" s="318">
        <v>0.38300000000000001</v>
      </c>
      <c r="H289" s="209">
        <v>15</v>
      </c>
      <c r="I289" s="209">
        <v>116</v>
      </c>
      <c r="J289" s="209">
        <v>9</v>
      </c>
      <c r="K289" s="282">
        <v>0.53</v>
      </c>
    </row>
    <row r="290" spans="1:11" ht="38.25" customHeight="1">
      <c r="A290" s="281" t="s">
        <v>889</v>
      </c>
      <c r="B290" s="209" t="s">
        <v>316</v>
      </c>
      <c r="C290" s="209" t="s">
        <v>317</v>
      </c>
      <c r="D290" s="209">
        <v>54</v>
      </c>
      <c r="E290" s="209">
        <v>24</v>
      </c>
      <c r="F290" s="209">
        <v>75</v>
      </c>
      <c r="G290" s="318">
        <v>0.36099999999999999</v>
      </c>
      <c r="H290" s="209">
        <v>9</v>
      </c>
      <c r="I290" s="209">
        <v>88</v>
      </c>
      <c r="J290" s="209">
        <v>6</v>
      </c>
      <c r="K290" s="282">
        <v>0.53</v>
      </c>
    </row>
    <row r="291" spans="1:11" ht="38.25" customHeight="1">
      <c r="A291" s="281" t="s">
        <v>890</v>
      </c>
      <c r="B291" s="209" t="s">
        <v>316</v>
      </c>
      <c r="C291" s="209" t="s">
        <v>317</v>
      </c>
      <c r="D291" s="209">
        <v>30</v>
      </c>
      <c r="E291" s="209">
        <v>15</v>
      </c>
      <c r="F291" s="209">
        <v>40</v>
      </c>
      <c r="G291" s="318">
        <v>0.42099999999999999</v>
      </c>
      <c r="H291" s="209">
        <v>8</v>
      </c>
      <c r="I291" s="209">
        <v>37</v>
      </c>
      <c r="J291" s="209" t="s">
        <v>1058</v>
      </c>
      <c r="K291" s="282">
        <v>0.61</v>
      </c>
    </row>
    <row r="292" spans="1:11" ht="38.25" customHeight="1">
      <c r="A292" s="281" t="s">
        <v>900</v>
      </c>
      <c r="B292" s="209" t="s">
        <v>316</v>
      </c>
      <c r="C292" s="209" t="s">
        <v>317</v>
      </c>
      <c r="D292" s="209">
        <v>77</v>
      </c>
      <c r="E292" s="209">
        <v>49</v>
      </c>
      <c r="F292" s="209">
        <v>96</v>
      </c>
      <c r="G292" s="318">
        <v>0.374</v>
      </c>
      <c r="H292" s="209">
        <v>22</v>
      </c>
      <c r="I292" s="209">
        <v>132</v>
      </c>
      <c r="J292" s="209">
        <v>16</v>
      </c>
      <c r="K292" s="282">
        <v>0.56999999999999995</v>
      </c>
    </row>
    <row r="293" spans="1:11" ht="38.25" customHeight="1">
      <c r="A293" s="281" t="s">
        <v>891</v>
      </c>
      <c r="B293" s="209" t="s">
        <v>316</v>
      </c>
      <c r="C293" s="209" t="s">
        <v>317</v>
      </c>
      <c r="D293" s="209">
        <v>102</v>
      </c>
      <c r="E293" s="209">
        <v>44</v>
      </c>
      <c r="F293" s="209">
        <v>109</v>
      </c>
      <c r="G293" s="318">
        <v>0.35699999999999998</v>
      </c>
      <c r="H293" s="209">
        <v>9</v>
      </c>
      <c r="I293" s="209">
        <v>85</v>
      </c>
      <c r="J293" s="209">
        <v>9</v>
      </c>
      <c r="K293" s="282">
        <v>0.49</v>
      </c>
    </row>
    <row r="294" spans="1:11" ht="38.25" customHeight="1">
      <c r="A294" s="281" t="s">
        <v>892</v>
      </c>
      <c r="B294" s="209" t="s">
        <v>316</v>
      </c>
      <c r="C294" s="209" t="s">
        <v>317</v>
      </c>
      <c r="D294" s="209">
        <v>81</v>
      </c>
      <c r="E294" s="209">
        <v>51</v>
      </c>
      <c r="F294" s="209">
        <v>100</v>
      </c>
      <c r="G294" s="318">
        <v>0.35699999999999998</v>
      </c>
      <c r="H294" s="209">
        <v>9</v>
      </c>
      <c r="I294" s="209">
        <v>66</v>
      </c>
      <c r="J294" s="209">
        <v>10</v>
      </c>
      <c r="K294" s="282">
        <v>0.44</v>
      </c>
    </row>
    <row r="295" spans="1:11" ht="38.25" customHeight="1">
      <c r="A295" s="281" t="s">
        <v>893</v>
      </c>
      <c r="B295" s="209" t="s">
        <v>316</v>
      </c>
      <c r="C295" s="209" t="s">
        <v>317</v>
      </c>
      <c r="D295" s="209">
        <v>1777</v>
      </c>
      <c r="E295" s="209">
        <v>835</v>
      </c>
      <c r="F295" s="209">
        <v>2253</v>
      </c>
      <c r="G295" s="318">
        <v>0.41299999999999998</v>
      </c>
      <c r="H295" s="209">
        <v>307</v>
      </c>
      <c r="I295" s="209">
        <v>1766</v>
      </c>
      <c r="J295" s="209">
        <v>292</v>
      </c>
      <c r="K295" s="282">
        <v>0.52</v>
      </c>
    </row>
    <row r="296" spans="1:11" ht="38.25" customHeight="1">
      <c r="A296" s="281" t="s">
        <v>894</v>
      </c>
      <c r="B296" s="209" t="s">
        <v>316</v>
      </c>
      <c r="C296" s="209" t="s">
        <v>317</v>
      </c>
      <c r="D296" s="209">
        <v>96</v>
      </c>
      <c r="E296" s="209">
        <v>57</v>
      </c>
      <c r="F296" s="209">
        <v>114</v>
      </c>
      <c r="G296" s="318">
        <v>0.34399999999999997</v>
      </c>
      <c r="H296" s="209">
        <v>10</v>
      </c>
      <c r="I296" s="209">
        <v>91</v>
      </c>
      <c r="J296" s="209">
        <v>9</v>
      </c>
      <c r="K296" s="282">
        <v>0.49</v>
      </c>
    </row>
    <row r="297" spans="1:11" ht="38.25" customHeight="1">
      <c r="A297" s="281" t="s">
        <v>895</v>
      </c>
      <c r="B297" s="209" t="s">
        <v>316</v>
      </c>
      <c r="C297" s="209" t="s">
        <v>317</v>
      </c>
      <c r="D297" s="209">
        <v>38</v>
      </c>
      <c r="E297" s="209">
        <v>20</v>
      </c>
      <c r="F297" s="209">
        <v>43</v>
      </c>
      <c r="G297" s="318">
        <v>0.41299999999999998</v>
      </c>
      <c r="H297" s="209">
        <v>8</v>
      </c>
      <c r="I297" s="209">
        <v>28</v>
      </c>
      <c r="J297" s="209">
        <v>7</v>
      </c>
      <c r="K297" s="282">
        <v>0.52</v>
      </c>
    </row>
    <row r="298" spans="1:11" ht="38.25" customHeight="1">
      <c r="A298" s="281" t="s">
        <v>896</v>
      </c>
      <c r="B298" s="209" t="s">
        <v>316</v>
      </c>
      <c r="C298" s="209" t="s">
        <v>317</v>
      </c>
      <c r="D298" s="209">
        <v>70</v>
      </c>
      <c r="E298" s="209">
        <v>47</v>
      </c>
      <c r="F298" s="209">
        <v>81</v>
      </c>
      <c r="G298" s="318">
        <v>0.372</v>
      </c>
      <c r="H298" s="209">
        <v>15</v>
      </c>
      <c r="I298" s="209">
        <v>53</v>
      </c>
      <c r="J298" s="209">
        <v>5</v>
      </c>
      <c r="K298" s="282">
        <v>0.51</v>
      </c>
    </row>
    <row r="299" spans="1:11" ht="38.25" customHeight="1">
      <c r="A299" s="281" t="s">
        <v>897</v>
      </c>
      <c r="B299" s="209" t="s">
        <v>316</v>
      </c>
      <c r="C299" s="209" t="s">
        <v>317</v>
      </c>
      <c r="D299" s="209">
        <v>171</v>
      </c>
      <c r="E299" s="209">
        <v>98</v>
      </c>
      <c r="F299" s="209">
        <v>233</v>
      </c>
      <c r="G299" s="318">
        <v>0.38900000000000001</v>
      </c>
      <c r="H299" s="209">
        <v>22</v>
      </c>
      <c r="I299" s="209">
        <v>150</v>
      </c>
      <c r="J299" s="209">
        <v>34</v>
      </c>
      <c r="K299" s="282">
        <v>0.6</v>
      </c>
    </row>
    <row r="300" spans="1:11" ht="38.25" customHeight="1">
      <c r="A300" s="281" t="s">
        <v>898</v>
      </c>
      <c r="B300" s="209" t="s">
        <v>316</v>
      </c>
      <c r="C300" s="209" t="s">
        <v>317</v>
      </c>
      <c r="D300" s="209">
        <v>59</v>
      </c>
      <c r="E300" s="209">
        <v>36</v>
      </c>
      <c r="F300" s="209">
        <v>82</v>
      </c>
      <c r="G300" s="318">
        <v>0.36099999999999999</v>
      </c>
      <c r="H300" s="209">
        <v>10</v>
      </c>
      <c r="I300" s="209">
        <v>56</v>
      </c>
      <c r="J300" s="209">
        <v>13</v>
      </c>
      <c r="K300" s="282">
        <v>0.52</v>
      </c>
    </row>
    <row r="301" spans="1:11" ht="38.25" customHeight="1">
      <c r="A301" s="281" t="s">
        <v>899</v>
      </c>
      <c r="B301" s="209" t="s">
        <v>316</v>
      </c>
      <c r="C301" s="209" t="s">
        <v>317</v>
      </c>
      <c r="D301" s="209">
        <v>543</v>
      </c>
      <c r="E301" s="209">
        <v>260</v>
      </c>
      <c r="F301" s="209">
        <v>629</v>
      </c>
      <c r="G301" s="318">
        <v>0.41399999999999998</v>
      </c>
      <c r="H301" s="209">
        <v>89</v>
      </c>
      <c r="I301" s="209">
        <v>547</v>
      </c>
      <c r="J301" s="209">
        <v>98</v>
      </c>
      <c r="K301" s="282">
        <v>0.54</v>
      </c>
    </row>
    <row r="302" spans="1:11" ht="38.25" customHeight="1">
      <c r="A302" s="281" t="s">
        <v>901</v>
      </c>
      <c r="B302" s="209" t="s">
        <v>316</v>
      </c>
      <c r="C302" s="209" t="s">
        <v>317</v>
      </c>
      <c r="D302" s="209">
        <v>22</v>
      </c>
      <c r="E302" s="209">
        <v>17</v>
      </c>
      <c r="F302" s="209">
        <v>24</v>
      </c>
      <c r="G302" s="318">
        <v>0.28199999999999997</v>
      </c>
      <c r="H302" s="209">
        <v>9</v>
      </c>
      <c r="I302" s="209">
        <v>30</v>
      </c>
      <c r="J302" s="209" t="s">
        <v>1058</v>
      </c>
      <c r="K302" s="282">
        <v>0.44</v>
      </c>
    </row>
    <row r="303" spans="1:11" ht="38.25" customHeight="1">
      <c r="A303" s="172" t="s">
        <v>902</v>
      </c>
      <c r="B303" s="224" t="s">
        <v>316</v>
      </c>
      <c r="C303" s="224" t="s">
        <v>317</v>
      </c>
      <c r="D303" s="224">
        <v>103</v>
      </c>
      <c r="E303" s="224">
        <v>45</v>
      </c>
      <c r="F303" s="224">
        <v>107</v>
      </c>
      <c r="G303" s="319">
        <v>0.32300000000000001</v>
      </c>
      <c r="H303" s="224">
        <v>15</v>
      </c>
      <c r="I303" s="224">
        <v>84</v>
      </c>
      <c r="J303" s="224">
        <v>12</v>
      </c>
      <c r="K303" s="283">
        <v>0.46</v>
      </c>
    </row>
  </sheetData>
  <sheetProtection algorithmName="SHA-512" hashValue="kqmC9I/vnuKIjAykP2K+Y1ko6UsJ0Ssb32H8cuyzyzXq5tMWOkcAFOsO7AuXY5GPej5mGv/5s8KNe1e09Uh6kw==" saltValue="d/KrqFxYlx7iV0yISQ+UiA==" spinCount="100000" sheet="1" sort="0" autoFilter="0"/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1"/>
  <sheetViews>
    <sheetView zoomScale="70" zoomScaleNormal="70" workbookViewId="0">
      <pane xSplit="1" topLeftCell="B1" activePane="topRight" state="frozen"/>
      <selection pane="topRight" activeCell="A3" sqref="A3"/>
    </sheetView>
  </sheetViews>
  <sheetFormatPr defaultRowHeight="32.25" customHeight="1"/>
  <cols>
    <col min="1" max="1" width="37.54296875" customWidth="1"/>
    <col min="2" max="2" width="30" bestFit="1" customWidth="1"/>
    <col min="3" max="3" width="18.453125" bestFit="1" customWidth="1"/>
    <col min="4" max="4" width="23.7265625" customWidth="1"/>
    <col min="5" max="5" width="31.453125" customWidth="1"/>
    <col min="6" max="6" width="37.1796875" customWidth="1"/>
    <col min="7" max="7" width="31.81640625" customWidth="1"/>
    <col min="8" max="8" width="20.1796875" customWidth="1"/>
    <col min="9" max="9" width="13.81640625" customWidth="1"/>
    <col min="10" max="10" width="21.54296875" customWidth="1"/>
    <col min="11" max="11" width="10.54296875" customWidth="1"/>
    <col min="12" max="12" width="26.26953125" customWidth="1"/>
    <col min="13" max="13" width="25.54296875" customWidth="1"/>
    <col min="14" max="14" width="24.1796875" customWidth="1"/>
    <col min="15" max="21" width="36.81640625" customWidth="1"/>
  </cols>
  <sheetData>
    <row r="1" spans="1:28" ht="32.25" customHeight="1">
      <c r="A1" s="148" t="s">
        <v>1112</v>
      </c>
    </row>
    <row r="2" spans="1:28" ht="32.25" customHeight="1">
      <c r="A2" s="409" t="s">
        <v>1182</v>
      </c>
    </row>
    <row r="3" spans="1:28" ht="32.25" customHeight="1" thickBot="1">
      <c r="A3" s="320" t="s">
        <v>1192</v>
      </c>
    </row>
    <row r="4" spans="1:28" ht="32.25" customHeight="1" thickBot="1">
      <c r="D4" s="466" t="s">
        <v>574</v>
      </c>
      <c r="E4" s="467"/>
      <c r="F4" s="468"/>
      <c r="G4" s="460" t="s">
        <v>1011</v>
      </c>
      <c r="H4" s="461"/>
      <c r="I4" s="461"/>
      <c r="J4" s="461"/>
      <c r="K4" s="461"/>
      <c r="L4" s="461"/>
      <c r="M4" s="461"/>
      <c r="N4" s="462"/>
      <c r="O4" s="463" t="s">
        <v>575</v>
      </c>
      <c r="P4" s="464"/>
      <c r="Q4" s="464"/>
      <c r="R4" s="464"/>
      <c r="S4" s="464"/>
      <c r="T4" s="464"/>
      <c r="U4" s="465"/>
    </row>
    <row r="5" spans="1:28" ht="70.5" customHeight="1" thickBot="1">
      <c r="A5" s="18" t="s">
        <v>0</v>
      </c>
      <c r="B5" s="19"/>
      <c r="C5" s="18"/>
      <c r="D5" s="141" t="s">
        <v>563</v>
      </c>
      <c r="E5" s="10" t="s">
        <v>564</v>
      </c>
      <c r="F5" s="10" t="s">
        <v>565</v>
      </c>
      <c r="G5" s="11" t="s">
        <v>566</v>
      </c>
      <c r="H5" s="11" t="s">
        <v>567</v>
      </c>
      <c r="I5" s="11" t="s">
        <v>568</v>
      </c>
      <c r="J5" s="11" t="s">
        <v>569</v>
      </c>
      <c r="K5" s="11" t="s">
        <v>570</v>
      </c>
      <c r="L5" s="11" t="s">
        <v>571</v>
      </c>
      <c r="M5" s="11" t="s">
        <v>572</v>
      </c>
      <c r="N5" s="11" t="s">
        <v>573</v>
      </c>
      <c r="O5" s="389" t="s">
        <v>576</v>
      </c>
      <c r="P5" s="389" t="s">
        <v>577</v>
      </c>
      <c r="Q5" s="389" t="s">
        <v>578</v>
      </c>
      <c r="R5" s="389" t="s">
        <v>579</v>
      </c>
      <c r="S5" s="389" t="s">
        <v>361</v>
      </c>
      <c r="T5" s="389" t="s">
        <v>363</v>
      </c>
      <c r="U5" s="389" t="s">
        <v>364</v>
      </c>
      <c r="X5" s="1"/>
      <c r="Y5" s="469"/>
      <c r="Z5" s="470"/>
      <c r="AA5" s="470"/>
    </row>
    <row r="6" spans="1:28" ht="32.25" customHeight="1">
      <c r="A6" s="20" t="s">
        <v>1186</v>
      </c>
      <c r="B6" s="21"/>
      <c r="C6" s="20"/>
      <c r="D6" s="22"/>
      <c r="E6" s="22"/>
      <c r="F6" s="22"/>
      <c r="G6" s="22">
        <f t="shared" ref="G6:N6" si="0">SUBTOTAL(109,G11:G303)</f>
        <v>230889</v>
      </c>
      <c r="H6" s="22">
        <f t="shared" si="0"/>
        <v>47957</v>
      </c>
      <c r="I6" s="22">
        <f t="shared" si="0"/>
        <v>15701</v>
      </c>
      <c r="J6" s="22">
        <f t="shared" si="0"/>
        <v>38431</v>
      </c>
      <c r="K6" s="22">
        <f t="shared" si="0"/>
        <v>30602</v>
      </c>
      <c r="L6" s="22">
        <f t="shared" si="0"/>
        <v>2049</v>
      </c>
      <c r="M6" s="22">
        <f t="shared" si="0"/>
        <v>64448</v>
      </c>
      <c r="N6" s="22">
        <f t="shared" si="0"/>
        <v>31073</v>
      </c>
      <c r="O6" s="22"/>
      <c r="P6" s="22"/>
      <c r="Q6" s="22"/>
      <c r="R6" s="22"/>
      <c r="S6" s="22"/>
      <c r="T6" s="22"/>
      <c r="U6" s="22"/>
      <c r="X6" s="1"/>
      <c r="Y6" s="469"/>
      <c r="Z6" s="470"/>
      <c r="AA6" s="470"/>
    </row>
    <row r="7" spans="1:28" ht="32.25" customHeight="1">
      <c r="A7" s="390" t="s">
        <v>1175</v>
      </c>
      <c r="B7" s="391"/>
      <c r="C7" s="390"/>
      <c r="D7" s="392">
        <v>27</v>
      </c>
      <c r="E7" s="394">
        <v>44.3</v>
      </c>
      <c r="F7" s="392">
        <v>8.1999999999999993</v>
      </c>
      <c r="G7" s="392">
        <v>231774</v>
      </c>
      <c r="H7" s="392">
        <v>48565</v>
      </c>
      <c r="I7" s="392">
        <v>15814</v>
      </c>
      <c r="J7" s="392">
        <v>38632</v>
      </c>
      <c r="K7" s="392">
        <v>30747</v>
      </c>
      <c r="L7" s="392">
        <v>2307</v>
      </c>
      <c r="M7" s="392">
        <v>64478</v>
      </c>
      <c r="N7" s="392">
        <v>31231</v>
      </c>
      <c r="O7" s="393">
        <v>40.4</v>
      </c>
      <c r="P7" s="393">
        <v>58.7</v>
      </c>
      <c r="Q7" s="393">
        <v>54.7</v>
      </c>
      <c r="R7" s="393">
        <v>31.9</v>
      </c>
      <c r="S7" s="397">
        <v>41.5</v>
      </c>
      <c r="T7" s="397">
        <v>27.4</v>
      </c>
      <c r="U7" s="397">
        <v>22.1</v>
      </c>
      <c r="X7" s="469"/>
      <c r="Y7" s="469"/>
      <c r="Z7" s="1"/>
      <c r="AA7" s="1"/>
    </row>
    <row r="8" spans="1:28" ht="32.25" customHeight="1" thickBot="1">
      <c r="A8" s="151" t="s">
        <v>1106</v>
      </c>
      <c r="X8" s="469"/>
      <c r="Y8" s="469"/>
      <c r="Z8" s="1"/>
      <c r="AA8" s="1"/>
    </row>
    <row r="9" spans="1:28" ht="32.25" customHeight="1">
      <c r="D9" s="466" t="s">
        <v>574</v>
      </c>
      <c r="E9" s="467"/>
      <c r="F9" s="468"/>
      <c r="G9" s="460" t="s">
        <v>1011</v>
      </c>
      <c r="H9" s="461"/>
      <c r="I9" s="461"/>
      <c r="J9" s="461"/>
      <c r="K9" s="461"/>
      <c r="L9" s="461"/>
      <c r="M9" s="461"/>
      <c r="N9" s="462"/>
      <c r="O9" s="463" t="s">
        <v>575</v>
      </c>
      <c r="P9" s="464"/>
      <c r="Q9" s="464"/>
      <c r="R9" s="464"/>
      <c r="S9" s="464"/>
      <c r="T9" s="464"/>
      <c r="U9" s="465"/>
      <c r="X9" s="469"/>
      <c r="Y9" s="469"/>
      <c r="Z9" s="373"/>
      <c r="AA9" s="373"/>
      <c r="AB9" s="344"/>
    </row>
    <row r="10" spans="1:28" ht="108.75" customHeight="1">
      <c r="A10" s="248" t="s">
        <v>0</v>
      </c>
      <c r="B10" s="249" t="s">
        <v>10</v>
      </c>
      <c r="C10" s="249" t="s">
        <v>11</v>
      </c>
      <c r="D10" s="232" t="s">
        <v>563</v>
      </c>
      <c r="E10" s="351" t="s">
        <v>564</v>
      </c>
      <c r="F10" s="351" t="s">
        <v>565</v>
      </c>
      <c r="G10" s="101" t="s">
        <v>1168</v>
      </c>
      <c r="H10" s="101" t="s">
        <v>567</v>
      </c>
      <c r="I10" s="101" t="s">
        <v>568</v>
      </c>
      <c r="J10" s="101" t="s">
        <v>569</v>
      </c>
      <c r="K10" s="101" t="s">
        <v>570</v>
      </c>
      <c r="L10" s="101" t="s">
        <v>571</v>
      </c>
      <c r="M10" s="101" t="s">
        <v>572</v>
      </c>
      <c r="N10" s="101" t="s">
        <v>573</v>
      </c>
      <c r="O10" s="332" t="s">
        <v>576</v>
      </c>
      <c r="P10" s="332" t="s">
        <v>577</v>
      </c>
      <c r="Q10" s="352" t="s">
        <v>578</v>
      </c>
      <c r="R10" s="352" t="s">
        <v>579</v>
      </c>
      <c r="S10" s="332" t="s">
        <v>361</v>
      </c>
      <c r="T10" s="332" t="s">
        <v>363</v>
      </c>
      <c r="U10" s="333" t="s">
        <v>364</v>
      </c>
      <c r="X10" s="469"/>
      <c r="Y10" s="469"/>
      <c r="Z10" s="373"/>
      <c r="AA10" s="373"/>
      <c r="AB10" s="344"/>
    </row>
    <row r="11" spans="1:28" ht="32.25" customHeight="1">
      <c r="A11" s="164" t="s">
        <v>12</v>
      </c>
      <c r="B11" s="165" t="s">
        <v>13</v>
      </c>
      <c r="C11" s="165" t="s">
        <v>14</v>
      </c>
      <c r="D11" s="284">
        <v>21.5</v>
      </c>
      <c r="E11" s="284">
        <v>25.6</v>
      </c>
      <c r="F11" s="284">
        <v>5</v>
      </c>
      <c r="G11" s="284">
        <v>110</v>
      </c>
      <c r="H11" s="284">
        <v>7</v>
      </c>
      <c r="I11" s="284">
        <v>5</v>
      </c>
      <c r="J11" s="284">
        <v>18</v>
      </c>
      <c r="K11" s="284">
        <v>17</v>
      </c>
      <c r="L11" s="284" t="s">
        <v>1105</v>
      </c>
      <c r="M11" s="284">
        <v>54</v>
      </c>
      <c r="N11" s="284">
        <v>7</v>
      </c>
      <c r="O11" s="286">
        <v>33.333333333333329</v>
      </c>
      <c r="P11" s="286">
        <v>50</v>
      </c>
      <c r="Q11" s="286">
        <v>0</v>
      </c>
      <c r="R11" s="286">
        <v>0</v>
      </c>
      <c r="S11" s="285">
        <v>27.3</v>
      </c>
      <c r="T11" s="286">
        <v>50</v>
      </c>
      <c r="U11" s="287">
        <v>42.9</v>
      </c>
      <c r="W11" s="344"/>
      <c r="X11" s="469"/>
      <c r="Y11" s="469"/>
      <c r="Z11" s="373"/>
      <c r="AA11" s="373"/>
      <c r="AB11" s="344"/>
    </row>
    <row r="12" spans="1:28" ht="45" customHeight="1">
      <c r="A12" s="164" t="s">
        <v>15</v>
      </c>
      <c r="B12" s="165" t="s">
        <v>13</v>
      </c>
      <c r="C12" s="165" t="s">
        <v>14</v>
      </c>
      <c r="D12" s="284">
        <v>25.1</v>
      </c>
      <c r="E12" s="284">
        <v>42.1</v>
      </c>
      <c r="F12" s="284">
        <v>6.7</v>
      </c>
      <c r="G12" s="284">
        <v>9396</v>
      </c>
      <c r="H12" s="284">
        <v>3382</v>
      </c>
      <c r="I12" s="284">
        <v>327</v>
      </c>
      <c r="J12" s="284">
        <v>1353</v>
      </c>
      <c r="K12" s="284">
        <v>1168</v>
      </c>
      <c r="L12" s="284">
        <v>81</v>
      </c>
      <c r="M12" s="284">
        <v>979</v>
      </c>
      <c r="N12" s="284">
        <v>2106</v>
      </c>
      <c r="O12" s="286">
        <v>39.771101573676681</v>
      </c>
      <c r="P12" s="286">
        <v>55.932203389830505</v>
      </c>
      <c r="Q12" s="286">
        <v>40.972222222222221</v>
      </c>
      <c r="R12" s="286">
        <v>40.972222222222221</v>
      </c>
      <c r="S12" s="285">
        <v>41.5</v>
      </c>
      <c r="T12" s="286">
        <v>31.4</v>
      </c>
      <c r="U12" s="287">
        <v>25</v>
      </c>
      <c r="W12" s="344"/>
      <c r="X12" s="469"/>
      <c r="Y12" s="469"/>
      <c r="Z12" s="373"/>
      <c r="AA12" s="373"/>
      <c r="AB12" s="344"/>
    </row>
    <row r="13" spans="1:28" ht="32.25" customHeight="1">
      <c r="A13" s="164" t="s">
        <v>16</v>
      </c>
      <c r="B13" s="165" t="s">
        <v>13</v>
      </c>
      <c r="C13" s="165" t="s">
        <v>14</v>
      </c>
      <c r="D13" s="284">
        <v>26.6</v>
      </c>
      <c r="E13" s="284">
        <v>34.299999999999997</v>
      </c>
      <c r="F13" s="284">
        <v>4.5999999999999996</v>
      </c>
      <c r="G13" s="284">
        <v>355</v>
      </c>
      <c r="H13" s="284">
        <v>10</v>
      </c>
      <c r="I13" s="284" t="s">
        <v>1105</v>
      </c>
      <c r="J13" s="284">
        <v>41</v>
      </c>
      <c r="K13" s="284">
        <v>34</v>
      </c>
      <c r="L13" s="284" t="s">
        <v>1105</v>
      </c>
      <c r="M13" s="284">
        <v>253</v>
      </c>
      <c r="N13" s="284">
        <v>15</v>
      </c>
      <c r="O13" s="286">
        <v>61.53846153846154</v>
      </c>
      <c r="P13" s="286">
        <v>66.666666666666657</v>
      </c>
      <c r="Q13" s="286">
        <v>71.428571428571431</v>
      </c>
      <c r="R13" s="286">
        <v>71.428571428571431</v>
      </c>
      <c r="S13" s="285">
        <v>35.700000000000003</v>
      </c>
      <c r="T13" s="286">
        <v>66.7</v>
      </c>
      <c r="U13" s="287">
        <v>54.2</v>
      </c>
      <c r="W13" s="344"/>
      <c r="X13" s="469"/>
      <c r="Y13" s="469"/>
      <c r="Z13" s="3"/>
      <c r="AA13" s="3"/>
      <c r="AB13" s="344"/>
    </row>
    <row r="14" spans="1:28" ht="32.25" customHeight="1">
      <c r="A14" s="164" t="s">
        <v>17</v>
      </c>
      <c r="B14" s="165" t="s">
        <v>13</v>
      </c>
      <c r="C14" s="165" t="s">
        <v>14</v>
      </c>
      <c r="D14" s="284">
        <v>21.2</v>
      </c>
      <c r="E14" s="284">
        <v>38.1</v>
      </c>
      <c r="F14" s="284">
        <v>5.7</v>
      </c>
      <c r="G14" s="288">
        <v>21235</v>
      </c>
      <c r="H14" s="284">
        <v>6810</v>
      </c>
      <c r="I14" s="284">
        <v>617</v>
      </c>
      <c r="J14" s="284">
        <v>3331</v>
      </c>
      <c r="K14" s="284">
        <v>3127</v>
      </c>
      <c r="L14" s="284">
        <v>351</v>
      </c>
      <c r="M14" s="284">
        <v>1848</v>
      </c>
      <c r="N14" s="284">
        <v>5151</v>
      </c>
      <c r="O14" s="286">
        <v>47.346295323173933</v>
      </c>
      <c r="P14" s="286">
        <v>60.704225352112672</v>
      </c>
      <c r="Q14" s="286">
        <v>51.968503937007867</v>
      </c>
      <c r="R14" s="286">
        <v>51.968503937007867</v>
      </c>
      <c r="S14" s="285">
        <v>41.9</v>
      </c>
      <c r="T14" s="286">
        <v>27.2</v>
      </c>
      <c r="U14" s="287">
        <v>23.4</v>
      </c>
      <c r="W14" s="344"/>
      <c r="X14" s="469"/>
      <c r="Y14" s="469"/>
      <c r="Z14" s="3"/>
      <c r="AA14" s="3"/>
      <c r="AB14" s="344"/>
    </row>
    <row r="15" spans="1:28" ht="32.25" customHeight="1">
      <c r="A15" s="164" t="s">
        <v>18</v>
      </c>
      <c r="B15" s="165" t="s">
        <v>13</v>
      </c>
      <c r="C15" s="165" t="s">
        <v>14</v>
      </c>
      <c r="D15" s="284">
        <v>26</v>
      </c>
      <c r="E15" s="284">
        <v>45.4</v>
      </c>
      <c r="F15" s="284">
        <v>7.6</v>
      </c>
      <c r="G15" s="284">
        <v>1786</v>
      </c>
      <c r="H15" s="284">
        <v>282</v>
      </c>
      <c r="I15" s="284">
        <v>30</v>
      </c>
      <c r="J15" s="284">
        <v>218</v>
      </c>
      <c r="K15" s="284">
        <v>259</v>
      </c>
      <c r="L15" s="284">
        <v>19</v>
      </c>
      <c r="M15" s="284">
        <v>777</v>
      </c>
      <c r="N15" s="284">
        <v>201</v>
      </c>
      <c r="O15" s="286">
        <v>35.199999999999996</v>
      </c>
      <c r="P15" s="286">
        <v>46.875</v>
      </c>
      <c r="Q15" s="286">
        <v>50</v>
      </c>
      <c r="R15" s="286">
        <v>50</v>
      </c>
      <c r="S15" s="285">
        <v>42.6</v>
      </c>
      <c r="T15" s="286">
        <v>24.7</v>
      </c>
      <c r="U15" s="287">
        <v>21.5</v>
      </c>
      <c r="W15" s="344"/>
      <c r="Z15" s="372"/>
      <c r="AA15" s="372"/>
      <c r="AB15" s="344"/>
    </row>
    <row r="16" spans="1:28" ht="32.25" customHeight="1">
      <c r="A16" s="164" t="s">
        <v>19</v>
      </c>
      <c r="B16" s="165" t="s">
        <v>13</v>
      </c>
      <c r="C16" s="165" t="s">
        <v>14</v>
      </c>
      <c r="D16" s="284">
        <v>16.3</v>
      </c>
      <c r="E16" s="284">
        <v>41.2</v>
      </c>
      <c r="F16" s="284">
        <v>5.4</v>
      </c>
      <c r="G16" s="284">
        <v>66</v>
      </c>
      <c r="H16" s="284">
        <v>15</v>
      </c>
      <c r="I16" s="284" t="s">
        <v>1105</v>
      </c>
      <c r="J16" s="284">
        <v>16</v>
      </c>
      <c r="K16" s="284">
        <v>0</v>
      </c>
      <c r="L16" s="284" t="s">
        <v>1105</v>
      </c>
      <c r="M16" s="284">
        <v>20</v>
      </c>
      <c r="N16" s="284">
        <v>12</v>
      </c>
      <c r="O16" s="286">
        <v>66.666666666666657</v>
      </c>
      <c r="P16" s="286">
        <v>66.666666666666657</v>
      </c>
      <c r="Q16" s="286">
        <v>75</v>
      </c>
      <c r="R16" s="286">
        <v>75</v>
      </c>
      <c r="S16" s="285">
        <v>46.2</v>
      </c>
      <c r="T16" s="286">
        <v>0</v>
      </c>
      <c r="U16" s="287">
        <v>17.600000000000001</v>
      </c>
      <c r="W16" s="344"/>
      <c r="X16" s="344"/>
      <c r="Y16" s="344"/>
      <c r="Z16" s="344"/>
    </row>
    <row r="17" spans="1:26" ht="32.25" customHeight="1">
      <c r="A17" s="164" t="s">
        <v>20</v>
      </c>
      <c r="B17" s="165" t="s">
        <v>13</v>
      </c>
      <c r="C17" s="165" t="s">
        <v>14</v>
      </c>
      <c r="D17" s="284">
        <v>21.4</v>
      </c>
      <c r="E17" s="284">
        <v>43.8</v>
      </c>
      <c r="F17" s="284">
        <v>5.6</v>
      </c>
      <c r="G17" s="284">
        <v>1328</v>
      </c>
      <c r="H17" s="284">
        <v>301</v>
      </c>
      <c r="I17" s="284">
        <v>100</v>
      </c>
      <c r="J17" s="284">
        <v>184</v>
      </c>
      <c r="K17" s="284">
        <v>175</v>
      </c>
      <c r="L17" s="284">
        <v>17</v>
      </c>
      <c r="M17" s="284">
        <v>383</v>
      </c>
      <c r="N17" s="284">
        <v>168</v>
      </c>
      <c r="O17" s="286">
        <v>38.888888888888893</v>
      </c>
      <c r="P17" s="286">
        <v>59.090909090909093</v>
      </c>
      <c r="Q17" s="286">
        <v>42.857142857142854</v>
      </c>
      <c r="R17" s="286">
        <v>42.857142857142854</v>
      </c>
      <c r="S17" s="285">
        <v>45.4</v>
      </c>
      <c r="T17" s="286">
        <v>46.2</v>
      </c>
      <c r="U17" s="287">
        <v>23.9</v>
      </c>
      <c r="W17" s="344"/>
      <c r="X17" s="344"/>
      <c r="Y17" s="344"/>
      <c r="Z17" s="344"/>
    </row>
    <row r="18" spans="1:26" ht="32.25" customHeight="1">
      <c r="A18" s="164" t="s">
        <v>21</v>
      </c>
      <c r="B18" s="165" t="s">
        <v>13</v>
      </c>
      <c r="C18" s="165" t="s">
        <v>14</v>
      </c>
      <c r="D18" s="284">
        <v>32.700000000000003</v>
      </c>
      <c r="E18" s="284">
        <v>56.4</v>
      </c>
      <c r="F18" s="284">
        <v>14.4</v>
      </c>
      <c r="G18" s="284">
        <v>341</v>
      </c>
      <c r="H18" s="284">
        <v>25</v>
      </c>
      <c r="I18" s="284" t="s">
        <v>1105</v>
      </c>
      <c r="J18" s="284">
        <v>97</v>
      </c>
      <c r="K18" s="284">
        <v>45</v>
      </c>
      <c r="L18" s="284">
        <v>5</v>
      </c>
      <c r="M18" s="284">
        <v>109</v>
      </c>
      <c r="N18" s="284">
        <v>56</v>
      </c>
      <c r="O18" s="286">
        <v>43.39622641509434</v>
      </c>
      <c r="P18" s="286">
        <v>47.619047619047613</v>
      </c>
      <c r="Q18" s="286">
        <v>83.333333333333343</v>
      </c>
      <c r="R18" s="286">
        <v>83.333333333333343</v>
      </c>
      <c r="S18" s="285">
        <v>50</v>
      </c>
      <c r="T18" s="286">
        <v>18.2</v>
      </c>
      <c r="U18" s="287">
        <v>16.899999999999999</v>
      </c>
      <c r="W18" s="344"/>
      <c r="X18" s="344"/>
      <c r="Y18" s="344"/>
      <c r="Z18" s="344"/>
    </row>
    <row r="19" spans="1:26" ht="32.25" customHeight="1">
      <c r="A19" s="164" t="s">
        <v>22</v>
      </c>
      <c r="B19" s="165" t="s">
        <v>13</v>
      </c>
      <c r="C19" s="165" t="s">
        <v>14</v>
      </c>
      <c r="D19" s="284">
        <v>21.8</v>
      </c>
      <c r="E19" s="284">
        <v>40.5</v>
      </c>
      <c r="F19" s="284">
        <v>6.7</v>
      </c>
      <c r="G19" s="284">
        <v>183</v>
      </c>
      <c r="H19" s="284">
        <v>66</v>
      </c>
      <c r="I19" s="284">
        <v>20</v>
      </c>
      <c r="J19" s="284">
        <v>33</v>
      </c>
      <c r="K19" s="284">
        <v>16</v>
      </c>
      <c r="L19" s="284" t="s">
        <v>1105</v>
      </c>
      <c r="M19" s="284">
        <v>10</v>
      </c>
      <c r="N19" s="284">
        <v>34</v>
      </c>
      <c r="O19" s="286">
        <v>34.782608695652172</v>
      </c>
      <c r="P19" s="286">
        <v>50</v>
      </c>
      <c r="Q19" s="286">
        <v>0</v>
      </c>
      <c r="R19" s="286">
        <v>0</v>
      </c>
      <c r="S19" s="285">
        <v>26.7</v>
      </c>
      <c r="T19" s="286">
        <v>23.8</v>
      </c>
      <c r="U19" s="287">
        <v>22.2</v>
      </c>
      <c r="W19" s="344"/>
      <c r="X19" s="344"/>
      <c r="Y19" s="344"/>
      <c r="Z19" s="344"/>
    </row>
    <row r="20" spans="1:26" ht="32.25" customHeight="1">
      <c r="A20" s="164" t="s">
        <v>23</v>
      </c>
      <c r="B20" s="165" t="s">
        <v>13</v>
      </c>
      <c r="C20" s="165" t="s">
        <v>14</v>
      </c>
      <c r="D20" s="284">
        <v>24.8</v>
      </c>
      <c r="E20" s="284">
        <v>41</v>
      </c>
      <c r="F20" s="284">
        <v>6.8</v>
      </c>
      <c r="G20" s="284">
        <v>1518</v>
      </c>
      <c r="H20" s="284">
        <v>360</v>
      </c>
      <c r="I20" s="284">
        <v>75</v>
      </c>
      <c r="J20" s="284">
        <v>181</v>
      </c>
      <c r="K20" s="284">
        <v>175</v>
      </c>
      <c r="L20" s="284">
        <v>17</v>
      </c>
      <c r="M20" s="284">
        <v>489</v>
      </c>
      <c r="N20" s="284">
        <v>221</v>
      </c>
      <c r="O20" s="286">
        <v>45.454545454545453</v>
      </c>
      <c r="P20" s="286">
        <v>61.403508771929829</v>
      </c>
      <c r="Q20" s="286">
        <v>50</v>
      </c>
      <c r="R20" s="286">
        <v>50</v>
      </c>
      <c r="S20" s="285">
        <v>45.3</v>
      </c>
      <c r="T20" s="286">
        <v>44.8</v>
      </c>
      <c r="U20" s="287">
        <v>23.1</v>
      </c>
      <c r="W20" s="344"/>
      <c r="X20" s="344"/>
      <c r="Y20" s="344"/>
      <c r="Z20" s="344"/>
    </row>
    <row r="21" spans="1:26" ht="32.25" customHeight="1">
      <c r="A21" s="164" t="s">
        <v>24</v>
      </c>
      <c r="B21" s="165" t="s">
        <v>13</v>
      </c>
      <c r="C21" s="165" t="s">
        <v>14</v>
      </c>
      <c r="D21" s="284">
        <v>25.3</v>
      </c>
      <c r="E21" s="284">
        <v>42</v>
      </c>
      <c r="F21" s="284">
        <v>7.8</v>
      </c>
      <c r="G21" s="284">
        <v>1157</v>
      </c>
      <c r="H21" s="284">
        <v>231</v>
      </c>
      <c r="I21" s="284">
        <v>47</v>
      </c>
      <c r="J21" s="284">
        <v>173</v>
      </c>
      <c r="K21" s="284">
        <v>84</v>
      </c>
      <c r="L21" s="284">
        <v>10</v>
      </c>
      <c r="M21" s="284">
        <v>434</v>
      </c>
      <c r="N21" s="284">
        <v>178</v>
      </c>
      <c r="O21" s="286">
        <v>49.586776859504134</v>
      </c>
      <c r="P21" s="286">
        <v>62.745098039215684</v>
      </c>
      <c r="Q21" s="286">
        <v>40</v>
      </c>
      <c r="R21" s="286">
        <v>40</v>
      </c>
      <c r="S21" s="285">
        <v>32.799999999999997</v>
      </c>
      <c r="T21" s="286">
        <v>24.1</v>
      </c>
      <c r="U21" s="287">
        <v>19.600000000000001</v>
      </c>
      <c r="W21" s="344"/>
      <c r="X21" s="344"/>
      <c r="Y21" s="344"/>
      <c r="Z21" s="344"/>
    </row>
    <row r="22" spans="1:26" ht="32.25" customHeight="1">
      <c r="A22" s="164" t="s">
        <v>25</v>
      </c>
      <c r="B22" s="165" t="s">
        <v>13</v>
      </c>
      <c r="C22" s="165" t="s">
        <v>14</v>
      </c>
      <c r="D22" s="284">
        <v>20.2</v>
      </c>
      <c r="E22" s="284">
        <v>37.700000000000003</v>
      </c>
      <c r="F22" s="284">
        <v>6.3</v>
      </c>
      <c r="G22" s="284">
        <v>88</v>
      </c>
      <c r="H22" s="284">
        <v>15</v>
      </c>
      <c r="I22" s="284" t="s">
        <v>1105</v>
      </c>
      <c r="J22" s="284">
        <v>16</v>
      </c>
      <c r="K22" s="284">
        <v>43</v>
      </c>
      <c r="L22" s="284" t="s">
        <v>1105</v>
      </c>
      <c r="M22" s="284">
        <v>8</v>
      </c>
      <c r="N22" s="284" t="s">
        <v>1105</v>
      </c>
      <c r="O22" s="286">
        <v>33.333333333333329</v>
      </c>
      <c r="P22" s="286">
        <v>0</v>
      </c>
      <c r="Q22" s="286" t="s">
        <v>1161</v>
      </c>
      <c r="R22" s="286" t="s">
        <v>1161</v>
      </c>
      <c r="S22" s="285">
        <v>57.1</v>
      </c>
      <c r="T22" s="286">
        <v>50</v>
      </c>
      <c r="U22" s="287">
        <v>25</v>
      </c>
      <c r="W22" s="344"/>
      <c r="X22" s="344"/>
      <c r="Y22" s="344"/>
      <c r="Z22" s="344"/>
    </row>
    <row r="23" spans="1:26" ht="32.25" customHeight="1">
      <c r="A23" s="164" t="s">
        <v>26</v>
      </c>
      <c r="B23" s="165" t="s">
        <v>13</v>
      </c>
      <c r="C23" s="165" t="s">
        <v>14</v>
      </c>
      <c r="D23" s="284">
        <v>28.2</v>
      </c>
      <c r="E23" s="284">
        <v>43.6</v>
      </c>
      <c r="F23" s="284">
        <v>9</v>
      </c>
      <c r="G23" s="284">
        <v>1437</v>
      </c>
      <c r="H23" s="284">
        <v>162</v>
      </c>
      <c r="I23" s="284">
        <v>32</v>
      </c>
      <c r="J23" s="284">
        <v>239</v>
      </c>
      <c r="K23" s="284">
        <v>190</v>
      </c>
      <c r="L23" s="284">
        <v>25</v>
      </c>
      <c r="M23" s="284">
        <v>572</v>
      </c>
      <c r="N23" s="284">
        <v>217</v>
      </c>
      <c r="O23" s="286">
        <v>41.095890410958901</v>
      </c>
      <c r="P23" s="286">
        <v>55.172413793103445</v>
      </c>
      <c r="Q23" s="286">
        <v>57.142857142857139</v>
      </c>
      <c r="R23" s="286">
        <v>57.142857142857139</v>
      </c>
      <c r="S23" s="285">
        <v>40</v>
      </c>
      <c r="T23" s="286">
        <v>21.3</v>
      </c>
      <c r="U23" s="287">
        <v>22.4</v>
      </c>
      <c r="W23" s="344"/>
      <c r="X23" s="344"/>
      <c r="Y23" s="344"/>
      <c r="Z23" s="344"/>
    </row>
    <row r="24" spans="1:26" ht="32.25" customHeight="1">
      <c r="A24" s="164" t="s">
        <v>27</v>
      </c>
      <c r="B24" s="165" t="s">
        <v>13</v>
      </c>
      <c r="C24" s="165" t="s">
        <v>14</v>
      </c>
      <c r="D24" s="284">
        <v>15.9</v>
      </c>
      <c r="E24" s="284">
        <v>29.5</v>
      </c>
      <c r="F24" s="284">
        <v>3.5</v>
      </c>
      <c r="G24" s="284">
        <v>341</v>
      </c>
      <c r="H24" s="284">
        <v>60</v>
      </c>
      <c r="I24" s="284">
        <v>9</v>
      </c>
      <c r="J24" s="284">
        <v>93</v>
      </c>
      <c r="K24" s="284">
        <v>56</v>
      </c>
      <c r="L24" s="284" t="s">
        <v>1105</v>
      </c>
      <c r="M24" s="284">
        <v>83</v>
      </c>
      <c r="N24" s="284">
        <v>36</v>
      </c>
      <c r="O24" s="286">
        <v>65.384615384615387</v>
      </c>
      <c r="P24" s="286">
        <v>73.91304347826086</v>
      </c>
      <c r="Q24" s="286">
        <v>76.923076923076934</v>
      </c>
      <c r="R24" s="286">
        <v>76.923076923076934</v>
      </c>
      <c r="S24" s="285">
        <v>39</v>
      </c>
      <c r="T24" s="286">
        <v>72.2</v>
      </c>
      <c r="U24" s="287">
        <v>23.4</v>
      </c>
      <c r="W24" s="344"/>
      <c r="X24" s="344"/>
      <c r="Y24" s="344"/>
      <c r="Z24" s="344"/>
    </row>
    <row r="25" spans="1:26" ht="32.25" customHeight="1">
      <c r="A25" s="164" t="s">
        <v>28</v>
      </c>
      <c r="B25" s="165" t="s">
        <v>13</v>
      </c>
      <c r="C25" s="165" t="s">
        <v>14</v>
      </c>
      <c r="D25" s="284">
        <v>15.6</v>
      </c>
      <c r="E25" s="284">
        <v>23.1</v>
      </c>
      <c r="F25" s="284">
        <v>3</v>
      </c>
      <c r="G25" s="284">
        <v>57</v>
      </c>
      <c r="H25" s="284">
        <v>8</v>
      </c>
      <c r="I25" s="284" t="s">
        <v>1105</v>
      </c>
      <c r="J25" s="284">
        <v>6</v>
      </c>
      <c r="K25" s="284" t="s">
        <v>1105</v>
      </c>
      <c r="L25" s="284">
        <v>0</v>
      </c>
      <c r="M25" s="284">
        <v>35</v>
      </c>
      <c r="N25" s="284" t="s">
        <v>1105</v>
      </c>
      <c r="O25" s="286">
        <v>100</v>
      </c>
      <c r="P25" s="286">
        <v>100</v>
      </c>
      <c r="Q25" s="286" t="s">
        <v>1161</v>
      </c>
      <c r="R25" s="286" t="s">
        <v>1161</v>
      </c>
      <c r="S25" s="285">
        <v>60</v>
      </c>
      <c r="T25" s="286">
        <v>40</v>
      </c>
      <c r="U25" s="287">
        <v>25</v>
      </c>
      <c r="W25" s="344"/>
      <c r="X25" s="344"/>
      <c r="Y25" s="344"/>
      <c r="Z25" s="344"/>
    </row>
    <row r="26" spans="1:26" ht="32.25" customHeight="1">
      <c r="A26" s="164" t="s">
        <v>29</v>
      </c>
      <c r="B26" s="165" t="s">
        <v>13</v>
      </c>
      <c r="C26" s="165" t="s">
        <v>14</v>
      </c>
      <c r="D26" s="284">
        <v>22.4</v>
      </c>
      <c r="E26" s="284">
        <v>42.1</v>
      </c>
      <c r="F26" s="284">
        <v>5.8</v>
      </c>
      <c r="G26" s="284">
        <v>453</v>
      </c>
      <c r="H26" s="284">
        <v>83</v>
      </c>
      <c r="I26" s="284">
        <v>21</v>
      </c>
      <c r="J26" s="284">
        <v>103</v>
      </c>
      <c r="K26" s="284">
        <v>45</v>
      </c>
      <c r="L26" s="284" t="s">
        <v>1105</v>
      </c>
      <c r="M26" s="284">
        <v>150</v>
      </c>
      <c r="N26" s="284">
        <v>49</v>
      </c>
      <c r="O26" s="286">
        <v>28.571428571428569</v>
      </c>
      <c r="P26" s="286">
        <v>25.806451612903224</v>
      </c>
      <c r="Q26" s="286">
        <v>37.5</v>
      </c>
      <c r="R26" s="286">
        <v>37.5</v>
      </c>
      <c r="S26" s="285">
        <v>44.4</v>
      </c>
      <c r="T26" s="286">
        <v>18.8</v>
      </c>
      <c r="U26" s="287">
        <v>20.7</v>
      </c>
      <c r="W26" s="344"/>
      <c r="X26" s="344"/>
      <c r="Y26" s="344"/>
      <c r="Z26" s="344"/>
    </row>
    <row r="27" spans="1:26" ht="32.25" customHeight="1">
      <c r="A27" s="164" t="s">
        <v>30</v>
      </c>
      <c r="B27" s="165" t="s">
        <v>13</v>
      </c>
      <c r="C27" s="165" t="s">
        <v>14</v>
      </c>
      <c r="D27" s="284">
        <v>18.600000000000001</v>
      </c>
      <c r="E27" s="284">
        <v>30.7</v>
      </c>
      <c r="F27" s="284">
        <v>5</v>
      </c>
      <c r="G27" s="284">
        <v>906</v>
      </c>
      <c r="H27" s="284">
        <v>207</v>
      </c>
      <c r="I27" s="284">
        <v>30</v>
      </c>
      <c r="J27" s="284">
        <v>184</v>
      </c>
      <c r="K27" s="284">
        <v>79</v>
      </c>
      <c r="L27" s="284">
        <v>18</v>
      </c>
      <c r="M27" s="284">
        <v>280</v>
      </c>
      <c r="N27" s="284">
        <v>108</v>
      </c>
      <c r="O27" s="286">
        <v>29.032258064516132</v>
      </c>
      <c r="P27" s="286">
        <v>29.545454545454547</v>
      </c>
      <c r="Q27" s="286">
        <v>50</v>
      </c>
      <c r="R27" s="286">
        <v>50</v>
      </c>
      <c r="S27" s="285">
        <v>44.1</v>
      </c>
      <c r="T27" s="286">
        <v>35.4</v>
      </c>
      <c r="U27" s="287">
        <v>17.8</v>
      </c>
      <c r="W27" s="344"/>
      <c r="X27" s="344"/>
      <c r="Y27" s="344"/>
      <c r="Z27" s="344"/>
    </row>
    <row r="28" spans="1:26" ht="32.25" customHeight="1">
      <c r="A28" s="164" t="s">
        <v>31</v>
      </c>
      <c r="B28" s="165" t="s">
        <v>13</v>
      </c>
      <c r="C28" s="165" t="s">
        <v>14</v>
      </c>
      <c r="D28" s="284">
        <v>16</v>
      </c>
      <c r="E28" s="284">
        <v>27.8</v>
      </c>
      <c r="F28" s="284">
        <v>3.8</v>
      </c>
      <c r="G28" s="284">
        <v>89</v>
      </c>
      <c r="H28" s="284">
        <v>17</v>
      </c>
      <c r="I28" s="284">
        <v>9</v>
      </c>
      <c r="J28" s="284">
        <v>24</v>
      </c>
      <c r="K28" s="284">
        <v>22</v>
      </c>
      <c r="L28" s="284" t="s">
        <v>1105</v>
      </c>
      <c r="M28" s="284">
        <v>7</v>
      </c>
      <c r="N28" s="284">
        <v>9</v>
      </c>
      <c r="O28" s="286">
        <v>40</v>
      </c>
      <c r="P28" s="286">
        <v>0</v>
      </c>
      <c r="Q28" s="286" t="s">
        <v>1161</v>
      </c>
      <c r="R28" s="286" t="s">
        <v>1161</v>
      </c>
      <c r="S28" s="285">
        <v>33.299999999999997</v>
      </c>
      <c r="T28" s="286">
        <v>0</v>
      </c>
      <c r="U28" s="287">
        <v>35.299999999999997</v>
      </c>
      <c r="W28" s="344"/>
      <c r="X28" s="344"/>
      <c r="Y28" s="344"/>
      <c r="Z28" s="344"/>
    </row>
    <row r="29" spans="1:26" ht="32.25" customHeight="1">
      <c r="A29" s="164" t="s">
        <v>32</v>
      </c>
      <c r="B29" s="165" t="s">
        <v>13</v>
      </c>
      <c r="C29" s="165" t="s">
        <v>14</v>
      </c>
      <c r="D29" s="284">
        <v>20.100000000000001</v>
      </c>
      <c r="E29" s="284">
        <v>37.299999999999997</v>
      </c>
      <c r="F29" s="284">
        <v>5.5</v>
      </c>
      <c r="G29" s="284">
        <v>1381</v>
      </c>
      <c r="H29" s="284">
        <v>264</v>
      </c>
      <c r="I29" s="284">
        <v>33</v>
      </c>
      <c r="J29" s="284">
        <v>217</v>
      </c>
      <c r="K29" s="284">
        <v>149</v>
      </c>
      <c r="L29" s="284">
        <v>17</v>
      </c>
      <c r="M29" s="284">
        <v>486</v>
      </c>
      <c r="N29" s="284">
        <v>215</v>
      </c>
      <c r="O29" s="286">
        <v>46.788990825688074</v>
      </c>
      <c r="P29" s="286">
        <v>54.838709677419352</v>
      </c>
      <c r="Q29" s="286">
        <v>61.29032258064516</v>
      </c>
      <c r="R29" s="286">
        <v>61.29032258064516</v>
      </c>
      <c r="S29" s="285">
        <v>54</v>
      </c>
      <c r="T29" s="286">
        <v>50.4</v>
      </c>
      <c r="U29" s="287">
        <v>34.200000000000003</v>
      </c>
      <c r="W29" s="344"/>
      <c r="X29" s="344"/>
      <c r="Y29" s="344"/>
      <c r="Z29" s="344"/>
    </row>
    <row r="30" spans="1:26" ht="32.25" customHeight="1">
      <c r="A30" s="164" t="s">
        <v>33</v>
      </c>
      <c r="B30" s="165" t="s">
        <v>13</v>
      </c>
      <c r="C30" s="165" t="s">
        <v>14</v>
      </c>
      <c r="D30" s="284">
        <v>17.100000000000001</v>
      </c>
      <c r="E30" s="284">
        <v>35.6</v>
      </c>
      <c r="F30" s="284">
        <v>3.2</v>
      </c>
      <c r="G30" s="284">
        <v>32</v>
      </c>
      <c r="H30" s="284">
        <v>6</v>
      </c>
      <c r="I30" s="284" t="s">
        <v>1105</v>
      </c>
      <c r="J30" s="284">
        <v>8</v>
      </c>
      <c r="K30" s="284" t="s">
        <v>1105</v>
      </c>
      <c r="L30" s="284">
        <v>0</v>
      </c>
      <c r="M30" s="284" t="s">
        <v>1105</v>
      </c>
      <c r="N30" s="284">
        <v>10</v>
      </c>
      <c r="O30" s="286">
        <v>25</v>
      </c>
      <c r="P30" s="286">
        <v>100</v>
      </c>
      <c r="Q30" s="286">
        <v>0</v>
      </c>
      <c r="R30" s="286">
        <v>0</v>
      </c>
      <c r="S30" s="285">
        <v>50</v>
      </c>
      <c r="T30" s="286">
        <v>100</v>
      </c>
      <c r="U30" s="287">
        <v>0</v>
      </c>
      <c r="W30" s="344"/>
      <c r="X30" s="344"/>
      <c r="Y30" s="344"/>
      <c r="Z30" s="344"/>
    </row>
    <row r="31" spans="1:26" ht="32.25" customHeight="1">
      <c r="A31" s="164" t="s">
        <v>34</v>
      </c>
      <c r="B31" s="165" t="s">
        <v>13</v>
      </c>
      <c r="C31" s="165" t="s">
        <v>14</v>
      </c>
      <c r="D31" s="284">
        <v>21.7</v>
      </c>
      <c r="E31" s="284">
        <v>34.6</v>
      </c>
      <c r="F31" s="284">
        <v>5.0999999999999996</v>
      </c>
      <c r="G31" s="284">
        <v>715</v>
      </c>
      <c r="H31" s="284">
        <v>63</v>
      </c>
      <c r="I31" s="284">
        <v>15</v>
      </c>
      <c r="J31" s="284">
        <v>113</v>
      </c>
      <c r="K31" s="284">
        <v>90</v>
      </c>
      <c r="L31" s="284">
        <v>10</v>
      </c>
      <c r="M31" s="284">
        <v>340</v>
      </c>
      <c r="N31" s="284">
        <v>84</v>
      </c>
      <c r="O31" s="286">
        <v>46.428571428571431</v>
      </c>
      <c r="P31" s="286">
        <v>41.666666666666671</v>
      </c>
      <c r="Q31" s="286">
        <v>72.727272727272734</v>
      </c>
      <c r="R31" s="286">
        <v>72.727272727272734</v>
      </c>
      <c r="S31" s="285">
        <v>54.3</v>
      </c>
      <c r="T31" s="286">
        <v>36.4</v>
      </c>
      <c r="U31" s="287">
        <v>21.3</v>
      </c>
      <c r="W31" s="344"/>
      <c r="X31" s="344"/>
      <c r="Y31" s="344"/>
      <c r="Z31" s="344"/>
    </row>
    <row r="32" spans="1:26" ht="32.25" customHeight="1">
      <c r="A32" s="164" t="s">
        <v>35</v>
      </c>
      <c r="B32" s="165" t="s">
        <v>13</v>
      </c>
      <c r="C32" s="165" t="s">
        <v>14</v>
      </c>
      <c r="D32" s="284">
        <v>17</v>
      </c>
      <c r="E32" s="284">
        <v>28.8</v>
      </c>
      <c r="F32" s="284">
        <v>3.5</v>
      </c>
      <c r="G32" s="284">
        <v>333</v>
      </c>
      <c r="H32" s="284">
        <v>80</v>
      </c>
      <c r="I32" s="284">
        <v>14</v>
      </c>
      <c r="J32" s="284">
        <v>80</v>
      </c>
      <c r="K32" s="284">
        <v>25</v>
      </c>
      <c r="L32" s="284">
        <v>7</v>
      </c>
      <c r="M32" s="284">
        <v>59</v>
      </c>
      <c r="N32" s="284">
        <v>68</v>
      </c>
      <c r="O32" s="286">
        <v>23.52941176470588</v>
      </c>
      <c r="P32" s="286">
        <v>50</v>
      </c>
      <c r="Q32" s="286">
        <v>50</v>
      </c>
      <c r="R32" s="286">
        <v>50</v>
      </c>
      <c r="S32" s="285">
        <v>50</v>
      </c>
      <c r="T32" s="286">
        <v>31.6</v>
      </c>
      <c r="U32" s="287">
        <v>22.1</v>
      </c>
      <c r="W32" s="344"/>
      <c r="X32" s="344"/>
      <c r="Y32" s="344"/>
      <c r="Z32" s="344"/>
    </row>
    <row r="33" spans="1:26" ht="32.25" customHeight="1">
      <c r="A33" s="164" t="s">
        <v>36</v>
      </c>
      <c r="B33" s="165" t="s">
        <v>13</v>
      </c>
      <c r="C33" s="165" t="s">
        <v>14</v>
      </c>
      <c r="D33" s="284">
        <v>20.9</v>
      </c>
      <c r="E33" s="284">
        <v>29.1</v>
      </c>
      <c r="F33" s="284">
        <v>4.5999999999999996</v>
      </c>
      <c r="G33" s="284">
        <v>114</v>
      </c>
      <c r="H33" s="284">
        <v>11</v>
      </c>
      <c r="I33" s="284" t="s">
        <v>1105</v>
      </c>
      <c r="J33" s="284">
        <v>31</v>
      </c>
      <c r="K33" s="284" t="s">
        <v>1105</v>
      </c>
      <c r="L33" s="284">
        <v>0</v>
      </c>
      <c r="M33" s="284">
        <v>49</v>
      </c>
      <c r="N33" s="284">
        <v>18</v>
      </c>
      <c r="O33" s="286">
        <v>25</v>
      </c>
      <c r="P33" s="286">
        <v>0</v>
      </c>
      <c r="Q33" s="286">
        <v>100</v>
      </c>
      <c r="R33" s="286">
        <v>100</v>
      </c>
      <c r="S33" s="285">
        <v>33.299999999999997</v>
      </c>
      <c r="T33" s="286">
        <v>20</v>
      </c>
      <c r="U33" s="287">
        <v>16.7</v>
      </c>
      <c r="W33" s="344"/>
      <c r="X33" s="344"/>
      <c r="Y33" s="344"/>
      <c r="Z33" s="344"/>
    </row>
    <row r="34" spans="1:26" ht="32.25" customHeight="1">
      <c r="A34" s="164" t="s">
        <v>37</v>
      </c>
      <c r="B34" s="165" t="s">
        <v>13</v>
      </c>
      <c r="C34" s="165" t="s">
        <v>14</v>
      </c>
      <c r="D34" s="284">
        <v>19</v>
      </c>
      <c r="E34" s="284">
        <v>37.200000000000003</v>
      </c>
      <c r="F34" s="284">
        <v>5.3</v>
      </c>
      <c r="G34" s="284">
        <v>831</v>
      </c>
      <c r="H34" s="284">
        <v>245</v>
      </c>
      <c r="I34" s="284">
        <v>80</v>
      </c>
      <c r="J34" s="284">
        <v>163</v>
      </c>
      <c r="K34" s="284">
        <v>104</v>
      </c>
      <c r="L34" s="284">
        <v>10</v>
      </c>
      <c r="M34" s="284">
        <v>122</v>
      </c>
      <c r="N34" s="284">
        <v>107</v>
      </c>
      <c r="O34" s="286">
        <v>40</v>
      </c>
      <c r="P34" s="286">
        <v>43.333333333333336</v>
      </c>
      <c r="Q34" s="286">
        <v>66.666666666666657</v>
      </c>
      <c r="R34" s="286">
        <v>66.666666666666657</v>
      </c>
      <c r="S34" s="285">
        <v>33.9</v>
      </c>
      <c r="T34" s="286">
        <v>49.2</v>
      </c>
      <c r="U34" s="287">
        <v>20</v>
      </c>
      <c r="W34" s="344"/>
      <c r="X34" s="344"/>
      <c r="Y34" s="344"/>
      <c r="Z34" s="344"/>
    </row>
    <row r="35" spans="1:26" ht="32.25" customHeight="1">
      <c r="A35" s="164" t="s">
        <v>38</v>
      </c>
      <c r="B35" s="165" t="s">
        <v>13</v>
      </c>
      <c r="C35" s="165" t="s">
        <v>14</v>
      </c>
      <c r="D35" s="284">
        <v>23.4</v>
      </c>
      <c r="E35" s="284">
        <v>35.1</v>
      </c>
      <c r="F35" s="284">
        <v>6.4</v>
      </c>
      <c r="G35" s="284">
        <v>9624</v>
      </c>
      <c r="H35" s="284">
        <v>3143</v>
      </c>
      <c r="I35" s="284">
        <v>302</v>
      </c>
      <c r="J35" s="284">
        <v>1231</v>
      </c>
      <c r="K35" s="284">
        <v>1225</v>
      </c>
      <c r="L35" s="284">
        <v>97</v>
      </c>
      <c r="M35" s="284">
        <v>1900</v>
      </c>
      <c r="N35" s="284">
        <v>1726</v>
      </c>
      <c r="O35" s="286">
        <v>45.084269662921351</v>
      </c>
      <c r="P35" s="286">
        <v>67.289719626168221</v>
      </c>
      <c r="Q35" s="286">
        <v>42.857142857142854</v>
      </c>
      <c r="R35" s="286">
        <v>42.857142857142854</v>
      </c>
      <c r="S35" s="285">
        <v>41.9</v>
      </c>
      <c r="T35" s="286">
        <v>34.799999999999997</v>
      </c>
      <c r="U35" s="287">
        <v>24.8</v>
      </c>
      <c r="W35" s="344"/>
      <c r="X35" s="344"/>
      <c r="Y35" s="344"/>
      <c r="Z35" s="344"/>
    </row>
    <row r="36" spans="1:26" ht="32.25" customHeight="1">
      <c r="A36" s="164" t="s">
        <v>39</v>
      </c>
      <c r="B36" s="165" t="s">
        <v>13</v>
      </c>
      <c r="C36" s="165" t="s">
        <v>14</v>
      </c>
      <c r="D36" s="284">
        <v>24.1</v>
      </c>
      <c r="E36" s="284">
        <v>42</v>
      </c>
      <c r="F36" s="284">
        <v>6.6</v>
      </c>
      <c r="G36" s="284">
        <v>785</v>
      </c>
      <c r="H36" s="284">
        <v>138</v>
      </c>
      <c r="I36" s="284">
        <v>24</v>
      </c>
      <c r="J36" s="284">
        <v>148</v>
      </c>
      <c r="K36" s="284">
        <v>104</v>
      </c>
      <c r="L36" s="284">
        <v>6</v>
      </c>
      <c r="M36" s="284">
        <v>238</v>
      </c>
      <c r="N36" s="284">
        <v>127</v>
      </c>
      <c r="O36" s="286">
        <v>54.54545454545454</v>
      </c>
      <c r="P36" s="286">
        <v>83.720930232558146</v>
      </c>
      <c r="Q36" s="286">
        <v>55.555555555555557</v>
      </c>
      <c r="R36" s="286">
        <v>55.555555555555557</v>
      </c>
      <c r="S36" s="285">
        <v>32.700000000000003</v>
      </c>
      <c r="T36" s="286">
        <v>36.799999999999997</v>
      </c>
      <c r="U36" s="287">
        <v>26.3</v>
      </c>
      <c r="W36" s="344"/>
      <c r="X36" s="344"/>
      <c r="Y36" s="344"/>
      <c r="Z36" s="344"/>
    </row>
    <row r="37" spans="1:26" ht="32.25" customHeight="1">
      <c r="A37" s="164" t="s">
        <v>40</v>
      </c>
      <c r="B37" s="165" t="s">
        <v>41</v>
      </c>
      <c r="C37" s="165" t="s">
        <v>42</v>
      </c>
      <c r="D37" s="284">
        <v>24.1</v>
      </c>
      <c r="E37" s="284">
        <v>21</v>
      </c>
      <c r="F37" s="284">
        <v>12.5</v>
      </c>
      <c r="G37" s="284">
        <v>78</v>
      </c>
      <c r="H37" s="284">
        <v>20</v>
      </c>
      <c r="I37" s="284">
        <v>8</v>
      </c>
      <c r="J37" s="284">
        <v>18</v>
      </c>
      <c r="K37" s="284">
        <v>6</v>
      </c>
      <c r="L37" s="284" t="s">
        <v>1105</v>
      </c>
      <c r="M37" s="284">
        <v>19</v>
      </c>
      <c r="N37" s="284">
        <v>6</v>
      </c>
      <c r="O37" s="286">
        <v>80</v>
      </c>
      <c r="P37" s="286">
        <v>100</v>
      </c>
      <c r="Q37" s="286">
        <v>100</v>
      </c>
      <c r="R37" s="286">
        <v>100</v>
      </c>
      <c r="S37" s="285">
        <v>30.8</v>
      </c>
      <c r="T37" s="286">
        <v>100</v>
      </c>
      <c r="U37" s="287">
        <v>26.3</v>
      </c>
      <c r="W37" s="344"/>
      <c r="X37" s="344"/>
      <c r="Y37" s="344"/>
      <c r="Z37" s="344"/>
    </row>
    <row r="38" spans="1:26" ht="32.25" customHeight="1">
      <c r="A38" s="164" t="s">
        <v>43</v>
      </c>
      <c r="B38" s="165" t="s">
        <v>41</v>
      </c>
      <c r="C38" s="165" t="s">
        <v>42</v>
      </c>
      <c r="D38" s="284">
        <v>30.7</v>
      </c>
      <c r="E38" s="284">
        <v>54.8</v>
      </c>
      <c r="F38" s="284">
        <v>14.8</v>
      </c>
      <c r="G38" s="284">
        <v>1185</v>
      </c>
      <c r="H38" s="284">
        <v>172</v>
      </c>
      <c r="I38" s="284">
        <v>84</v>
      </c>
      <c r="J38" s="284">
        <v>196</v>
      </c>
      <c r="K38" s="284">
        <v>115</v>
      </c>
      <c r="L38" s="284">
        <v>9</v>
      </c>
      <c r="M38" s="284">
        <v>460</v>
      </c>
      <c r="N38" s="284">
        <v>149</v>
      </c>
      <c r="O38" s="286">
        <v>44.086021505376344</v>
      </c>
      <c r="P38" s="286">
        <v>61.53846153846154</v>
      </c>
      <c r="Q38" s="286">
        <v>50</v>
      </c>
      <c r="R38" s="286">
        <v>50</v>
      </c>
      <c r="S38" s="285">
        <v>43.1</v>
      </c>
      <c r="T38" s="286">
        <v>35</v>
      </c>
      <c r="U38" s="287">
        <v>15.7</v>
      </c>
      <c r="W38" s="344"/>
      <c r="X38" s="344"/>
      <c r="Y38" s="344"/>
      <c r="Z38" s="344"/>
    </row>
    <row r="39" spans="1:26" ht="32.25" customHeight="1">
      <c r="A39" s="164" t="s">
        <v>44</v>
      </c>
      <c r="B39" s="165" t="s">
        <v>41</v>
      </c>
      <c r="C39" s="165" t="s">
        <v>42</v>
      </c>
      <c r="D39" s="284">
        <v>24.5</v>
      </c>
      <c r="E39" s="284">
        <v>29.6</v>
      </c>
      <c r="F39" s="284">
        <v>8</v>
      </c>
      <c r="G39" s="284">
        <v>168</v>
      </c>
      <c r="H39" s="284">
        <v>16</v>
      </c>
      <c r="I39" s="284">
        <v>13</v>
      </c>
      <c r="J39" s="284">
        <v>49</v>
      </c>
      <c r="K39" s="284">
        <v>26</v>
      </c>
      <c r="L39" s="284" t="s">
        <v>1105</v>
      </c>
      <c r="M39" s="284">
        <v>45</v>
      </c>
      <c r="N39" s="284">
        <v>16</v>
      </c>
      <c r="O39" s="286">
        <v>30.76923076923077</v>
      </c>
      <c r="P39" s="286">
        <v>60</v>
      </c>
      <c r="Q39" s="286">
        <v>28.571428571428569</v>
      </c>
      <c r="R39" s="286">
        <v>28.571428571428569</v>
      </c>
      <c r="S39" s="285">
        <v>43.5</v>
      </c>
      <c r="T39" s="286">
        <v>0</v>
      </c>
      <c r="U39" s="287">
        <v>8.3000000000000007</v>
      </c>
      <c r="W39" s="344"/>
      <c r="X39" s="344"/>
      <c r="Y39" s="344"/>
      <c r="Z39" s="344"/>
    </row>
    <row r="40" spans="1:26" ht="32.25" customHeight="1">
      <c r="A40" s="164" t="s">
        <v>45</v>
      </c>
      <c r="B40" s="165" t="s">
        <v>41</v>
      </c>
      <c r="C40" s="165" t="s">
        <v>42</v>
      </c>
      <c r="D40" s="284">
        <v>31</v>
      </c>
      <c r="E40" s="284">
        <v>42.6</v>
      </c>
      <c r="F40" s="284">
        <v>3.9</v>
      </c>
      <c r="G40" s="284">
        <v>59</v>
      </c>
      <c r="H40" s="284">
        <v>7</v>
      </c>
      <c r="I40" s="284">
        <v>0</v>
      </c>
      <c r="J40" s="284">
        <v>11</v>
      </c>
      <c r="K40" s="284">
        <v>5</v>
      </c>
      <c r="L40" s="284">
        <v>0</v>
      </c>
      <c r="M40" s="284">
        <v>33</v>
      </c>
      <c r="N40" s="284" t="s">
        <v>1105</v>
      </c>
      <c r="O40" s="286">
        <v>57.142857142857139</v>
      </c>
      <c r="P40" s="286">
        <v>100</v>
      </c>
      <c r="Q40" s="286">
        <v>100</v>
      </c>
      <c r="R40" s="286">
        <v>100</v>
      </c>
      <c r="S40" s="285">
        <v>25</v>
      </c>
      <c r="T40" s="286">
        <v>0</v>
      </c>
      <c r="U40" s="287">
        <v>33.299999999999997</v>
      </c>
      <c r="W40" s="344"/>
      <c r="X40" s="344"/>
      <c r="Y40" s="344"/>
      <c r="Z40" s="344"/>
    </row>
    <row r="41" spans="1:26" ht="32.25" customHeight="1">
      <c r="A41" s="164" t="s">
        <v>46</v>
      </c>
      <c r="B41" s="165" t="s">
        <v>41</v>
      </c>
      <c r="C41" s="165" t="s">
        <v>42</v>
      </c>
      <c r="D41" s="284">
        <v>25.6</v>
      </c>
      <c r="E41" s="284">
        <v>78.599999999999994</v>
      </c>
      <c r="F41" s="284">
        <v>13</v>
      </c>
      <c r="G41" s="284">
        <v>31</v>
      </c>
      <c r="H41" s="284" t="s">
        <v>1105</v>
      </c>
      <c r="I41" s="284">
        <v>6</v>
      </c>
      <c r="J41" s="284">
        <v>8</v>
      </c>
      <c r="K41" s="284" t="s">
        <v>1105</v>
      </c>
      <c r="L41" s="284" t="s">
        <v>1105</v>
      </c>
      <c r="M41" s="284">
        <v>10</v>
      </c>
      <c r="N41" s="284">
        <v>0</v>
      </c>
      <c r="O41" s="286">
        <v>25</v>
      </c>
      <c r="P41" s="286">
        <v>0</v>
      </c>
      <c r="Q41" s="286" t="s">
        <v>1161</v>
      </c>
      <c r="R41" s="286" t="s">
        <v>1161</v>
      </c>
      <c r="S41" s="285">
        <v>66.7</v>
      </c>
      <c r="T41" s="286">
        <v>0</v>
      </c>
      <c r="U41" s="287">
        <v>0</v>
      </c>
      <c r="W41" s="344"/>
      <c r="X41" s="344"/>
      <c r="Y41" s="344"/>
      <c r="Z41" s="344"/>
    </row>
    <row r="42" spans="1:26" ht="32.25" customHeight="1">
      <c r="A42" s="164" t="s">
        <v>47</v>
      </c>
      <c r="B42" s="165" t="s">
        <v>41</v>
      </c>
      <c r="C42" s="165" t="s">
        <v>42</v>
      </c>
      <c r="D42" s="284">
        <v>28.4</v>
      </c>
      <c r="E42" s="284">
        <v>44.8</v>
      </c>
      <c r="F42" s="284">
        <v>8.1</v>
      </c>
      <c r="G42" s="284">
        <v>224</v>
      </c>
      <c r="H42" s="284">
        <v>56</v>
      </c>
      <c r="I42" s="284">
        <v>42</v>
      </c>
      <c r="J42" s="284">
        <v>29</v>
      </c>
      <c r="K42" s="284">
        <v>29</v>
      </c>
      <c r="L42" s="284" t="s">
        <v>1105</v>
      </c>
      <c r="M42" s="284">
        <v>40</v>
      </c>
      <c r="N42" s="284">
        <v>26</v>
      </c>
      <c r="O42" s="286">
        <v>27.777777777777779</v>
      </c>
      <c r="P42" s="286">
        <v>23.076923076923077</v>
      </c>
      <c r="Q42" s="286">
        <v>100</v>
      </c>
      <c r="R42" s="286">
        <v>100</v>
      </c>
      <c r="S42" s="285">
        <v>36.1</v>
      </c>
      <c r="T42" s="286">
        <v>20</v>
      </c>
      <c r="U42" s="287">
        <v>3.7</v>
      </c>
      <c r="W42" s="344"/>
      <c r="X42" s="344"/>
      <c r="Y42" s="344"/>
      <c r="Z42" s="344"/>
    </row>
    <row r="43" spans="1:26" ht="32.25" customHeight="1">
      <c r="A43" s="164" t="s">
        <v>48</v>
      </c>
      <c r="B43" s="165" t="s">
        <v>41</v>
      </c>
      <c r="C43" s="165" t="s">
        <v>42</v>
      </c>
      <c r="D43" s="284">
        <v>31.7</v>
      </c>
      <c r="E43" s="284">
        <v>56.5</v>
      </c>
      <c r="F43" s="284">
        <v>14.2</v>
      </c>
      <c r="G43" s="284">
        <v>546</v>
      </c>
      <c r="H43" s="284">
        <v>94</v>
      </c>
      <c r="I43" s="284">
        <v>18</v>
      </c>
      <c r="J43" s="284">
        <v>104</v>
      </c>
      <c r="K43" s="284">
        <v>49</v>
      </c>
      <c r="L43" s="284" t="s">
        <v>1105</v>
      </c>
      <c r="M43" s="284">
        <v>223</v>
      </c>
      <c r="N43" s="284">
        <v>55</v>
      </c>
      <c r="O43" s="286">
        <v>48.484848484848484</v>
      </c>
      <c r="P43" s="286">
        <v>42.857142857142854</v>
      </c>
      <c r="Q43" s="286">
        <v>91.666666666666657</v>
      </c>
      <c r="R43" s="286">
        <v>91.666666666666657</v>
      </c>
      <c r="S43" s="285">
        <v>30.8</v>
      </c>
      <c r="T43" s="286">
        <v>33.299999999999997</v>
      </c>
      <c r="U43" s="287">
        <v>17.399999999999999</v>
      </c>
      <c r="W43" s="344"/>
      <c r="X43" s="344"/>
      <c r="Y43" s="344"/>
      <c r="Z43" s="344"/>
    </row>
    <row r="44" spans="1:26" ht="32.25" customHeight="1">
      <c r="A44" s="164" t="s">
        <v>49</v>
      </c>
      <c r="B44" s="165" t="s">
        <v>41</v>
      </c>
      <c r="C44" s="165" t="s">
        <v>42</v>
      </c>
      <c r="D44" s="284">
        <v>37.200000000000003</v>
      </c>
      <c r="E44" s="284">
        <v>65</v>
      </c>
      <c r="F44" s="284">
        <v>9.6999999999999993</v>
      </c>
      <c r="G44" s="284">
        <v>874</v>
      </c>
      <c r="H44" s="284">
        <v>73</v>
      </c>
      <c r="I44" s="284">
        <v>32</v>
      </c>
      <c r="J44" s="284">
        <v>104</v>
      </c>
      <c r="K44" s="284">
        <v>60</v>
      </c>
      <c r="L44" s="284" t="s">
        <v>1105</v>
      </c>
      <c r="M44" s="284">
        <v>522</v>
      </c>
      <c r="N44" s="284">
        <v>81</v>
      </c>
      <c r="O44" s="286">
        <v>37.037037037037038</v>
      </c>
      <c r="P44" s="286">
        <v>56.25</v>
      </c>
      <c r="Q44" s="286">
        <v>20</v>
      </c>
      <c r="R44" s="286">
        <v>20</v>
      </c>
      <c r="S44" s="285">
        <v>45.3</v>
      </c>
      <c r="T44" s="286">
        <v>0</v>
      </c>
      <c r="U44" s="287">
        <v>20.9</v>
      </c>
      <c r="W44" s="344"/>
      <c r="X44" s="344"/>
      <c r="Y44" s="344"/>
      <c r="Z44" s="344"/>
    </row>
    <row r="45" spans="1:26" ht="32.25" customHeight="1">
      <c r="A45" s="164" t="s">
        <v>50</v>
      </c>
      <c r="B45" s="165" t="s">
        <v>41</v>
      </c>
      <c r="C45" s="165" t="s">
        <v>42</v>
      </c>
      <c r="D45" s="284">
        <v>37.200000000000003</v>
      </c>
      <c r="E45" s="284">
        <v>72.900000000000006</v>
      </c>
      <c r="F45" s="284">
        <v>19.8</v>
      </c>
      <c r="G45" s="284">
        <v>90</v>
      </c>
      <c r="H45" s="284">
        <v>15</v>
      </c>
      <c r="I45" s="284" t="s">
        <v>1105</v>
      </c>
      <c r="J45" s="284">
        <v>13</v>
      </c>
      <c r="K45" s="284">
        <v>10</v>
      </c>
      <c r="L45" s="284">
        <v>0</v>
      </c>
      <c r="M45" s="284">
        <v>46</v>
      </c>
      <c r="N45" s="284" t="s">
        <v>1105</v>
      </c>
      <c r="O45" s="286">
        <v>20</v>
      </c>
      <c r="P45" s="286">
        <v>0</v>
      </c>
      <c r="Q45" s="286">
        <v>50</v>
      </c>
      <c r="R45" s="286">
        <v>50</v>
      </c>
      <c r="S45" s="285">
        <v>53.8</v>
      </c>
      <c r="T45" s="286">
        <v>0</v>
      </c>
      <c r="U45" s="287">
        <v>0</v>
      </c>
      <c r="W45" s="344"/>
      <c r="X45" s="344"/>
      <c r="Y45" s="344"/>
      <c r="Z45" s="344"/>
    </row>
    <row r="46" spans="1:26" ht="32.25" customHeight="1">
      <c r="A46" s="164" t="s">
        <v>51</v>
      </c>
      <c r="B46" s="165" t="s">
        <v>41</v>
      </c>
      <c r="C46" s="165" t="s">
        <v>42</v>
      </c>
      <c r="D46" s="284">
        <v>19.8</v>
      </c>
      <c r="E46" s="284">
        <v>36.4</v>
      </c>
      <c r="F46" s="284">
        <v>9</v>
      </c>
      <c r="G46" s="284">
        <v>131</v>
      </c>
      <c r="H46" s="284">
        <v>41</v>
      </c>
      <c r="I46" s="284">
        <v>11</v>
      </c>
      <c r="J46" s="284">
        <v>40</v>
      </c>
      <c r="K46" s="284">
        <v>11</v>
      </c>
      <c r="L46" s="284" t="s">
        <v>1105</v>
      </c>
      <c r="M46" s="284">
        <v>14</v>
      </c>
      <c r="N46" s="284">
        <v>11</v>
      </c>
      <c r="O46" s="286">
        <v>22.222222222222221</v>
      </c>
      <c r="P46" s="286">
        <v>16.666666666666664</v>
      </c>
      <c r="Q46" s="286">
        <v>0</v>
      </c>
      <c r="R46" s="286">
        <v>0</v>
      </c>
      <c r="S46" s="285">
        <v>48.4</v>
      </c>
      <c r="T46" s="286">
        <v>12.5</v>
      </c>
      <c r="U46" s="287">
        <v>36.1</v>
      </c>
      <c r="W46" s="344"/>
      <c r="X46" s="344"/>
      <c r="Y46" s="344"/>
      <c r="Z46" s="344"/>
    </row>
    <row r="47" spans="1:26" ht="32.25" customHeight="1">
      <c r="A47" s="164" t="s">
        <v>52</v>
      </c>
      <c r="B47" s="165" t="s">
        <v>41</v>
      </c>
      <c r="C47" s="165" t="s">
        <v>42</v>
      </c>
      <c r="D47" s="284">
        <v>27.8</v>
      </c>
      <c r="E47" s="284">
        <v>51.5</v>
      </c>
      <c r="F47" s="284">
        <v>9.4</v>
      </c>
      <c r="G47" s="284">
        <v>225</v>
      </c>
      <c r="H47" s="284">
        <v>24</v>
      </c>
      <c r="I47" s="284">
        <v>6</v>
      </c>
      <c r="J47" s="284">
        <v>39</v>
      </c>
      <c r="K47" s="284">
        <v>17</v>
      </c>
      <c r="L47" s="284">
        <v>0</v>
      </c>
      <c r="M47" s="284">
        <v>107</v>
      </c>
      <c r="N47" s="284">
        <v>32</v>
      </c>
      <c r="O47" s="286">
        <v>50</v>
      </c>
      <c r="P47" s="286">
        <v>60</v>
      </c>
      <c r="Q47" s="286">
        <v>71.428571428571431</v>
      </c>
      <c r="R47" s="286">
        <v>71.428571428571431</v>
      </c>
      <c r="S47" s="285">
        <v>36.799999999999997</v>
      </c>
      <c r="T47" s="286">
        <v>8.3000000000000007</v>
      </c>
      <c r="U47" s="287">
        <v>20.6</v>
      </c>
      <c r="W47" s="344"/>
      <c r="X47" s="344"/>
      <c r="Y47" s="344"/>
      <c r="Z47" s="344"/>
    </row>
    <row r="48" spans="1:26" ht="32.25" customHeight="1">
      <c r="A48" s="164" t="s">
        <v>53</v>
      </c>
      <c r="B48" s="165" t="s">
        <v>41</v>
      </c>
      <c r="C48" s="165" t="s">
        <v>42</v>
      </c>
      <c r="D48" s="284">
        <v>28</v>
      </c>
      <c r="E48" s="284">
        <v>46.2</v>
      </c>
      <c r="F48" s="284">
        <v>10.1</v>
      </c>
      <c r="G48" s="284">
        <v>581</v>
      </c>
      <c r="H48" s="284">
        <v>90</v>
      </c>
      <c r="I48" s="284">
        <v>24</v>
      </c>
      <c r="J48" s="284">
        <v>111</v>
      </c>
      <c r="K48" s="284">
        <v>48</v>
      </c>
      <c r="L48" s="284">
        <v>6</v>
      </c>
      <c r="M48" s="284">
        <v>243</v>
      </c>
      <c r="N48" s="284">
        <v>59</v>
      </c>
      <c r="O48" s="286">
        <v>43.39622641509434</v>
      </c>
      <c r="P48" s="286">
        <v>45.454545454545453</v>
      </c>
      <c r="Q48" s="286">
        <v>71.428571428571431</v>
      </c>
      <c r="R48" s="286">
        <v>71.428571428571431</v>
      </c>
      <c r="S48" s="285">
        <v>52.1</v>
      </c>
      <c r="T48" s="286">
        <v>9.1</v>
      </c>
      <c r="U48" s="287">
        <v>26.2</v>
      </c>
      <c r="W48" s="344"/>
      <c r="X48" s="344"/>
      <c r="Y48" s="344"/>
      <c r="Z48" s="344"/>
    </row>
    <row r="49" spans="1:26" ht="32.25" customHeight="1">
      <c r="A49" s="164" t="s">
        <v>54</v>
      </c>
      <c r="B49" s="165" t="s">
        <v>41</v>
      </c>
      <c r="C49" s="165" t="s">
        <v>42</v>
      </c>
      <c r="D49" s="284">
        <v>23.1</v>
      </c>
      <c r="E49" s="284">
        <v>27.7</v>
      </c>
      <c r="F49" s="284">
        <v>8.8000000000000007</v>
      </c>
      <c r="G49" s="284">
        <v>89</v>
      </c>
      <c r="H49" s="284">
        <v>30</v>
      </c>
      <c r="I49" s="284" t="s">
        <v>1105</v>
      </c>
      <c r="J49" s="284">
        <v>19</v>
      </c>
      <c r="K49" s="284">
        <v>6</v>
      </c>
      <c r="L49" s="284" t="s">
        <v>1105</v>
      </c>
      <c r="M49" s="284">
        <v>27</v>
      </c>
      <c r="N49" s="284" t="s">
        <v>1105</v>
      </c>
      <c r="O49" s="286">
        <v>12.5</v>
      </c>
      <c r="P49" s="286">
        <v>100</v>
      </c>
      <c r="Q49" s="286">
        <v>0</v>
      </c>
      <c r="R49" s="286">
        <v>0</v>
      </c>
      <c r="S49" s="285">
        <v>37</v>
      </c>
      <c r="T49" s="286">
        <v>0</v>
      </c>
      <c r="U49" s="287">
        <v>0</v>
      </c>
      <c r="W49" s="344"/>
      <c r="X49" s="344"/>
      <c r="Y49" s="344"/>
      <c r="Z49" s="344"/>
    </row>
    <row r="50" spans="1:26" ht="32.25" customHeight="1">
      <c r="A50" s="164" t="s">
        <v>55</v>
      </c>
      <c r="B50" s="165" t="s">
        <v>41</v>
      </c>
      <c r="C50" s="165" t="s">
        <v>42</v>
      </c>
      <c r="D50" s="284">
        <v>47.9</v>
      </c>
      <c r="E50" s="284">
        <v>63.9</v>
      </c>
      <c r="F50" s="284">
        <v>21.2</v>
      </c>
      <c r="G50" s="284">
        <v>64</v>
      </c>
      <c r="H50" s="284">
        <v>10</v>
      </c>
      <c r="I50" s="284" t="s">
        <v>1105</v>
      </c>
      <c r="J50" s="284">
        <v>11</v>
      </c>
      <c r="K50" s="284" t="s">
        <v>1105</v>
      </c>
      <c r="L50" s="284">
        <v>0</v>
      </c>
      <c r="M50" s="284">
        <v>33</v>
      </c>
      <c r="N50" s="284" t="s">
        <v>1105</v>
      </c>
      <c r="O50" s="286">
        <v>20</v>
      </c>
      <c r="P50" s="286">
        <v>0</v>
      </c>
      <c r="Q50" s="286">
        <v>50</v>
      </c>
      <c r="R50" s="286">
        <v>50</v>
      </c>
      <c r="S50" s="285">
        <v>75</v>
      </c>
      <c r="T50" s="286">
        <v>25</v>
      </c>
      <c r="U50" s="287">
        <v>0</v>
      </c>
      <c r="W50" s="344"/>
      <c r="X50" s="344"/>
      <c r="Y50" s="344"/>
      <c r="Z50" s="344"/>
    </row>
    <row r="51" spans="1:26" ht="32.25" customHeight="1">
      <c r="A51" s="164" t="s">
        <v>56</v>
      </c>
      <c r="B51" s="165" t="s">
        <v>41</v>
      </c>
      <c r="C51" s="165" t="s">
        <v>42</v>
      </c>
      <c r="D51" s="284">
        <v>38.6</v>
      </c>
      <c r="E51" s="284">
        <v>57</v>
      </c>
      <c r="F51" s="284">
        <v>21</v>
      </c>
      <c r="G51" s="284">
        <v>409</v>
      </c>
      <c r="H51" s="284">
        <v>59</v>
      </c>
      <c r="I51" s="284">
        <v>20</v>
      </c>
      <c r="J51" s="284">
        <v>62</v>
      </c>
      <c r="K51" s="284">
        <v>41</v>
      </c>
      <c r="L51" s="284" t="s">
        <v>1105</v>
      </c>
      <c r="M51" s="284">
        <v>185</v>
      </c>
      <c r="N51" s="284">
        <v>41</v>
      </c>
      <c r="O51" s="286">
        <v>32.258064516129032</v>
      </c>
      <c r="P51" s="286">
        <v>41.666666666666671</v>
      </c>
      <c r="Q51" s="286">
        <v>66.666666666666657</v>
      </c>
      <c r="R51" s="286">
        <v>66.666666666666657</v>
      </c>
      <c r="S51" s="285">
        <v>32.700000000000003</v>
      </c>
      <c r="T51" s="286">
        <v>20</v>
      </c>
      <c r="U51" s="287">
        <v>20.6</v>
      </c>
      <c r="W51" s="344"/>
      <c r="X51" s="344"/>
      <c r="Y51" s="344"/>
      <c r="Z51" s="344"/>
    </row>
    <row r="52" spans="1:26" ht="32.25" customHeight="1">
      <c r="A52" s="164" t="s">
        <v>57</v>
      </c>
      <c r="B52" s="165" t="s">
        <v>41</v>
      </c>
      <c r="C52" s="165" t="s">
        <v>42</v>
      </c>
      <c r="D52" s="284">
        <v>25.4</v>
      </c>
      <c r="E52" s="284">
        <v>46.9</v>
      </c>
      <c r="F52" s="284">
        <v>13.1</v>
      </c>
      <c r="G52" s="284">
        <v>322</v>
      </c>
      <c r="H52" s="284">
        <v>65</v>
      </c>
      <c r="I52" s="284">
        <v>10</v>
      </c>
      <c r="J52" s="284">
        <v>79</v>
      </c>
      <c r="K52" s="284">
        <v>52</v>
      </c>
      <c r="L52" s="284" t="s">
        <v>1105</v>
      </c>
      <c r="M52" s="284">
        <v>61</v>
      </c>
      <c r="N52" s="284">
        <v>52</v>
      </c>
      <c r="O52" s="286">
        <v>41.935483870967744</v>
      </c>
      <c r="P52" s="286">
        <v>71.428571428571431</v>
      </c>
      <c r="Q52" s="286">
        <v>28.571428571428569</v>
      </c>
      <c r="R52" s="286">
        <v>28.571428571428569</v>
      </c>
      <c r="S52" s="285">
        <v>31.6</v>
      </c>
      <c r="T52" s="286">
        <v>30</v>
      </c>
      <c r="U52" s="287">
        <v>18</v>
      </c>
      <c r="W52" s="344"/>
      <c r="X52" s="344"/>
      <c r="Y52" s="344"/>
      <c r="Z52" s="344"/>
    </row>
    <row r="53" spans="1:26" ht="32.25" customHeight="1">
      <c r="A53" s="164" t="s">
        <v>58</v>
      </c>
      <c r="B53" s="165" t="s">
        <v>41</v>
      </c>
      <c r="C53" s="165" t="s">
        <v>42</v>
      </c>
      <c r="D53" s="284">
        <v>26.8</v>
      </c>
      <c r="E53" s="284">
        <v>56.5</v>
      </c>
      <c r="F53" s="284">
        <v>11.8</v>
      </c>
      <c r="G53" s="284">
        <v>56</v>
      </c>
      <c r="H53" s="284">
        <v>6</v>
      </c>
      <c r="I53" s="284">
        <v>5</v>
      </c>
      <c r="J53" s="284">
        <v>12</v>
      </c>
      <c r="K53" s="284">
        <v>6</v>
      </c>
      <c r="L53" s="284">
        <v>0</v>
      </c>
      <c r="M53" s="284">
        <v>23</v>
      </c>
      <c r="N53" s="284" t="s">
        <v>1105</v>
      </c>
      <c r="O53" s="286">
        <v>0</v>
      </c>
      <c r="P53" s="286">
        <v>0</v>
      </c>
      <c r="Q53" s="286" t="s">
        <v>1161</v>
      </c>
      <c r="R53" s="286" t="s">
        <v>1161</v>
      </c>
      <c r="S53" s="285">
        <v>30.8</v>
      </c>
      <c r="T53" s="286">
        <v>0</v>
      </c>
      <c r="U53" s="287">
        <v>0</v>
      </c>
      <c r="W53" s="344"/>
      <c r="X53" s="344"/>
      <c r="Y53" s="344"/>
      <c r="Z53" s="344"/>
    </row>
    <row r="54" spans="1:26" ht="32.25" customHeight="1">
      <c r="A54" s="164" t="s">
        <v>59</v>
      </c>
      <c r="B54" s="165" t="s">
        <v>41</v>
      </c>
      <c r="C54" s="165" t="s">
        <v>42</v>
      </c>
      <c r="D54" s="284">
        <v>24.8</v>
      </c>
      <c r="E54" s="284">
        <v>46.1</v>
      </c>
      <c r="F54" s="284">
        <v>5.9</v>
      </c>
      <c r="G54" s="284">
        <v>242</v>
      </c>
      <c r="H54" s="284">
        <v>67</v>
      </c>
      <c r="I54" s="284">
        <v>19</v>
      </c>
      <c r="J54" s="284">
        <v>58</v>
      </c>
      <c r="K54" s="284">
        <v>22</v>
      </c>
      <c r="L54" s="284" t="s">
        <v>1105</v>
      </c>
      <c r="M54" s="284">
        <v>60</v>
      </c>
      <c r="N54" s="284">
        <v>14</v>
      </c>
      <c r="O54" s="286">
        <v>32.142857142857146</v>
      </c>
      <c r="P54" s="286">
        <v>35.714285714285715</v>
      </c>
      <c r="Q54" s="286">
        <v>16.666666666666664</v>
      </c>
      <c r="R54" s="286">
        <v>16.666666666666664</v>
      </c>
      <c r="S54" s="285">
        <v>38.200000000000003</v>
      </c>
      <c r="T54" s="286">
        <v>8.3000000000000007</v>
      </c>
      <c r="U54" s="287">
        <v>48.1</v>
      </c>
      <c r="W54" s="344"/>
      <c r="X54" s="344"/>
      <c r="Y54" s="344"/>
      <c r="Z54" s="344"/>
    </row>
    <row r="55" spans="1:26" ht="32.25" customHeight="1">
      <c r="A55" s="164" t="s">
        <v>60</v>
      </c>
      <c r="B55" s="165" t="s">
        <v>41</v>
      </c>
      <c r="C55" s="165" t="s">
        <v>42</v>
      </c>
      <c r="D55" s="284">
        <v>37.700000000000003</v>
      </c>
      <c r="E55" s="284">
        <v>57.3</v>
      </c>
      <c r="F55" s="284">
        <v>14.2</v>
      </c>
      <c r="G55" s="284">
        <v>1487</v>
      </c>
      <c r="H55" s="284">
        <v>193</v>
      </c>
      <c r="I55" s="284">
        <v>77</v>
      </c>
      <c r="J55" s="284">
        <v>204</v>
      </c>
      <c r="K55" s="284">
        <v>122</v>
      </c>
      <c r="L55" s="284">
        <v>8</v>
      </c>
      <c r="M55" s="284">
        <v>748</v>
      </c>
      <c r="N55" s="284">
        <v>135</v>
      </c>
      <c r="O55" s="286">
        <v>43.243243243243242</v>
      </c>
      <c r="P55" s="286">
        <v>48.888888888888886</v>
      </c>
      <c r="Q55" s="286">
        <v>59.259259259259252</v>
      </c>
      <c r="R55" s="286">
        <v>59.259259259259252</v>
      </c>
      <c r="S55" s="285">
        <v>36</v>
      </c>
      <c r="T55" s="286">
        <v>17.3</v>
      </c>
      <c r="U55" s="287">
        <v>19.5</v>
      </c>
      <c r="W55" s="344"/>
      <c r="X55" s="344"/>
      <c r="Y55" s="344"/>
      <c r="Z55" s="344"/>
    </row>
    <row r="56" spans="1:26" ht="32.25" customHeight="1">
      <c r="A56" s="164" t="s">
        <v>61</v>
      </c>
      <c r="B56" s="165" t="s">
        <v>41</v>
      </c>
      <c r="C56" s="165" t="s">
        <v>42</v>
      </c>
      <c r="D56" s="284">
        <v>23.3</v>
      </c>
      <c r="E56" s="284">
        <v>44.6</v>
      </c>
      <c r="F56" s="284">
        <v>9.1</v>
      </c>
      <c r="G56" s="284">
        <v>111</v>
      </c>
      <c r="H56" s="284">
        <v>29</v>
      </c>
      <c r="I56" s="284">
        <v>8</v>
      </c>
      <c r="J56" s="284">
        <v>19</v>
      </c>
      <c r="K56" s="284">
        <v>13</v>
      </c>
      <c r="L56" s="284">
        <v>0</v>
      </c>
      <c r="M56" s="284">
        <v>36</v>
      </c>
      <c r="N56" s="284">
        <v>6</v>
      </c>
      <c r="O56" s="286">
        <v>40</v>
      </c>
      <c r="P56" s="286" t="s">
        <v>1161</v>
      </c>
      <c r="Q56" s="286">
        <v>100</v>
      </c>
      <c r="R56" s="286">
        <v>100</v>
      </c>
      <c r="S56" s="285">
        <v>27.8</v>
      </c>
      <c r="T56" s="286">
        <v>0</v>
      </c>
      <c r="U56" s="287">
        <v>32.299999999999997</v>
      </c>
      <c r="W56" s="344"/>
      <c r="X56" s="344"/>
      <c r="Y56" s="344"/>
      <c r="Z56" s="344"/>
    </row>
    <row r="57" spans="1:26" ht="32.25" customHeight="1">
      <c r="A57" s="164" t="s">
        <v>62</v>
      </c>
      <c r="B57" s="165" t="s">
        <v>41</v>
      </c>
      <c r="C57" s="165" t="s">
        <v>42</v>
      </c>
      <c r="D57" s="284">
        <v>31</v>
      </c>
      <c r="E57" s="284">
        <v>49.6</v>
      </c>
      <c r="F57" s="284">
        <v>11.4</v>
      </c>
      <c r="G57" s="284">
        <v>2424</v>
      </c>
      <c r="H57" s="284">
        <v>383</v>
      </c>
      <c r="I57" s="284">
        <v>153</v>
      </c>
      <c r="J57" s="284">
        <v>412</v>
      </c>
      <c r="K57" s="284">
        <v>321</v>
      </c>
      <c r="L57" s="284">
        <v>24</v>
      </c>
      <c r="M57" s="284">
        <v>882</v>
      </c>
      <c r="N57" s="284">
        <v>249</v>
      </c>
      <c r="O57" s="286">
        <v>55.974842767295598</v>
      </c>
      <c r="P57" s="286">
        <v>70.440251572327043</v>
      </c>
      <c r="Q57" s="286">
        <v>53.488372093023251</v>
      </c>
      <c r="R57" s="286">
        <v>53.488372093023251</v>
      </c>
      <c r="S57" s="285">
        <v>40.5</v>
      </c>
      <c r="T57" s="286">
        <v>19.3</v>
      </c>
      <c r="U57" s="287">
        <v>20.3</v>
      </c>
      <c r="W57" s="344"/>
      <c r="X57" s="344"/>
      <c r="Y57" s="344"/>
      <c r="Z57" s="344"/>
    </row>
    <row r="58" spans="1:26" ht="32.25" customHeight="1">
      <c r="A58" s="164" t="s">
        <v>63</v>
      </c>
      <c r="B58" s="165" t="s">
        <v>41</v>
      </c>
      <c r="C58" s="165" t="s">
        <v>42</v>
      </c>
      <c r="D58" s="284">
        <v>42</v>
      </c>
      <c r="E58" s="284">
        <v>41.8</v>
      </c>
      <c r="F58" s="284">
        <v>19.8</v>
      </c>
      <c r="G58" s="284">
        <v>84</v>
      </c>
      <c r="H58" s="284">
        <v>10</v>
      </c>
      <c r="I58" s="284">
        <v>6</v>
      </c>
      <c r="J58" s="284">
        <v>11</v>
      </c>
      <c r="K58" s="284" t="s">
        <v>1105</v>
      </c>
      <c r="L58" s="284" t="s">
        <v>1105</v>
      </c>
      <c r="M58" s="284">
        <v>45</v>
      </c>
      <c r="N58" s="284">
        <v>8</v>
      </c>
      <c r="O58" s="286">
        <v>0</v>
      </c>
      <c r="P58" s="286">
        <v>0</v>
      </c>
      <c r="Q58" s="286" t="s">
        <v>1161</v>
      </c>
      <c r="R58" s="286" t="s">
        <v>1161</v>
      </c>
      <c r="S58" s="285">
        <v>15.4</v>
      </c>
      <c r="T58" s="286">
        <v>0</v>
      </c>
      <c r="U58" s="287">
        <v>0</v>
      </c>
      <c r="W58" s="344"/>
      <c r="X58" s="344"/>
      <c r="Y58" s="344"/>
      <c r="Z58" s="344"/>
    </row>
    <row r="59" spans="1:26" ht="32.25" customHeight="1">
      <c r="A59" s="164" t="s">
        <v>64</v>
      </c>
      <c r="B59" s="165" t="s">
        <v>41</v>
      </c>
      <c r="C59" s="165" t="s">
        <v>42</v>
      </c>
      <c r="D59" s="284">
        <v>35.9</v>
      </c>
      <c r="E59" s="284">
        <v>61.9</v>
      </c>
      <c r="F59" s="284">
        <v>14.1</v>
      </c>
      <c r="G59" s="284">
        <v>394</v>
      </c>
      <c r="H59" s="284">
        <v>40</v>
      </c>
      <c r="I59" s="284">
        <v>23</v>
      </c>
      <c r="J59" s="284">
        <v>53</v>
      </c>
      <c r="K59" s="284">
        <v>24</v>
      </c>
      <c r="L59" s="284" t="s">
        <v>1105</v>
      </c>
      <c r="M59" s="284">
        <v>235</v>
      </c>
      <c r="N59" s="284">
        <v>18</v>
      </c>
      <c r="O59" s="286">
        <v>41.379310344827587</v>
      </c>
      <c r="P59" s="286">
        <v>46.153846153846153</v>
      </c>
      <c r="Q59" s="286">
        <v>50</v>
      </c>
      <c r="R59" s="286">
        <v>50</v>
      </c>
      <c r="S59" s="285">
        <v>56.3</v>
      </c>
      <c r="T59" s="286">
        <v>10.5</v>
      </c>
      <c r="U59" s="287">
        <v>20</v>
      </c>
      <c r="W59" s="344"/>
      <c r="X59" s="344"/>
      <c r="Y59" s="344"/>
      <c r="Z59" s="344"/>
    </row>
    <row r="60" spans="1:26" ht="32.25" customHeight="1">
      <c r="A60" s="164" t="s">
        <v>65</v>
      </c>
      <c r="B60" s="165" t="s">
        <v>41</v>
      </c>
      <c r="C60" s="165" t="s">
        <v>42</v>
      </c>
      <c r="D60" s="284">
        <v>25.7</v>
      </c>
      <c r="E60" s="284">
        <v>30.3</v>
      </c>
      <c r="F60" s="284">
        <v>14.1</v>
      </c>
      <c r="G60" s="284">
        <v>35</v>
      </c>
      <c r="H60" s="284">
        <v>6</v>
      </c>
      <c r="I60" s="284" t="s">
        <v>1105</v>
      </c>
      <c r="J60" s="284">
        <v>11</v>
      </c>
      <c r="K60" s="284" t="s">
        <v>1105</v>
      </c>
      <c r="L60" s="284">
        <v>0</v>
      </c>
      <c r="M60" s="284">
        <v>11</v>
      </c>
      <c r="N60" s="284">
        <v>0</v>
      </c>
      <c r="O60" s="286">
        <v>50</v>
      </c>
      <c r="P60" s="286">
        <v>50</v>
      </c>
      <c r="Q60" s="286" t="s">
        <v>1161</v>
      </c>
      <c r="R60" s="286" t="s">
        <v>1161</v>
      </c>
      <c r="S60" s="285">
        <v>50</v>
      </c>
      <c r="T60" s="286">
        <v>0</v>
      </c>
      <c r="U60" s="287">
        <v>0</v>
      </c>
      <c r="W60" s="344"/>
      <c r="X60" s="344"/>
      <c r="Y60" s="344"/>
      <c r="Z60" s="344"/>
    </row>
    <row r="61" spans="1:26" ht="32.25" customHeight="1">
      <c r="A61" s="164" t="s">
        <v>66</v>
      </c>
      <c r="B61" s="165" t="s">
        <v>41</v>
      </c>
      <c r="C61" s="165" t="s">
        <v>42</v>
      </c>
      <c r="D61" s="284">
        <v>25.9</v>
      </c>
      <c r="E61" s="284">
        <v>45.7</v>
      </c>
      <c r="F61" s="284">
        <v>9.6</v>
      </c>
      <c r="G61" s="284">
        <v>8410</v>
      </c>
      <c r="H61" s="284">
        <v>1918</v>
      </c>
      <c r="I61" s="284">
        <v>361</v>
      </c>
      <c r="J61" s="284">
        <v>1793</v>
      </c>
      <c r="K61" s="284">
        <v>1205</v>
      </c>
      <c r="L61" s="284">
        <v>79</v>
      </c>
      <c r="M61" s="284">
        <v>1417</v>
      </c>
      <c r="N61" s="284">
        <v>1637</v>
      </c>
      <c r="O61" s="286">
        <v>56.396255850234013</v>
      </c>
      <c r="P61" s="286">
        <v>66.851851851851848</v>
      </c>
      <c r="Q61" s="286">
        <v>64.530892448512589</v>
      </c>
      <c r="R61" s="286">
        <v>64.530892448512589</v>
      </c>
      <c r="S61" s="285">
        <v>47</v>
      </c>
      <c r="T61" s="286">
        <v>24</v>
      </c>
      <c r="U61" s="287">
        <v>23.2</v>
      </c>
      <c r="W61" s="344"/>
      <c r="X61" s="344"/>
      <c r="Y61" s="344"/>
      <c r="Z61" s="344"/>
    </row>
    <row r="62" spans="1:26" ht="32.25" customHeight="1">
      <c r="A62" s="164" t="s">
        <v>67</v>
      </c>
      <c r="B62" s="165" t="s">
        <v>41</v>
      </c>
      <c r="C62" s="165" t="s">
        <v>42</v>
      </c>
      <c r="D62" s="284">
        <v>31.2</v>
      </c>
      <c r="E62" s="284">
        <v>55.7</v>
      </c>
      <c r="F62" s="284">
        <v>8.8000000000000007</v>
      </c>
      <c r="G62" s="284">
        <v>535</v>
      </c>
      <c r="H62" s="284">
        <v>100</v>
      </c>
      <c r="I62" s="284">
        <v>67</v>
      </c>
      <c r="J62" s="284">
        <v>84</v>
      </c>
      <c r="K62" s="284">
        <v>23</v>
      </c>
      <c r="L62" s="284" t="s">
        <v>1105</v>
      </c>
      <c r="M62" s="284">
        <v>199</v>
      </c>
      <c r="N62" s="284">
        <v>58</v>
      </c>
      <c r="O62" s="286">
        <v>58.490566037735846</v>
      </c>
      <c r="P62" s="286">
        <v>84</v>
      </c>
      <c r="Q62" s="286">
        <v>66.666666666666657</v>
      </c>
      <c r="R62" s="286">
        <v>66.666666666666657</v>
      </c>
      <c r="S62" s="285">
        <v>37.5</v>
      </c>
      <c r="T62" s="286">
        <v>14.3</v>
      </c>
      <c r="U62" s="287">
        <v>23.1</v>
      </c>
      <c r="W62" s="344"/>
      <c r="X62" s="344"/>
      <c r="Y62" s="344"/>
      <c r="Z62" s="344"/>
    </row>
    <row r="63" spans="1:26" ht="32.25" customHeight="1">
      <c r="A63" s="164" t="s">
        <v>68</v>
      </c>
      <c r="B63" s="165" t="s">
        <v>41</v>
      </c>
      <c r="C63" s="165" t="s">
        <v>42</v>
      </c>
      <c r="D63" s="284">
        <v>33.9</v>
      </c>
      <c r="E63" s="284">
        <v>35</v>
      </c>
      <c r="F63" s="284">
        <v>11.3</v>
      </c>
      <c r="G63" s="284">
        <v>58</v>
      </c>
      <c r="H63" s="284">
        <v>7</v>
      </c>
      <c r="I63" s="284">
        <v>13</v>
      </c>
      <c r="J63" s="284">
        <v>13</v>
      </c>
      <c r="K63" s="284" t="s">
        <v>1105</v>
      </c>
      <c r="L63" s="284">
        <v>0</v>
      </c>
      <c r="M63" s="284">
        <v>12</v>
      </c>
      <c r="N63" s="284">
        <v>10</v>
      </c>
      <c r="O63" s="286">
        <v>33.333333333333329</v>
      </c>
      <c r="P63" s="286" t="s">
        <v>1161</v>
      </c>
      <c r="Q63" s="286" t="s">
        <v>1161</v>
      </c>
      <c r="R63" s="286" t="s">
        <v>1161</v>
      </c>
      <c r="S63" s="285">
        <v>40</v>
      </c>
      <c r="T63" s="286">
        <v>0</v>
      </c>
      <c r="U63" s="287">
        <v>0</v>
      </c>
      <c r="W63" s="344"/>
      <c r="X63" s="344"/>
      <c r="Y63" s="344"/>
      <c r="Z63" s="344"/>
    </row>
    <row r="64" spans="1:26" ht="32.25" customHeight="1">
      <c r="A64" s="164" t="s">
        <v>69</v>
      </c>
      <c r="B64" s="165" t="s">
        <v>70</v>
      </c>
      <c r="C64" s="165" t="s">
        <v>71</v>
      </c>
      <c r="D64" s="284">
        <v>28.2</v>
      </c>
      <c r="E64" s="284">
        <v>46.5</v>
      </c>
      <c r="F64" s="284">
        <v>6.2</v>
      </c>
      <c r="G64" s="284">
        <v>349</v>
      </c>
      <c r="H64" s="284">
        <v>57</v>
      </c>
      <c r="I64" s="284">
        <v>16</v>
      </c>
      <c r="J64" s="284">
        <v>33</v>
      </c>
      <c r="K64" s="284">
        <v>54</v>
      </c>
      <c r="L64" s="284" t="s">
        <v>1105</v>
      </c>
      <c r="M64" s="284">
        <v>167</v>
      </c>
      <c r="N64" s="284">
        <v>21</v>
      </c>
      <c r="O64" s="286">
        <v>38.888888888888893</v>
      </c>
      <c r="P64" s="286">
        <v>50</v>
      </c>
      <c r="Q64" s="286" t="s">
        <v>1161</v>
      </c>
      <c r="R64" s="286" t="s">
        <v>1161</v>
      </c>
      <c r="S64" s="285">
        <v>27.6</v>
      </c>
      <c r="T64" s="286">
        <v>16.7</v>
      </c>
      <c r="U64" s="287">
        <v>6.5</v>
      </c>
      <c r="W64" s="344"/>
      <c r="X64" s="344"/>
      <c r="Y64" s="344"/>
      <c r="Z64" s="344"/>
    </row>
    <row r="65" spans="1:26" ht="32.25" customHeight="1">
      <c r="A65" s="164" t="s">
        <v>72</v>
      </c>
      <c r="B65" s="165" t="s">
        <v>70</v>
      </c>
      <c r="C65" s="165" t="s">
        <v>71</v>
      </c>
      <c r="D65" s="284">
        <v>31.5</v>
      </c>
      <c r="E65" s="284">
        <v>49.3</v>
      </c>
      <c r="F65" s="284">
        <v>12.8</v>
      </c>
      <c r="G65" s="284">
        <v>288</v>
      </c>
      <c r="H65" s="284">
        <v>73</v>
      </c>
      <c r="I65" s="284">
        <v>6</v>
      </c>
      <c r="J65" s="284">
        <v>42</v>
      </c>
      <c r="K65" s="284">
        <v>36</v>
      </c>
      <c r="L65" s="284">
        <v>0</v>
      </c>
      <c r="M65" s="284">
        <v>110</v>
      </c>
      <c r="N65" s="284">
        <v>21</v>
      </c>
      <c r="O65" s="286">
        <v>59.259259259259252</v>
      </c>
      <c r="P65" s="286">
        <v>80</v>
      </c>
      <c r="Q65" s="286">
        <v>75</v>
      </c>
      <c r="R65" s="286">
        <v>75</v>
      </c>
      <c r="S65" s="285">
        <v>26.3</v>
      </c>
      <c r="T65" s="286">
        <v>71.400000000000006</v>
      </c>
      <c r="U65" s="287">
        <v>18.2</v>
      </c>
      <c r="W65" s="344"/>
      <c r="X65" s="344"/>
      <c r="Y65" s="344"/>
      <c r="Z65" s="344"/>
    </row>
    <row r="66" spans="1:26" ht="32.25" customHeight="1">
      <c r="A66" s="164" t="s">
        <v>73</v>
      </c>
      <c r="B66" s="165" t="s">
        <v>70</v>
      </c>
      <c r="C66" s="165" t="s">
        <v>71</v>
      </c>
      <c r="D66" s="284">
        <v>32.5</v>
      </c>
      <c r="E66" s="284">
        <v>44</v>
      </c>
      <c r="F66" s="284">
        <v>8.1999999999999993</v>
      </c>
      <c r="G66" s="284">
        <v>387</v>
      </c>
      <c r="H66" s="284">
        <v>52</v>
      </c>
      <c r="I66" s="284">
        <v>21</v>
      </c>
      <c r="J66" s="284">
        <v>22</v>
      </c>
      <c r="K66" s="284">
        <v>69</v>
      </c>
      <c r="L66" s="284">
        <v>0</v>
      </c>
      <c r="M66" s="284">
        <v>211</v>
      </c>
      <c r="N66" s="284">
        <v>12</v>
      </c>
      <c r="O66" s="286">
        <v>33.333333333333329</v>
      </c>
      <c r="P66" s="286">
        <v>44.444444444444443</v>
      </c>
      <c r="Q66" s="286" t="s">
        <v>1161</v>
      </c>
      <c r="R66" s="286" t="s">
        <v>1161</v>
      </c>
      <c r="S66" s="285">
        <v>42.9</v>
      </c>
      <c r="T66" s="286">
        <v>50</v>
      </c>
      <c r="U66" s="287">
        <v>26.7</v>
      </c>
      <c r="W66" s="344"/>
      <c r="X66" s="344"/>
      <c r="Y66" s="344"/>
      <c r="Z66" s="344"/>
    </row>
    <row r="67" spans="1:26" ht="32.25" customHeight="1">
      <c r="A67" s="164" t="s">
        <v>74</v>
      </c>
      <c r="B67" s="165" t="s">
        <v>70</v>
      </c>
      <c r="C67" s="165" t="s">
        <v>71</v>
      </c>
      <c r="D67" s="284">
        <v>40.4</v>
      </c>
      <c r="E67" s="284">
        <v>61</v>
      </c>
      <c r="F67" s="284">
        <v>9.6999999999999993</v>
      </c>
      <c r="G67" s="284">
        <v>479</v>
      </c>
      <c r="H67" s="284">
        <v>74</v>
      </c>
      <c r="I67" s="284">
        <v>24</v>
      </c>
      <c r="J67" s="284">
        <v>40</v>
      </c>
      <c r="K67" s="284">
        <v>58</v>
      </c>
      <c r="L67" s="284" t="s">
        <v>1105</v>
      </c>
      <c r="M67" s="284">
        <v>256</v>
      </c>
      <c r="N67" s="284">
        <v>26</v>
      </c>
      <c r="O67" s="286">
        <v>40</v>
      </c>
      <c r="P67" s="286">
        <v>33.333333333333329</v>
      </c>
      <c r="Q67" s="286" t="s">
        <v>1161</v>
      </c>
      <c r="R67" s="286" t="s">
        <v>1161</v>
      </c>
      <c r="S67" s="285">
        <v>26.2</v>
      </c>
      <c r="T67" s="286">
        <v>20</v>
      </c>
      <c r="U67" s="287">
        <v>15.2</v>
      </c>
      <c r="W67" s="344"/>
      <c r="X67" s="344"/>
      <c r="Y67" s="344"/>
      <c r="Z67" s="344"/>
    </row>
    <row r="68" spans="1:26" ht="32.25" customHeight="1">
      <c r="A68" s="164" t="s">
        <v>75</v>
      </c>
      <c r="B68" s="165" t="s">
        <v>70</v>
      </c>
      <c r="C68" s="165" t="s">
        <v>71</v>
      </c>
      <c r="D68" s="284">
        <v>36.4</v>
      </c>
      <c r="E68" s="284">
        <v>47.8</v>
      </c>
      <c r="F68" s="284">
        <v>10.5</v>
      </c>
      <c r="G68" s="284">
        <v>59</v>
      </c>
      <c r="H68" s="284">
        <v>9</v>
      </c>
      <c r="I68" s="284" t="s">
        <v>1105</v>
      </c>
      <c r="J68" s="284">
        <v>9</v>
      </c>
      <c r="K68" s="284">
        <v>12</v>
      </c>
      <c r="L68" s="284">
        <v>0</v>
      </c>
      <c r="M68" s="284">
        <v>25</v>
      </c>
      <c r="N68" s="284" t="s">
        <v>1105</v>
      </c>
      <c r="O68" s="286">
        <v>40</v>
      </c>
      <c r="P68" s="286">
        <v>100</v>
      </c>
      <c r="Q68" s="286">
        <v>100</v>
      </c>
      <c r="R68" s="286">
        <v>100</v>
      </c>
      <c r="S68" s="285">
        <v>33.299999999999997</v>
      </c>
      <c r="T68" s="286">
        <v>0</v>
      </c>
      <c r="U68" s="287">
        <v>0</v>
      </c>
      <c r="W68" s="344"/>
      <c r="X68" s="344"/>
      <c r="Y68" s="344"/>
      <c r="Z68" s="344"/>
    </row>
    <row r="69" spans="1:26" ht="32.25" customHeight="1">
      <c r="A69" s="164" t="s">
        <v>76</v>
      </c>
      <c r="B69" s="165" t="s">
        <v>70</v>
      </c>
      <c r="C69" s="165" t="s">
        <v>71</v>
      </c>
      <c r="D69" s="284">
        <v>40.1</v>
      </c>
      <c r="E69" s="284">
        <v>59.6</v>
      </c>
      <c r="F69" s="284">
        <v>13</v>
      </c>
      <c r="G69" s="284">
        <v>785</v>
      </c>
      <c r="H69" s="284">
        <v>113</v>
      </c>
      <c r="I69" s="284">
        <v>5</v>
      </c>
      <c r="J69" s="284">
        <v>126</v>
      </c>
      <c r="K69" s="284">
        <v>165</v>
      </c>
      <c r="L69" s="284">
        <v>0</v>
      </c>
      <c r="M69" s="284">
        <v>338</v>
      </c>
      <c r="N69" s="284">
        <v>38</v>
      </c>
      <c r="O69" s="286">
        <v>39.506172839506171</v>
      </c>
      <c r="P69" s="286">
        <v>78.260869565217391</v>
      </c>
      <c r="Q69" s="286">
        <v>14.285714285714285</v>
      </c>
      <c r="R69" s="286">
        <v>14.285714285714285</v>
      </c>
      <c r="S69" s="285">
        <v>34.5</v>
      </c>
      <c r="T69" s="286">
        <v>17.2</v>
      </c>
      <c r="U69" s="287">
        <v>23.4</v>
      </c>
      <c r="W69" s="344"/>
      <c r="X69" s="344"/>
      <c r="Y69" s="344"/>
      <c r="Z69" s="344"/>
    </row>
    <row r="70" spans="1:26" ht="32.25" customHeight="1">
      <c r="A70" s="164" t="s">
        <v>77</v>
      </c>
      <c r="B70" s="165" t="s">
        <v>70</v>
      </c>
      <c r="C70" s="165" t="s">
        <v>71</v>
      </c>
      <c r="D70" s="284">
        <v>38.6</v>
      </c>
      <c r="E70" s="284">
        <v>65.900000000000006</v>
      </c>
      <c r="F70" s="284">
        <v>10.8</v>
      </c>
      <c r="G70" s="284">
        <v>103</v>
      </c>
      <c r="H70" s="284">
        <v>6</v>
      </c>
      <c r="I70" s="284">
        <v>0</v>
      </c>
      <c r="J70" s="284">
        <v>22</v>
      </c>
      <c r="K70" s="284">
        <v>14</v>
      </c>
      <c r="L70" s="284">
        <v>0</v>
      </c>
      <c r="M70" s="284">
        <v>56</v>
      </c>
      <c r="N70" s="284">
        <v>5</v>
      </c>
      <c r="O70" s="286">
        <v>66.666666666666657</v>
      </c>
      <c r="P70" s="286">
        <v>100</v>
      </c>
      <c r="Q70" s="286" t="s">
        <v>1161</v>
      </c>
      <c r="R70" s="286" t="s">
        <v>1161</v>
      </c>
      <c r="S70" s="285">
        <v>50</v>
      </c>
      <c r="T70" s="286">
        <v>0</v>
      </c>
      <c r="U70" s="287">
        <v>0</v>
      </c>
      <c r="W70" s="344"/>
      <c r="X70" s="344"/>
      <c r="Y70" s="344"/>
      <c r="Z70" s="344"/>
    </row>
    <row r="71" spans="1:26" ht="32.25" customHeight="1">
      <c r="A71" s="164" t="s">
        <v>78</v>
      </c>
      <c r="B71" s="165" t="s">
        <v>70</v>
      </c>
      <c r="C71" s="165" t="s">
        <v>71</v>
      </c>
      <c r="D71" s="284">
        <v>38.9</v>
      </c>
      <c r="E71" s="284">
        <v>54</v>
      </c>
      <c r="F71" s="284">
        <v>22.1</v>
      </c>
      <c r="G71" s="284">
        <v>387</v>
      </c>
      <c r="H71" s="284">
        <v>65</v>
      </c>
      <c r="I71" s="284">
        <v>7</v>
      </c>
      <c r="J71" s="284">
        <v>38</v>
      </c>
      <c r="K71" s="284">
        <v>49</v>
      </c>
      <c r="L71" s="284" t="s">
        <v>1105</v>
      </c>
      <c r="M71" s="284">
        <v>210</v>
      </c>
      <c r="N71" s="284">
        <v>16</v>
      </c>
      <c r="O71" s="286">
        <v>62.068965517241381</v>
      </c>
      <c r="P71" s="286">
        <v>72.727272727272734</v>
      </c>
      <c r="Q71" s="286">
        <v>75</v>
      </c>
      <c r="R71" s="286">
        <v>75</v>
      </c>
      <c r="S71" s="285">
        <v>36.700000000000003</v>
      </c>
      <c r="T71" s="286">
        <v>33.299999999999997</v>
      </c>
      <c r="U71" s="287">
        <v>13.8</v>
      </c>
      <c r="W71" s="344"/>
      <c r="X71" s="344"/>
      <c r="Y71" s="344"/>
      <c r="Z71" s="344"/>
    </row>
    <row r="72" spans="1:26" ht="32.25" customHeight="1">
      <c r="A72" s="164" t="s">
        <v>79</v>
      </c>
      <c r="B72" s="165" t="s">
        <v>70</v>
      </c>
      <c r="C72" s="165" t="s">
        <v>71</v>
      </c>
      <c r="D72" s="284">
        <v>24.7</v>
      </c>
      <c r="E72" s="284">
        <v>49.2</v>
      </c>
      <c r="F72" s="284">
        <v>8.4</v>
      </c>
      <c r="G72" s="284">
        <v>129</v>
      </c>
      <c r="H72" s="284">
        <v>24</v>
      </c>
      <c r="I72" s="284">
        <v>11</v>
      </c>
      <c r="J72" s="284">
        <v>23</v>
      </c>
      <c r="K72" s="284">
        <v>20</v>
      </c>
      <c r="L72" s="284">
        <v>0</v>
      </c>
      <c r="M72" s="284">
        <v>46</v>
      </c>
      <c r="N72" s="284">
        <v>5</v>
      </c>
      <c r="O72" s="286">
        <v>37.5</v>
      </c>
      <c r="P72" s="286">
        <v>50</v>
      </c>
      <c r="Q72" s="286">
        <v>0</v>
      </c>
      <c r="R72" s="286">
        <v>0</v>
      </c>
      <c r="S72" s="285">
        <v>34.799999999999997</v>
      </c>
      <c r="T72" s="286">
        <v>100</v>
      </c>
      <c r="U72" s="287">
        <v>22.2</v>
      </c>
      <c r="W72" s="344"/>
      <c r="X72" s="344"/>
      <c r="Y72" s="344"/>
      <c r="Z72" s="344"/>
    </row>
    <row r="73" spans="1:26" ht="32.25" customHeight="1">
      <c r="A73" s="164" t="s">
        <v>80</v>
      </c>
      <c r="B73" s="165" t="s">
        <v>70</v>
      </c>
      <c r="C73" s="165" t="s">
        <v>71</v>
      </c>
      <c r="D73" s="284">
        <v>46.4</v>
      </c>
      <c r="E73" s="284">
        <v>50.9</v>
      </c>
      <c r="F73" s="284">
        <v>13.9</v>
      </c>
      <c r="G73" s="284">
        <v>338</v>
      </c>
      <c r="H73" s="284">
        <v>46</v>
      </c>
      <c r="I73" s="284">
        <v>10</v>
      </c>
      <c r="J73" s="284">
        <v>32</v>
      </c>
      <c r="K73" s="284">
        <v>32</v>
      </c>
      <c r="L73" s="284">
        <v>0</v>
      </c>
      <c r="M73" s="284">
        <v>203</v>
      </c>
      <c r="N73" s="284">
        <v>15</v>
      </c>
      <c r="O73" s="286">
        <v>50</v>
      </c>
      <c r="P73" s="286">
        <v>66.666666666666657</v>
      </c>
      <c r="Q73" s="286">
        <v>0</v>
      </c>
      <c r="R73" s="286">
        <v>0</v>
      </c>
      <c r="S73" s="285">
        <v>31.7</v>
      </c>
      <c r="T73" s="286">
        <v>50</v>
      </c>
      <c r="U73" s="287">
        <v>31.3</v>
      </c>
      <c r="W73" s="344"/>
      <c r="X73" s="344"/>
      <c r="Y73" s="344"/>
      <c r="Z73" s="344"/>
    </row>
    <row r="74" spans="1:26" ht="32.25" customHeight="1">
      <c r="A74" s="164" t="s">
        <v>81</v>
      </c>
      <c r="B74" s="165" t="s">
        <v>70</v>
      </c>
      <c r="C74" s="165" t="s">
        <v>71</v>
      </c>
      <c r="D74" s="284">
        <v>34.5</v>
      </c>
      <c r="E74" s="284">
        <v>67.400000000000006</v>
      </c>
      <c r="F74" s="284">
        <v>17.2</v>
      </c>
      <c r="G74" s="284">
        <v>95</v>
      </c>
      <c r="H74" s="284">
        <v>10</v>
      </c>
      <c r="I74" s="284" t="s">
        <v>1105</v>
      </c>
      <c r="J74" s="284">
        <v>19</v>
      </c>
      <c r="K74" s="284">
        <v>15</v>
      </c>
      <c r="L74" s="284">
        <v>0</v>
      </c>
      <c r="M74" s="284">
        <v>48</v>
      </c>
      <c r="N74" s="284" t="s">
        <v>1105</v>
      </c>
      <c r="O74" s="286">
        <v>30.76923076923077</v>
      </c>
      <c r="P74" s="286">
        <v>75</v>
      </c>
      <c r="Q74" s="286" t="s">
        <v>1161</v>
      </c>
      <c r="R74" s="286" t="s">
        <v>1161</v>
      </c>
      <c r="S74" s="285">
        <v>50</v>
      </c>
      <c r="T74" s="286">
        <v>0</v>
      </c>
      <c r="U74" s="287">
        <v>30.8</v>
      </c>
      <c r="W74" s="344"/>
      <c r="X74" s="344"/>
      <c r="Y74" s="344"/>
      <c r="Z74" s="344"/>
    </row>
    <row r="75" spans="1:26" ht="32.25" customHeight="1">
      <c r="A75" s="164" t="s">
        <v>82</v>
      </c>
      <c r="B75" s="165" t="s">
        <v>70</v>
      </c>
      <c r="C75" s="165" t="s">
        <v>71</v>
      </c>
      <c r="D75" s="284">
        <v>28.2</v>
      </c>
      <c r="E75" s="284">
        <v>55.9</v>
      </c>
      <c r="F75" s="284">
        <v>10.4</v>
      </c>
      <c r="G75" s="284">
        <v>4008</v>
      </c>
      <c r="H75" s="284">
        <v>743</v>
      </c>
      <c r="I75" s="284">
        <v>138</v>
      </c>
      <c r="J75" s="284">
        <v>736</v>
      </c>
      <c r="K75" s="284">
        <v>662</v>
      </c>
      <c r="L75" s="284">
        <v>5</v>
      </c>
      <c r="M75" s="284">
        <v>1348</v>
      </c>
      <c r="N75" s="284">
        <v>376</v>
      </c>
      <c r="O75" s="286">
        <v>61.088709677419352</v>
      </c>
      <c r="P75" s="286">
        <v>79.770992366412216</v>
      </c>
      <c r="Q75" s="286">
        <v>41.758241758241759</v>
      </c>
      <c r="R75" s="286">
        <v>41.758241758241759</v>
      </c>
      <c r="S75" s="285">
        <v>39</v>
      </c>
      <c r="T75" s="286">
        <v>32.700000000000003</v>
      </c>
      <c r="U75" s="287">
        <v>19.899999999999999</v>
      </c>
      <c r="W75" s="344"/>
      <c r="X75" s="344"/>
      <c r="Y75" s="344"/>
      <c r="Z75" s="344"/>
    </row>
    <row r="76" spans="1:26" ht="32.25" customHeight="1">
      <c r="A76" s="164" t="s">
        <v>83</v>
      </c>
      <c r="B76" s="165" t="s">
        <v>70</v>
      </c>
      <c r="C76" s="165" t="s">
        <v>71</v>
      </c>
      <c r="D76" s="284">
        <v>30.7</v>
      </c>
      <c r="E76" s="284">
        <v>50.1</v>
      </c>
      <c r="F76" s="284">
        <v>8</v>
      </c>
      <c r="G76" s="284">
        <v>1792</v>
      </c>
      <c r="H76" s="284">
        <v>459</v>
      </c>
      <c r="I76" s="284">
        <v>37</v>
      </c>
      <c r="J76" s="284">
        <v>231</v>
      </c>
      <c r="K76" s="284">
        <v>337</v>
      </c>
      <c r="L76" s="284" t="s">
        <v>1105</v>
      </c>
      <c r="M76" s="284">
        <v>556</v>
      </c>
      <c r="N76" s="284">
        <v>171</v>
      </c>
      <c r="O76" s="286">
        <v>50</v>
      </c>
      <c r="P76" s="286">
        <v>55.696202531645568</v>
      </c>
      <c r="Q76" s="286">
        <v>50</v>
      </c>
      <c r="R76" s="286">
        <v>50</v>
      </c>
      <c r="S76" s="285">
        <v>31.9</v>
      </c>
      <c r="T76" s="286">
        <v>23.3</v>
      </c>
      <c r="U76" s="287">
        <v>16.8</v>
      </c>
      <c r="W76" s="344"/>
      <c r="X76" s="344"/>
      <c r="Y76" s="344"/>
      <c r="Z76" s="344"/>
    </row>
    <row r="77" spans="1:26" ht="32.25" customHeight="1">
      <c r="A77" s="164" t="s">
        <v>84</v>
      </c>
      <c r="B77" s="165" t="s">
        <v>70</v>
      </c>
      <c r="C77" s="165" t="s">
        <v>71</v>
      </c>
      <c r="D77" s="284">
        <v>39.6</v>
      </c>
      <c r="E77" s="284">
        <v>66.7</v>
      </c>
      <c r="F77" s="284">
        <v>11.8</v>
      </c>
      <c r="G77" s="284">
        <v>66</v>
      </c>
      <c r="H77" s="284">
        <v>9</v>
      </c>
      <c r="I77" s="284" t="s">
        <v>1105</v>
      </c>
      <c r="J77" s="284">
        <v>10</v>
      </c>
      <c r="K77" s="284" t="s">
        <v>1105</v>
      </c>
      <c r="L77" s="284">
        <v>0</v>
      </c>
      <c r="M77" s="284">
        <v>43</v>
      </c>
      <c r="N77" s="284">
        <v>0</v>
      </c>
      <c r="O77" s="286">
        <v>14.285714285714285</v>
      </c>
      <c r="P77" s="286">
        <v>14.285714285714285</v>
      </c>
      <c r="Q77" s="286" t="s">
        <v>1161</v>
      </c>
      <c r="R77" s="286" t="s">
        <v>1161</v>
      </c>
      <c r="S77" s="285">
        <v>44.4</v>
      </c>
      <c r="T77" s="286">
        <v>0</v>
      </c>
      <c r="U77" s="287">
        <v>0</v>
      </c>
      <c r="W77" s="344"/>
      <c r="X77" s="344"/>
      <c r="Y77" s="344"/>
      <c r="Z77" s="344"/>
    </row>
    <row r="78" spans="1:26" ht="32.25" customHeight="1">
      <c r="A78" s="164" t="s">
        <v>85</v>
      </c>
      <c r="B78" s="165" t="s">
        <v>70</v>
      </c>
      <c r="C78" s="165" t="s">
        <v>71</v>
      </c>
      <c r="D78" s="284">
        <v>32.799999999999997</v>
      </c>
      <c r="E78" s="284">
        <v>22.2</v>
      </c>
      <c r="F78" s="284">
        <v>8.1</v>
      </c>
      <c r="G78" s="284">
        <v>188</v>
      </c>
      <c r="H78" s="284">
        <v>34</v>
      </c>
      <c r="I78" s="284">
        <v>9</v>
      </c>
      <c r="J78" s="284">
        <v>21</v>
      </c>
      <c r="K78" s="284">
        <v>10</v>
      </c>
      <c r="L78" s="284" t="s">
        <v>1105</v>
      </c>
      <c r="M78" s="284">
        <v>103</v>
      </c>
      <c r="N78" s="284">
        <v>10</v>
      </c>
      <c r="O78" s="286">
        <v>66.666666666666657</v>
      </c>
      <c r="P78" s="286">
        <v>62.5</v>
      </c>
      <c r="Q78" s="286" t="s">
        <v>1161</v>
      </c>
      <c r="R78" s="286" t="s">
        <v>1161</v>
      </c>
      <c r="S78" s="285">
        <v>45.9</v>
      </c>
      <c r="T78" s="286">
        <v>0</v>
      </c>
      <c r="U78" s="287">
        <v>26.1</v>
      </c>
      <c r="W78" s="344"/>
      <c r="X78" s="344"/>
      <c r="Y78" s="344"/>
      <c r="Z78" s="344"/>
    </row>
    <row r="79" spans="1:26" ht="32.25" customHeight="1">
      <c r="A79" s="164" t="s">
        <v>86</v>
      </c>
      <c r="B79" s="165" t="s">
        <v>70</v>
      </c>
      <c r="C79" s="165" t="s">
        <v>71</v>
      </c>
      <c r="D79" s="284">
        <v>28.7</v>
      </c>
      <c r="E79" s="284">
        <v>56</v>
      </c>
      <c r="F79" s="284">
        <v>8.6999999999999993</v>
      </c>
      <c r="G79" s="284">
        <v>413</v>
      </c>
      <c r="H79" s="284">
        <v>111</v>
      </c>
      <c r="I79" s="284">
        <v>16</v>
      </c>
      <c r="J79" s="284">
        <v>54</v>
      </c>
      <c r="K79" s="284">
        <v>63</v>
      </c>
      <c r="L79" s="284">
        <v>0</v>
      </c>
      <c r="M79" s="284">
        <v>131</v>
      </c>
      <c r="N79" s="284">
        <v>38</v>
      </c>
      <c r="O79" s="286">
        <v>52.631578947368418</v>
      </c>
      <c r="P79" s="286">
        <v>73.333333333333329</v>
      </c>
      <c r="Q79" s="286">
        <v>0</v>
      </c>
      <c r="R79" s="286">
        <v>0</v>
      </c>
      <c r="S79" s="285">
        <v>24.8</v>
      </c>
      <c r="T79" s="286">
        <v>20</v>
      </c>
      <c r="U79" s="287">
        <v>14.5</v>
      </c>
      <c r="W79" s="344"/>
      <c r="X79" s="344"/>
      <c r="Y79" s="344"/>
      <c r="Z79" s="344"/>
    </row>
    <row r="80" spans="1:26" ht="32.25" customHeight="1">
      <c r="A80" s="164" t="s">
        <v>87</v>
      </c>
      <c r="B80" s="165" t="s">
        <v>88</v>
      </c>
      <c r="C80" s="165" t="s">
        <v>89</v>
      </c>
      <c r="D80" s="284">
        <v>37.6</v>
      </c>
      <c r="E80" s="284">
        <v>60.8</v>
      </c>
      <c r="F80" s="284">
        <v>9.3000000000000007</v>
      </c>
      <c r="G80" s="284">
        <v>1158</v>
      </c>
      <c r="H80" s="284">
        <v>190</v>
      </c>
      <c r="I80" s="284">
        <v>31</v>
      </c>
      <c r="J80" s="284">
        <v>178</v>
      </c>
      <c r="K80" s="284">
        <v>123</v>
      </c>
      <c r="L80" s="284" t="s">
        <v>1105</v>
      </c>
      <c r="M80" s="284">
        <v>519</v>
      </c>
      <c r="N80" s="284">
        <v>115</v>
      </c>
      <c r="O80" s="286">
        <v>39.784946236559136</v>
      </c>
      <c r="P80" s="286">
        <v>58.333333333333336</v>
      </c>
      <c r="Q80" s="286">
        <v>20.689655172413794</v>
      </c>
      <c r="R80" s="286">
        <v>20.689655172413794</v>
      </c>
      <c r="S80" s="285">
        <v>31.7</v>
      </c>
      <c r="T80" s="286">
        <v>10.3</v>
      </c>
      <c r="U80" s="287">
        <v>16.899999999999999</v>
      </c>
      <c r="W80" s="344"/>
      <c r="X80" s="344"/>
      <c r="Y80" s="344"/>
      <c r="Z80" s="344"/>
    </row>
    <row r="81" spans="1:26" ht="32.25" customHeight="1">
      <c r="A81" s="164" t="s">
        <v>90</v>
      </c>
      <c r="B81" s="165" t="s">
        <v>88</v>
      </c>
      <c r="C81" s="165" t="s">
        <v>89</v>
      </c>
      <c r="D81" s="284">
        <v>25.2</v>
      </c>
      <c r="E81" s="284">
        <v>26.3</v>
      </c>
      <c r="F81" s="284">
        <v>7.9</v>
      </c>
      <c r="G81" s="284">
        <v>212</v>
      </c>
      <c r="H81" s="284">
        <v>30</v>
      </c>
      <c r="I81" s="284">
        <v>7</v>
      </c>
      <c r="J81" s="284">
        <v>44</v>
      </c>
      <c r="K81" s="284">
        <v>34</v>
      </c>
      <c r="L81" s="284" t="s">
        <v>1105</v>
      </c>
      <c r="M81" s="284">
        <v>81</v>
      </c>
      <c r="N81" s="284">
        <v>15</v>
      </c>
      <c r="O81" s="286">
        <v>37.5</v>
      </c>
      <c r="P81" s="286">
        <v>50</v>
      </c>
      <c r="Q81" s="286">
        <v>50</v>
      </c>
      <c r="R81" s="286">
        <v>50</v>
      </c>
      <c r="S81" s="285">
        <v>29.6</v>
      </c>
      <c r="T81" s="286">
        <v>20</v>
      </c>
      <c r="U81" s="287">
        <v>8.6999999999999993</v>
      </c>
      <c r="W81" s="344"/>
      <c r="X81" s="344"/>
      <c r="Y81" s="344"/>
      <c r="Z81" s="344"/>
    </row>
    <row r="82" spans="1:26" ht="32.25" customHeight="1">
      <c r="A82" s="164" t="s">
        <v>91</v>
      </c>
      <c r="B82" s="165" t="s">
        <v>88</v>
      </c>
      <c r="C82" s="165" t="s">
        <v>89</v>
      </c>
      <c r="D82" s="284">
        <v>34.200000000000003</v>
      </c>
      <c r="E82" s="284">
        <v>52</v>
      </c>
      <c r="F82" s="284">
        <v>9</v>
      </c>
      <c r="G82" s="284">
        <v>295</v>
      </c>
      <c r="H82" s="284">
        <v>46</v>
      </c>
      <c r="I82" s="284">
        <v>17</v>
      </c>
      <c r="J82" s="284">
        <v>65</v>
      </c>
      <c r="K82" s="284">
        <v>46</v>
      </c>
      <c r="L82" s="284">
        <v>0</v>
      </c>
      <c r="M82" s="284">
        <v>97</v>
      </c>
      <c r="N82" s="284">
        <v>24</v>
      </c>
      <c r="O82" s="286">
        <v>26.315789473684209</v>
      </c>
      <c r="P82" s="286">
        <v>39.130434782608695</v>
      </c>
      <c r="Q82" s="286">
        <v>20</v>
      </c>
      <c r="R82" s="286">
        <v>20</v>
      </c>
      <c r="S82" s="285">
        <v>30.3</v>
      </c>
      <c r="T82" s="286">
        <v>12.5</v>
      </c>
      <c r="U82" s="287">
        <v>6.5</v>
      </c>
      <c r="W82" s="344"/>
      <c r="X82" s="344"/>
      <c r="Y82" s="344"/>
      <c r="Z82" s="344"/>
    </row>
    <row r="83" spans="1:26" ht="32.25" customHeight="1">
      <c r="A83" s="164" t="s">
        <v>92</v>
      </c>
      <c r="B83" s="165" t="s">
        <v>88</v>
      </c>
      <c r="C83" s="165" t="s">
        <v>89</v>
      </c>
      <c r="D83" s="284">
        <v>24.7</v>
      </c>
      <c r="E83" s="284">
        <v>4</v>
      </c>
      <c r="F83" s="284">
        <v>10.1</v>
      </c>
      <c r="G83" s="284">
        <v>58</v>
      </c>
      <c r="H83" s="284">
        <v>8</v>
      </c>
      <c r="I83" s="284" t="s">
        <v>1105</v>
      </c>
      <c r="J83" s="284">
        <v>10</v>
      </c>
      <c r="K83" s="284">
        <v>14</v>
      </c>
      <c r="L83" s="284">
        <v>0</v>
      </c>
      <c r="M83" s="284">
        <v>19</v>
      </c>
      <c r="N83" s="284" t="s">
        <v>1105</v>
      </c>
      <c r="O83" s="286">
        <v>28.571428571428569</v>
      </c>
      <c r="P83" s="286">
        <v>25</v>
      </c>
      <c r="Q83" s="286">
        <v>0</v>
      </c>
      <c r="R83" s="286">
        <v>0</v>
      </c>
      <c r="S83" s="285">
        <v>50</v>
      </c>
      <c r="T83" s="286">
        <v>0</v>
      </c>
      <c r="U83" s="287">
        <v>18.2</v>
      </c>
      <c r="W83" s="344"/>
      <c r="X83" s="344"/>
      <c r="Y83" s="344"/>
      <c r="Z83" s="344"/>
    </row>
    <row r="84" spans="1:26" ht="32.25" customHeight="1">
      <c r="A84" s="164" t="s">
        <v>93</v>
      </c>
      <c r="B84" s="165" t="s">
        <v>88</v>
      </c>
      <c r="C84" s="165" t="s">
        <v>89</v>
      </c>
      <c r="D84" s="284">
        <v>25.3</v>
      </c>
      <c r="E84" s="284">
        <v>51.8</v>
      </c>
      <c r="F84" s="284">
        <v>7.9</v>
      </c>
      <c r="G84" s="284">
        <v>2712</v>
      </c>
      <c r="H84" s="284">
        <v>485</v>
      </c>
      <c r="I84" s="284">
        <v>89</v>
      </c>
      <c r="J84" s="284">
        <v>515</v>
      </c>
      <c r="K84" s="284">
        <v>571</v>
      </c>
      <c r="L84" s="284">
        <v>10</v>
      </c>
      <c r="M84" s="284">
        <v>736</v>
      </c>
      <c r="N84" s="284">
        <v>306</v>
      </c>
      <c r="O84" s="286">
        <v>48.427672955974842</v>
      </c>
      <c r="P84" s="286">
        <v>66.666666666666657</v>
      </c>
      <c r="Q84" s="286">
        <v>46.236559139784944</v>
      </c>
      <c r="R84" s="286">
        <v>46.236559139784944</v>
      </c>
      <c r="S84" s="285">
        <v>42.2</v>
      </c>
      <c r="T84" s="286">
        <v>16.7</v>
      </c>
      <c r="U84" s="287">
        <v>20.7</v>
      </c>
      <c r="W84" s="344"/>
      <c r="X84" s="344"/>
      <c r="Y84" s="344"/>
      <c r="Z84" s="344"/>
    </row>
    <row r="85" spans="1:26" ht="32.25" customHeight="1">
      <c r="A85" s="164" t="s">
        <v>94</v>
      </c>
      <c r="B85" s="165" t="s">
        <v>88</v>
      </c>
      <c r="C85" s="165" t="s">
        <v>89</v>
      </c>
      <c r="D85" s="284">
        <v>25.7</v>
      </c>
      <c r="E85" s="284">
        <v>57.5</v>
      </c>
      <c r="F85" s="284">
        <v>9.3000000000000007</v>
      </c>
      <c r="G85" s="284">
        <v>490</v>
      </c>
      <c r="H85" s="284">
        <v>81</v>
      </c>
      <c r="I85" s="284">
        <v>19</v>
      </c>
      <c r="J85" s="284">
        <v>117</v>
      </c>
      <c r="K85" s="284">
        <v>69</v>
      </c>
      <c r="L85" s="284" t="s">
        <v>1105</v>
      </c>
      <c r="M85" s="284">
        <v>152</v>
      </c>
      <c r="N85" s="284">
        <v>51</v>
      </c>
      <c r="O85" s="286">
        <v>53.225806451612897</v>
      </c>
      <c r="P85" s="286">
        <v>65.384615384615387</v>
      </c>
      <c r="Q85" s="286">
        <v>66.666666666666657</v>
      </c>
      <c r="R85" s="286">
        <v>66.666666666666657</v>
      </c>
      <c r="S85" s="285">
        <v>36.6</v>
      </c>
      <c r="T85" s="286">
        <v>8.6999999999999993</v>
      </c>
      <c r="U85" s="287">
        <v>12.7</v>
      </c>
      <c r="W85" s="344"/>
      <c r="X85" s="344"/>
      <c r="Y85" s="344"/>
      <c r="Z85" s="344"/>
    </row>
    <row r="86" spans="1:26" ht="32.25" customHeight="1">
      <c r="A86" s="164" t="s">
        <v>95</v>
      </c>
      <c r="B86" s="165" t="s">
        <v>88</v>
      </c>
      <c r="C86" s="165" t="s">
        <v>89</v>
      </c>
      <c r="D86" s="284">
        <v>34.299999999999997</v>
      </c>
      <c r="E86" s="284">
        <v>61.9</v>
      </c>
      <c r="F86" s="284">
        <v>7.4</v>
      </c>
      <c r="G86" s="284">
        <v>168</v>
      </c>
      <c r="H86" s="284">
        <v>24</v>
      </c>
      <c r="I86" s="284">
        <v>5</v>
      </c>
      <c r="J86" s="284">
        <v>38</v>
      </c>
      <c r="K86" s="284">
        <v>15</v>
      </c>
      <c r="L86" s="284" t="s">
        <v>1105</v>
      </c>
      <c r="M86" s="284">
        <v>73</v>
      </c>
      <c r="N86" s="284">
        <v>12</v>
      </c>
      <c r="O86" s="286">
        <v>45.833333333333329</v>
      </c>
      <c r="P86" s="286">
        <v>75</v>
      </c>
      <c r="Q86" s="286">
        <v>33.333333333333329</v>
      </c>
      <c r="R86" s="286">
        <v>33.333333333333329</v>
      </c>
      <c r="S86" s="285">
        <v>18.2</v>
      </c>
      <c r="T86" s="286">
        <v>0</v>
      </c>
      <c r="U86" s="287">
        <v>23.8</v>
      </c>
      <c r="W86" s="344"/>
      <c r="X86" s="344"/>
      <c r="Y86" s="344"/>
      <c r="Z86" s="344"/>
    </row>
    <row r="87" spans="1:26" ht="32.25" customHeight="1">
      <c r="A87" s="164" t="s">
        <v>96</v>
      </c>
      <c r="B87" s="165" t="s">
        <v>88</v>
      </c>
      <c r="C87" s="165" t="s">
        <v>89</v>
      </c>
      <c r="D87" s="284">
        <v>34.700000000000003</v>
      </c>
      <c r="E87" s="284">
        <v>43.2</v>
      </c>
      <c r="F87" s="284">
        <v>10.199999999999999</v>
      </c>
      <c r="G87" s="284">
        <v>209</v>
      </c>
      <c r="H87" s="284">
        <v>37</v>
      </c>
      <c r="I87" s="284">
        <v>5</v>
      </c>
      <c r="J87" s="284">
        <v>46</v>
      </c>
      <c r="K87" s="284">
        <v>34</v>
      </c>
      <c r="L87" s="284" t="s">
        <v>1105</v>
      </c>
      <c r="M87" s="284">
        <v>59</v>
      </c>
      <c r="N87" s="284">
        <v>25</v>
      </c>
      <c r="O87" s="286">
        <v>25.925925925925924</v>
      </c>
      <c r="P87" s="286">
        <v>23.076923076923077</v>
      </c>
      <c r="Q87" s="286">
        <v>42.857142857142854</v>
      </c>
      <c r="R87" s="286">
        <v>42.857142857142854</v>
      </c>
      <c r="S87" s="285">
        <v>58.3</v>
      </c>
      <c r="T87" s="286">
        <v>41.7</v>
      </c>
      <c r="U87" s="287">
        <v>15.4</v>
      </c>
      <c r="W87" s="344"/>
      <c r="X87" s="344"/>
      <c r="Y87" s="344"/>
      <c r="Z87" s="344"/>
    </row>
    <row r="88" spans="1:26" ht="32.25" customHeight="1">
      <c r="A88" s="164" t="s">
        <v>97</v>
      </c>
      <c r="B88" s="165" t="s">
        <v>88</v>
      </c>
      <c r="C88" s="165" t="s">
        <v>89</v>
      </c>
      <c r="D88" s="284">
        <v>32.700000000000003</v>
      </c>
      <c r="E88" s="284">
        <v>48.8</v>
      </c>
      <c r="F88" s="284">
        <v>9.6</v>
      </c>
      <c r="G88" s="284">
        <v>1414</v>
      </c>
      <c r="H88" s="284">
        <v>195</v>
      </c>
      <c r="I88" s="284">
        <v>81</v>
      </c>
      <c r="J88" s="284">
        <v>235</v>
      </c>
      <c r="K88" s="284">
        <v>249</v>
      </c>
      <c r="L88" s="284">
        <v>6</v>
      </c>
      <c r="M88" s="284">
        <v>526</v>
      </c>
      <c r="N88" s="284">
        <v>122</v>
      </c>
      <c r="O88" s="286">
        <v>56.198347107438018</v>
      </c>
      <c r="P88" s="286">
        <v>75.409836065573771</v>
      </c>
      <c r="Q88" s="286">
        <v>31.818181818181817</v>
      </c>
      <c r="R88" s="286">
        <v>31.818181818181817</v>
      </c>
      <c r="S88" s="285">
        <v>39.5</v>
      </c>
      <c r="T88" s="286">
        <v>30</v>
      </c>
      <c r="U88" s="287">
        <v>22.7</v>
      </c>
      <c r="W88" s="344"/>
      <c r="X88" s="344"/>
      <c r="Y88" s="344"/>
      <c r="Z88" s="344"/>
    </row>
    <row r="89" spans="1:26" ht="32.25" customHeight="1">
      <c r="A89" s="164" t="s">
        <v>98</v>
      </c>
      <c r="B89" s="165" t="s">
        <v>88</v>
      </c>
      <c r="C89" s="165" t="s">
        <v>89</v>
      </c>
      <c r="D89" s="284">
        <v>27.8</v>
      </c>
      <c r="E89" s="284">
        <v>41.9</v>
      </c>
      <c r="F89" s="284">
        <v>7.2</v>
      </c>
      <c r="G89" s="284">
        <v>147</v>
      </c>
      <c r="H89" s="284">
        <v>25</v>
      </c>
      <c r="I89" s="284" t="s">
        <v>1105</v>
      </c>
      <c r="J89" s="284">
        <v>35</v>
      </c>
      <c r="K89" s="284">
        <v>14</v>
      </c>
      <c r="L89" s="284" t="s">
        <v>1105</v>
      </c>
      <c r="M89" s="284">
        <v>52</v>
      </c>
      <c r="N89" s="284">
        <v>16</v>
      </c>
      <c r="O89" s="286">
        <v>68.181818181818173</v>
      </c>
      <c r="P89" s="286">
        <v>66.666666666666657</v>
      </c>
      <c r="Q89" s="286">
        <v>75</v>
      </c>
      <c r="R89" s="286">
        <v>75</v>
      </c>
      <c r="S89" s="285">
        <v>44.4</v>
      </c>
      <c r="T89" s="286">
        <v>37.5</v>
      </c>
      <c r="U89" s="287">
        <v>22.6</v>
      </c>
      <c r="W89" s="344"/>
      <c r="X89" s="344"/>
      <c r="Y89" s="344"/>
      <c r="Z89" s="344"/>
    </row>
    <row r="90" spans="1:26" ht="32.25" customHeight="1">
      <c r="A90" s="164" t="s">
        <v>99</v>
      </c>
      <c r="B90" s="165" t="s">
        <v>88</v>
      </c>
      <c r="C90" s="165" t="s">
        <v>89</v>
      </c>
      <c r="D90" s="284">
        <v>28.9</v>
      </c>
      <c r="E90" s="284">
        <v>34.4</v>
      </c>
      <c r="F90" s="284">
        <v>12.7</v>
      </c>
      <c r="G90" s="284">
        <v>70</v>
      </c>
      <c r="H90" s="284">
        <v>10</v>
      </c>
      <c r="I90" s="284" t="s">
        <v>1105</v>
      </c>
      <c r="J90" s="284">
        <v>17</v>
      </c>
      <c r="K90" s="284">
        <v>9</v>
      </c>
      <c r="L90" s="284">
        <v>0</v>
      </c>
      <c r="M90" s="284">
        <v>30</v>
      </c>
      <c r="N90" s="284" t="s">
        <v>1105</v>
      </c>
      <c r="O90" s="286">
        <v>60</v>
      </c>
      <c r="P90" s="286">
        <v>66.666666666666657</v>
      </c>
      <c r="Q90" s="286">
        <v>100</v>
      </c>
      <c r="R90" s="286">
        <v>100</v>
      </c>
      <c r="S90" s="285">
        <v>23.1</v>
      </c>
      <c r="T90" s="286">
        <v>0</v>
      </c>
      <c r="U90" s="287">
        <v>8.3000000000000007</v>
      </c>
      <c r="W90" s="344"/>
      <c r="X90" s="344"/>
      <c r="Y90" s="344"/>
      <c r="Z90" s="344"/>
    </row>
    <row r="91" spans="1:26" ht="32.25" customHeight="1">
      <c r="A91" s="164" t="s">
        <v>100</v>
      </c>
      <c r="B91" s="165" t="s">
        <v>101</v>
      </c>
      <c r="C91" s="165" t="s">
        <v>102</v>
      </c>
      <c r="D91" s="284">
        <v>35.9</v>
      </c>
      <c r="E91" s="284">
        <v>53.4</v>
      </c>
      <c r="F91" s="284">
        <v>8.9</v>
      </c>
      <c r="G91" s="284">
        <v>797</v>
      </c>
      <c r="H91" s="284">
        <v>67</v>
      </c>
      <c r="I91" s="284">
        <v>23</v>
      </c>
      <c r="J91" s="284">
        <v>128</v>
      </c>
      <c r="K91" s="284">
        <v>85</v>
      </c>
      <c r="L91" s="284" t="s">
        <v>1105</v>
      </c>
      <c r="M91" s="284">
        <v>425</v>
      </c>
      <c r="N91" s="284">
        <v>66</v>
      </c>
      <c r="O91" s="286">
        <v>37.735849056603776</v>
      </c>
      <c r="P91" s="286">
        <v>57.142857142857139</v>
      </c>
      <c r="Q91" s="286">
        <v>0</v>
      </c>
      <c r="R91" s="286">
        <v>0</v>
      </c>
      <c r="S91" s="285">
        <v>46.3</v>
      </c>
      <c r="T91" s="286">
        <v>18.8</v>
      </c>
      <c r="U91" s="287">
        <v>28.8</v>
      </c>
      <c r="W91" s="344"/>
      <c r="X91" s="344"/>
      <c r="Y91" s="344"/>
      <c r="Z91" s="344"/>
    </row>
    <row r="92" spans="1:26" ht="32.25" customHeight="1">
      <c r="A92" s="164" t="s">
        <v>103</v>
      </c>
      <c r="B92" s="165" t="s">
        <v>101</v>
      </c>
      <c r="C92" s="165" t="s">
        <v>102</v>
      </c>
      <c r="D92" s="284">
        <v>32.700000000000003</v>
      </c>
      <c r="E92" s="284">
        <v>40.1</v>
      </c>
      <c r="F92" s="284">
        <v>8.5</v>
      </c>
      <c r="G92" s="284">
        <v>389</v>
      </c>
      <c r="H92" s="284">
        <v>22</v>
      </c>
      <c r="I92" s="284">
        <v>45</v>
      </c>
      <c r="J92" s="284">
        <v>65</v>
      </c>
      <c r="K92" s="284">
        <v>41</v>
      </c>
      <c r="L92" s="284">
        <v>9</v>
      </c>
      <c r="M92" s="284">
        <v>161</v>
      </c>
      <c r="N92" s="284">
        <v>46</v>
      </c>
      <c r="O92" s="286">
        <v>45.945945945945951</v>
      </c>
      <c r="P92" s="286">
        <v>50</v>
      </c>
      <c r="Q92" s="286">
        <v>85.714285714285708</v>
      </c>
      <c r="R92" s="286">
        <v>85.714285714285708</v>
      </c>
      <c r="S92" s="285">
        <v>40.6</v>
      </c>
      <c r="T92" s="286">
        <v>25</v>
      </c>
      <c r="U92" s="287">
        <v>18</v>
      </c>
      <c r="W92" s="344"/>
      <c r="X92" s="344"/>
      <c r="Y92" s="344"/>
      <c r="Z92" s="344"/>
    </row>
    <row r="93" spans="1:26" ht="32.25" customHeight="1">
      <c r="A93" s="164" t="s">
        <v>104</v>
      </c>
      <c r="B93" s="165" t="s">
        <v>101</v>
      </c>
      <c r="C93" s="165" t="s">
        <v>102</v>
      </c>
      <c r="D93" s="284">
        <v>32.200000000000003</v>
      </c>
      <c r="E93" s="284">
        <v>48.5</v>
      </c>
      <c r="F93" s="284">
        <v>14.1</v>
      </c>
      <c r="G93" s="284">
        <v>305</v>
      </c>
      <c r="H93" s="284">
        <v>18</v>
      </c>
      <c r="I93" s="284">
        <v>23</v>
      </c>
      <c r="J93" s="284">
        <v>51</v>
      </c>
      <c r="K93" s="284">
        <v>28</v>
      </c>
      <c r="L93" s="284" t="s">
        <v>1105</v>
      </c>
      <c r="M93" s="284">
        <v>155</v>
      </c>
      <c r="N93" s="284">
        <v>27</v>
      </c>
      <c r="O93" s="286">
        <v>51.724137931034484</v>
      </c>
      <c r="P93" s="286">
        <v>60</v>
      </c>
      <c r="Q93" s="286">
        <v>50</v>
      </c>
      <c r="R93" s="286">
        <v>50</v>
      </c>
      <c r="S93" s="285">
        <v>16.7</v>
      </c>
      <c r="T93" s="286">
        <v>0</v>
      </c>
      <c r="U93" s="287">
        <v>44</v>
      </c>
      <c r="W93" s="344"/>
      <c r="X93" s="344"/>
      <c r="Y93" s="344"/>
      <c r="Z93" s="344"/>
    </row>
    <row r="94" spans="1:26" ht="32.25" customHeight="1">
      <c r="A94" s="164" t="s">
        <v>105</v>
      </c>
      <c r="B94" s="165" t="s">
        <v>101</v>
      </c>
      <c r="C94" s="165" t="s">
        <v>102</v>
      </c>
      <c r="D94" s="284">
        <v>42.6</v>
      </c>
      <c r="E94" s="284">
        <v>5</v>
      </c>
      <c r="F94" s="284">
        <v>6.4</v>
      </c>
      <c r="G94" s="284">
        <v>66</v>
      </c>
      <c r="H94" s="284" t="s">
        <v>1105</v>
      </c>
      <c r="I94" s="284">
        <v>6</v>
      </c>
      <c r="J94" s="284">
        <v>8</v>
      </c>
      <c r="K94" s="284">
        <v>12</v>
      </c>
      <c r="L94" s="284">
        <v>0</v>
      </c>
      <c r="M94" s="284">
        <v>30</v>
      </c>
      <c r="N94" s="284">
        <v>7</v>
      </c>
      <c r="O94" s="286">
        <v>50</v>
      </c>
      <c r="P94" s="286">
        <v>50</v>
      </c>
      <c r="Q94" s="286">
        <v>40</v>
      </c>
      <c r="R94" s="286">
        <v>40</v>
      </c>
      <c r="S94" s="285">
        <v>0</v>
      </c>
      <c r="T94" s="286">
        <v>0</v>
      </c>
      <c r="U94" s="287">
        <v>12.5</v>
      </c>
      <c r="W94" s="344"/>
      <c r="X94" s="344"/>
      <c r="Y94" s="344"/>
      <c r="Z94" s="344"/>
    </row>
    <row r="95" spans="1:26" ht="32.25" customHeight="1">
      <c r="A95" s="164" t="s">
        <v>106</v>
      </c>
      <c r="B95" s="165" t="s">
        <v>101</v>
      </c>
      <c r="C95" s="165" t="s">
        <v>102</v>
      </c>
      <c r="D95" s="284">
        <v>25.8</v>
      </c>
      <c r="E95" s="284">
        <v>50</v>
      </c>
      <c r="F95" s="284">
        <v>9.4</v>
      </c>
      <c r="G95" s="284">
        <v>832</v>
      </c>
      <c r="H95" s="284">
        <v>135</v>
      </c>
      <c r="I95" s="284">
        <v>93</v>
      </c>
      <c r="J95" s="284">
        <v>170</v>
      </c>
      <c r="K95" s="284">
        <v>146</v>
      </c>
      <c r="L95" s="284">
        <v>15</v>
      </c>
      <c r="M95" s="284">
        <v>167</v>
      </c>
      <c r="N95" s="284">
        <v>106</v>
      </c>
      <c r="O95" s="286">
        <v>37.634408602150536</v>
      </c>
      <c r="P95" s="286">
        <v>53.333333333333336</v>
      </c>
      <c r="Q95" s="286">
        <v>63.636363636363633</v>
      </c>
      <c r="R95" s="286">
        <v>63.636363636363633</v>
      </c>
      <c r="S95" s="285">
        <v>30.2</v>
      </c>
      <c r="T95" s="286">
        <v>12.5</v>
      </c>
      <c r="U95" s="287">
        <v>27.6</v>
      </c>
      <c r="W95" s="344"/>
      <c r="X95" s="344"/>
      <c r="Y95" s="344"/>
      <c r="Z95" s="344"/>
    </row>
    <row r="96" spans="1:26" ht="32.25" customHeight="1">
      <c r="A96" s="164" t="s">
        <v>107</v>
      </c>
      <c r="B96" s="165" t="s">
        <v>101</v>
      </c>
      <c r="C96" s="165" t="s">
        <v>102</v>
      </c>
      <c r="D96" s="284">
        <v>35.4</v>
      </c>
      <c r="E96" s="284">
        <v>100</v>
      </c>
      <c r="F96" s="284">
        <v>7.7</v>
      </c>
      <c r="G96" s="284">
        <v>69</v>
      </c>
      <c r="H96" s="284">
        <v>0</v>
      </c>
      <c r="I96" s="284" t="s">
        <v>1105</v>
      </c>
      <c r="J96" s="284">
        <v>20</v>
      </c>
      <c r="K96" s="284">
        <v>13</v>
      </c>
      <c r="L96" s="284">
        <v>0</v>
      </c>
      <c r="M96" s="284">
        <v>29</v>
      </c>
      <c r="N96" s="284" t="s">
        <v>1105</v>
      </c>
      <c r="O96" s="286">
        <v>66.666666666666657</v>
      </c>
      <c r="P96" s="286">
        <v>100</v>
      </c>
      <c r="Q96" s="286">
        <v>80</v>
      </c>
      <c r="R96" s="286">
        <v>80</v>
      </c>
      <c r="S96" s="285">
        <v>0</v>
      </c>
      <c r="T96" s="286">
        <v>0</v>
      </c>
      <c r="U96" s="287">
        <v>20</v>
      </c>
      <c r="W96" s="344"/>
      <c r="X96" s="344"/>
      <c r="Y96" s="344"/>
      <c r="Z96" s="344"/>
    </row>
    <row r="97" spans="1:26" ht="32.25" customHeight="1">
      <c r="A97" s="164" t="s">
        <v>108</v>
      </c>
      <c r="B97" s="165" t="s">
        <v>101</v>
      </c>
      <c r="C97" s="165" t="s">
        <v>102</v>
      </c>
      <c r="D97" s="284">
        <v>21.1</v>
      </c>
      <c r="E97" s="284">
        <v>26.5</v>
      </c>
      <c r="F97" s="284">
        <v>6.9</v>
      </c>
      <c r="G97" s="284">
        <v>55</v>
      </c>
      <c r="H97" s="284" t="s">
        <v>1105</v>
      </c>
      <c r="I97" s="284" t="s">
        <v>1105</v>
      </c>
      <c r="J97" s="284">
        <v>23</v>
      </c>
      <c r="K97" s="284" t="s">
        <v>1105</v>
      </c>
      <c r="L97" s="284">
        <v>0</v>
      </c>
      <c r="M97" s="284">
        <v>21</v>
      </c>
      <c r="N97" s="284" t="s">
        <v>1105</v>
      </c>
      <c r="O97" s="286">
        <v>54.54545454545454</v>
      </c>
      <c r="P97" s="286">
        <v>50</v>
      </c>
      <c r="Q97" s="286" t="s">
        <v>1161</v>
      </c>
      <c r="R97" s="286" t="s">
        <v>1161</v>
      </c>
      <c r="S97" s="285">
        <v>57.1</v>
      </c>
      <c r="T97" s="286">
        <v>0</v>
      </c>
      <c r="U97" s="287">
        <v>0</v>
      </c>
      <c r="W97" s="344"/>
      <c r="X97" s="344"/>
      <c r="Y97" s="344"/>
      <c r="Z97" s="344"/>
    </row>
    <row r="98" spans="1:26" ht="32.25" customHeight="1">
      <c r="A98" s="164" t="s">
        <v>109</v>
      </c>
      <c r="B98" s="165" t="s">
        <v>101</v>
      </c>
      <c r="C98" s="165" t="s">
        <v>102</v>
      </c>
      <c r="D98" s="284">
        <v>36.200000000000003</v>
      </c>
      <c r="E98" s="284">
        <v>62</v>
      </c>
      <c r="F98" s="284">
        <v>10.3</v>
      </c>
      <c r="G98" s="284">
        <v>979</v>
      </c>
      <c r="H98" s="284">
        <v>96</v>
      </c>
      <c r="I98" s="284">
        <v>63</v>
      </c>
      <c r="J98" s="284">
        <v>114</v>
      </c>
      <c r="K98" s="284">
        <v>61</v>
      </c>
      <c r="L98" s="284" t="s">
        <v>1105</v>
      </c>
      <c r="M98" s="284">
        <v>564</v>
      </c>
      <c r="N98" s="284">
        <v>78</v>
      </c>
      <c r="O98" s="286">
        <v>30.952380952380953</v>
      </c>
      <c r="P98" s="286">
        <v>71.428571428571431</v>
      </c>
      <c r="Q98" s="286">
        <v>40</v>
      </c>
      <c r="R98" s="286">
        <v>40</v>
      </c>
      <c r="S98" s="285">
        <v>27.3</v>
      </c>
      <c r="T98" s="286">
        <v>5</v>
      </c>
      <c r="U98" s="287">
        <v>25.6</v>
      </c>
      <c r="W98" s="344"/>
      <c r="X98" s="344"/>
      <c r="Y98" s="344"/>
      <c r="Z98" s="344"/>
    </row>
    <row r="99" spans="1:26" ht="32.25" customHeight="1">
      <c r="A99" s="164" t="s">
        <v>110</v>
      </c>
      <c r="B99" s="165" t="s">
        <v>101</v>
      </c>
      <c r="C99" s="165" t="s">
        <v>102</v>
      </c>
      <c r="D99" s="284">
        <v>43.6</v>
      </c>
      <c r="E99" s="284">
        <v>62.9</v>
      </c>
      <c r="F99" s="284">
        <v>14.3</v>
      </c>
      <c r="G99" s="284">
        <v>577</v>
      </c>
      <c r="H99" s="284">
        <v>23</v>
      </c>
      <c r="I99" s="284">
        <v>20</v>
      </c>
      <c r="J99" s="284">
        <v>101</v>
      </c>
      <c r="K99" s="284">
        <v>86</v>
      </c>
      <c r="L99" s="284" t="s">
        <v>1105</v>
      </c>
      <c r="M99" s="284">
        <v>283</v>
      </c>
      <c r="N99" s="284">
        <v>61</v>
      </c>
      <c r="O99" s="286">
        <v>36.363636363636367</v>
      </c>
      <c r="P99" s="286">
        <v>58.82352941176471</v>
      </c>
      <c r="Q99" s="286">
        <v>28.571428571428569</v>
      </c>
      <c r="R99" s="286">
        <v>28.571428571428569</v>
      </c>
      <c r="S99" s="285">
        <v>42.9</v>
      </c>
      <c r="T99" s="286">
        <v>0</v>
      </c>
      <c r="U99" s="287">
        <v>15.1</v>
      </c>
      <c r="W99" s="344"/>
      <c r="X99" s="344"/>
      <c r="Y99" s="344"/>
      <c r="Z99" s="344"/>
    </row>
    <row r="100" spans="1:26" ht="32.25" customHeight="1">
      <c r="A100" s="164" t="s">
        <v>111</v>
      </c>
      <c r="B100" s="165" t="s">
        <v>101</v>
      </c>
      <c r="C100" s="165" t="s">
        <v>102</v>
      </c>
      <c r="D100" s="284">
        <v>34.799999999999997</v>
      </c>
      <c r="E100" s="284">
        <v>46.6</v>
      </c>
      <c r="F100" s="284">
        <v>10.5</v>
      </c>
      <c r="G100" s="284">
        <v>1901</v>
      </c>
      <c r="H100" s="284">
        <v>159</v>
      </c>
      <c r="I100" s="284">
        <v>106</v>
      </c>
      <c r="J100" s="284">
        <v>211</v>
      </c>
      <c r="K100" s="284">
        <v>165</v>
      </c>
      <c r="L100" s="284">
        <v>13</v>
      </c>
      <c r="M100" s="284">
        <v>1103</v>
      </c>
      <c r="N100" s="284">
        <v>144</v>
      </c>
      <c r="O100" s="286">
        <v>34.25925925925926</v>
      </c>
      <c r="P100" s="286">
        <v>55.555555555555557</v>
      </c>
      <c r="Q100" s="286">
        <v>47.222222222222221</v>
      </c>
      <c r="R100" s="286">
        <v>47.222222222222221</v>
      </c>
      <c r="S100" s="285">
        <v>32.6</v>
      </c>
      <c r="T100" s="286">
        <v>21.1</v>
      </c>
      <c r="U100" s="287">
        <v>27.7</v>
      </c>
      <c r="W100" s="344"/>
      <c r="X100" s="344"/>
      <c r="Y100" s="344"/>
      <c r="Z100" s="344"/>
    </row>
    <row r="101" spans="1:26" ht="32.25" customHeight="1">
      <c r="A101" s="164" t="s">
        <v>112</v>
      </c>
      <c r="B101" s="165" t="s">
        <v>101</v>
      </c>
      <c r="C101" s="165" t="s">
        <v>102</v>
      </c>
      <c r="D101" s="284">
        <v>27.4</v>
      </c>
      <c r="E101" s="284">
        <v>28.6</v>
      </c>
      <c r="F101" s="284">
        <v>12.1</v>
      </c>
      <c r="G101" s="284">
        <v>352</v>
      </c>
      <c r="H101" s="284">
        <v>27</v>
      </c>
      <c r="I101" s="284">
        <v>20</v>
      </c>
      <c r="J101" s="284">
        <v>51</v>
      </c>
      <c r="K101" s="284">
        <v>41</v>
      </c>
      <c r="L101" s="284" t="s">
        <v>1105</v>
      </c>
      <c r="M101" s="284">
        <v>182</v>
      </c>
      <c r="N101" s="284">
        <v>30</v>
      </c>
      <c r="O101" s="286">
        <v>35.294117647058826</v>
      </c>
      <c r="P101" s="286">
        <v>38.461538461538467</v>
      </c>
      <c r="Q101" s="286">
        <v>57.142857142857139</v>
      </c>
      <c r="R101" s="286">
        <v>57.142857142857139</v>
      </c>
      <c r="S101" s="285">
        <v>35.700000000000003</v>
      </c>
      <c r="T101" s="286">
        <v>100</v>
      </c>
      <c r="U101" s="287">
        <v>28.6</v>
      </c>
      <c r="W101" s="344"/>
      <c r="X101" s="344"/>
      <c r="Y101" s="344"/>
      <c r="Z101" s="344"/>
    </row>
    <row r="102" spans="1:26" ht="32.25" customHeight="1">
      <c r="A102" s="164" t="s">
        <v>113</v>
      </c>
      <c r="B102" s="165" t="s">
        <v>101</v>
      </c>
      <c r="C102" s="165" t="s">
        <v>102</v>
      </c>
      <c r="D102" s="284">
        <v>37.4</v>
      </c>
      <c r="E102" s="284">
        <v>55.4</v>
      </c>
      <c r="F102" s="284">
        <v>8.5</v>
      </c>
      <c r="G102" s="284">
        <v>280</v>
      </c>
      <c r="H102" s="284">
        <v>10</v>
      </c>
      <c r="I102" s="284">
        <v>14</v>
      </c>
      <c r="J102" s="284">
        <v>51</v>
      </c>
      <c r="K102" s="284">
        <v>25</v>
      </c>
      <c r="L102" s="284" t="s">
        <v>1105</v>
      </c>
      <c r="M102" s="284">
        <v>167</v>
      </c>
      <c r="N102" s="284">
        <v>9</v>
      </c>
      <c r="O102" s="286">
        <v>39.285714285714285</v>
      </c>
      <c r="P102" s="286">
        <v>50</v>
      </c>
      <c r="Q102" s="286">
        <v>60</v>
      </c>
      <c r="R102" s="286">
        <v>60</v>
      </c>
      <c r="S102" s="285">
        <v>50</v>
      </c>
      <c r="T102" s="286">
        <v>0</v>
      </c>
      <c r="U102" s="287">
        <v>58.3</v>
      </c>
      <c r="W102" s="344"/>
      <c r="X102" s="344"/>
      <c r="Y102" s="344"/>
      <c r="Z102" s="344"/>
    </row>
    <row r="103" spans="1:26" ht="32.25" customHeight="1">
      <c r="A103" s="164" t="s">
        <v>114</v>
      </c>
      <c r="B103" s="165" t="s">
        <v>101</v>
      </c>
      <c r="C103" s="165" t="s">
        <v>102</v>
      </c>
      <c r="D103" s="284">
        <v>29.5</v>
      </c>
      <c r="E103" s="284">
        <v>50.6</v>
      </c>
      <c r="F103" s="284">
        <v>8.1999999999999993</v>
      </c>
      <c r="G103" s="284">
        <v>558</v>
      </c>
      <c r="H103" s="284">
        <v>61</v>
      </c>
      <c r="I103" s="284">
        <v>39</v>
      </c>
      <c r="J103" s="284">
        <v>99</v>
      </c>
      <c r="K103" s="284">
        <v>46</v>
      </c>
      <c r="L103" s="284">
        <v>8</v>
      </c>
      <c r="M103" s="284">
        <v>231</v>
      </c>
      <c r="N103" s="284">
        <v>74</v>
      </c>
      <c r="O103" s="286">
        <v>30.508474576271187</v>
      </c>
      <c r="P103" s="286">
        <v>34.615384615384613</v>
      </c>
      <c r="Q103" s="286">
        <v>46.153846153846153</v>
      </c>
      <c r="R103" s="286">
        <v>46.153846153846153</v>
      </c>
      <c r="S103" s="285">
        <v>40.299999999999997</v>
      </c>
      <c r="T103" s="286">
        <v>4.5</v>
      </c>
      <c r="U103" s="287">
        <v>33.700000000000003</v>
      </c>
      <c r="W103" s="344"/>
      <c r="X103" s="344"/>
      <c r="Y103" s="344"/>
      <c r="Z103" s="344"/>
    </row>
    <row r="104" spans="1:26" ht="32.25" customHeight="1">
      <c r="A104" s="164" t="s">
        <v>115</v>
      </c>
      <c r="B104" s="165" t="s">
        <v>101</v>
      </c>
      <c r="C104" s="165" t="s">
        <v>102</v>
      </c>
      <c r="D104" s="284">
        <v>45.6</v>
      </c>
      <c r="E104" s="284">
        <v>80.599999999999994</v>
      </c>
      <c r="F104" s="284">
        <v>9.6999999999999993</v>
      </c>
      <c r="G104" s="284">
        <v>122</v>
      </c>
      <c r="H104" s="284">
        <v>21</v>
      </c>
      <c r="I104" s="284" t="s">
        <v>1105</v>
      </c>
      <c r="J104" s="284">
        <v>11</v>
      </c>
      <c r="K104" s="284">
        <v>8</v>
      </c>
      <c r="L104" s="284" t="s">
        <v>1105</v>
      </c>
      <c r="M104" s="284">
        <v>65</v>
      </c>
      <c r="N104" s="284">
        <v>13</v>
      </c>
      <c r="O104" s="286">
        <v>57.142857142857139</v>
      </c>
      <c r="P104" s="286">
        <v>33.333333333333329</v>
      </c>
      <c r="Q104" s="286">
        <v>50</v>
      </c>
      <c r="R104" s="286">
        <v>50</v>
      </c>
      <c r="S104" s="285">
        <v>18.8</v>
      </c>
      <c r="T104" s="286">
        <v>0</v>
      </c>
      <c r="U104" s="287">
        <v>0</v>
      </c>
      <c r="W104" s="344"/>
      <c r="X104" s="344"/>
      <c r="Y104" s="344"/>
      <c r="Z104" s="344"/>
    </row>
    <row r="105" spans="1:26" ht="32.25" customHeight="1">
      <c r="A105" s="164" t="s">
        <v>116</v>
      </c>
      <c r="B105" s="165" t="s">
        <v>101</v>
      </c>
      <c r="C105" s="165" t="s">
        <v>102</v>
      </c>
      <c r="D105" s="284">
        <v>31.7</v>
      </c>
      <c r="E105" s="284">
        <v>45.5</v>
      </c>
      <c r="F105" s="284">
        <v>8.3000000000000007</v>
      </c>
      <c r="G105" s="284">
        <v>253</v>
      </c>
      <c r="H105" s="284">
        <v>27</v>
      </c>
      <c r="I105" s="284">
        <v>6</v>
      </c>
      <c r="J105" s="284">
        <v>48</v>
      </c>
      <c r="K105" s="284">
        <v>27</v>
      </c>
      <c r="L105" s="284" t="s">
        <v>1105</v>
      </c>
      <c r="M105" s="284">
        <v>135</v>
      </c>
      <c r="N105" s="284">
        <v>8</v>
      </c>
      <c r="O105" s="286">
        <v>35.714285714285715</v>
      </c>
      <c r="P105" s="286">
        <v>33.333333333333329</v>
      </c>
      <c r="Q105" s="286">
        <v>100</v>
      </c>
      <c r="R105" s="286">
        <v>100</v>
      </c>
      <c r="S105" s="285">
        <v>52.6</v>
      </c>
      <c r="T105" s="286">
        <v>33.299999999999997</v>
      </c>
      <c r="U105" s="287">
        <v>9.1</v>
      </c>
      <c r="W105" s="344"/>
      <c r="X105" s="344"/>
      <c r="Y105" s="344"/>
      <c r="Z105" s="344"/>
    </row>
    <row r="106" spans="1:26" ht="32.25" customHeight="1">
      <c r="A106" s="164" t="s">
        <v>117</v>
      </c>
      <c r="B106" s="165" t="s">
        <v>101</v>
      </c>
      <c r="C106" s="165" t="s">
        <v>102</v>
      </c>
      <c r="D106" s="284">
        <v>44.3</v>
      </c>
      <c r="E106" s="284">
        <v>73.8</v>
      </c>
      <c r="F106" s="284">
        <v>14.7</v>
      </c>
      <c r="G106" s="284">
        <v>231</v>
      </c>
      <c r="H106" s="284">
        <v>21</v>
      </c>
      <c r="I106" s="284">
        <v>5</v>
      </c>
      <c r="J106" s="284">
        <v>30</v>
      </c>
      <c r="K106" s="284">
        <v>8</v>
      </c>
      <c r="L106" s="284" t="s">
        <v>1105</v>
      </c>
      <c r="M106" s="284">
        <v>153</v>
      </c>
      <c r="N106" s="284">
        <v>13</v>
      </c>
      <c r="O106" s="286">
        <v>11.111111111111111</v>
      </c>
      <c r="P106" s="286">
        <v>15.384615384615385</v>
      </c>
      <c r="Q106" s="286" t="s">
        <v>1161</v>
      </c>
      <c r="R106" s="286" t="s">
        <v>1161</v>
      </c>
      <c r="S106" s="285">
        <v>25</v>
      </c>
      <c r="T106" s="286">
        <v>0</v>
      </c>
      <c r="U106" s="287">
        <v>0</v>
      </c>
      <c r="W106" s="344"/>
      <c r="X106" s="344"/>
      <c r="Y106" s="344"/>
      <c r="Z106" s="344"/>
    </row>
    <row r="107" spans="1:26" ht="32.25" customHeight="1">
      <c r="A107" s="164" t="s">
        <v>118</v>
      </c>
      <c r="B107" s="165" t="s">
        <v>101</v>
      </c>
      <c r="C107" s="165" t="s">
        <v>102</v>
      </c>
      <c r="D107" s="284">
        <v>39.200000000000003</v>
      </c>
      <c r="E107" s="284">
        <v>51.8</v>
      </c>
      <c r="F107" s="284">
        <v>12.4</v>
      </c>
      <c r="G107" s="284">
        <v>1082</v>
      </c>
      <c r="H107" s="284">
        <v>103</v>
      </c>
      <c r="I107" s="284">
        <v>81</v>
      </c>
      <c r="J107" s="284">
        <v>135</v>
      </c>
      <c r="K107" s="284">
        <v>90</v>
      </c>
      <c r="L107" s="284">
        <v>6</v>
      </c>
      <c r="M107" s="284">
        <v>594</v>
      </c>
      <c r="N107" s="284">
        <v>73</v>
      </c>
      <c r="O107" s="286">
        <v>34.920634920634917</v>
      </c>
      <c r="P107" s="286">
        <v>64.285714285714292</v>
      </c>
      <c r="Q107" s="286">
        <v>14.285714285714285</v>
      </c>
      <c r="R107" s="286">
        <v>14.285714285714285</v>
      </c>
      <c r="S107" s="285">
        <v>22.3</v>
      </c>
      <c r="T107" s="286">
        <v>33.299999999999997</v>
      </c>
      <c r="U107" s="287">
        <v>19.600000000000001</v>
      </c>
      <c r="W107" s="344"/>
      <c r="X107" s="344"/>
      <c r="Y107" s="344"/>
      <c r="Z107" s="344"/>
    </row>
    <row r="108" spans="1:26" ht="32.25" customHeight="1">
      <c r="A108" s="164" t="s">
        <v>119</v>
      </c>
      <c r="B108" s="165" t="s">
        <v>101</v>
      </c>
      <c r="C108" s="165" t="s">
        <v>102</v>
      </c>
      <c r="D108" s="284">
        <v>32.799999999999997</v>
      </c>
      <c r="E108" s="284">
        <v>54.4</v>
      </c>
      <c r="F108" s="284">
        <v>10.5</v>
      </c>
      <c r="G108" s="288">
        <v>15908</v>
      </c>
      <c r="H108" s="284">
        <v>2130</v>
      </c>
      <c r="I108" s="284">
        <v>1040</v>
      </c>
      <c r="J108" s="284">
        <v>1977</v>
      </c>
      <c r="K108" s="284">
        <v>1686</v>
      </c>
      <c r="L108" s="284">
        <v>146</v>
      </c>
      <c r="M108" s="284">
        <v>6722</v>
      </c>
      <c r="N108" s="284">
        <v>2207</v>
      </c>
      <c r="O108" s="286">
        <v>43.36947456213511</v>
      </c>
      <c r="P108" s="286">
        <v>49.08424908424908</v>
      </c>
      <c r="Q108" s="286">
        <v>49.473684210526315</v>
      </c>
      <c r="R108" s="286">
        <v>49.473684210526315</v>
      </c>
      <c r="S108" s="285">
        <v>37.200000000000003</v>
      </c>
      <c r="T108" s="286">
        <v>18.100000000000001</v>
      </c>
      <c r="U108" s="287">
        <v>23.7</v>
      </c>
      <c r="W108" s="344"/>
      <c r="X108" s="344"/>
      <c r="Y108" s="344"/>
      <c r="Z108" s="344"/>
    </row>
    <row r="109" spans="1:26" ht="32.25" customHeight="1">
      <c r="A109" s="164" t="s">
        <v>120</v>
      </c>
      <c r="B109" s="165" t="s">
        <v>101</v>
      </c>
      <c r="C109" s="165" t="s">
        <v>102</v>
      </c>
      <c r="D109" s="284">
        <v>39.200000000000003</v>
      </c>
      <c r="E109" s="284">
        <v>47.7</v>
      </c>
      <c r="F109" s="284">
        <v>10.3</v>
      </c>
      <c r="G109" s="284">
        <v>387</v>
      </c>
      <c r="H109" s="284">
        <v>21</v>
      </c>
      <c r="I109" s="284">
        <v>6</v>
      </c>
      <c r="J109" s="284">
        <v>30</v>
      </c>
      <c r="K109" s="284">
        <v>34</v>
      </c>
      <c r="L109" s="284" t="s">
        <v>1105</v>
      </c>
      <c r="M109" s="284">
        <v>277</v>
      </c>
      <c r="N109" s="284">
        <v>18</v>
      </c>
      <c r="O109" s="286">
        <v>35.294117647058826</v>
      </c>
      <c r="P109" s="286">
        <v>50</v>
      </c>
      <c r="Q109" s="286">
        <v>25</v>
      </c>
      <c r="R109" s="286">
        <v>25</v>
      </c>
      <c r="S109" s="285">
        <v>41.4</v>
      </c>
      <c r="T109" s="286">
        <v>0</v>
      </c>
      <c r="U109" s="287">
        <v>33.299999999999997</v>
      </c>
      <c r="W109" s="344"/>
      <c r="X109" s="344"/>
      <c r="Y109" s="344"/>
      <c r="Z109" s="344"/>
    </row>
    <row r="110" spans="1:26" ht="32.25" customHeight="1">
      <c r="A110" s="164" t="s">
        <v>121</v>
      </c>
      <c r="B110" s="165" t="s">
        <v>101</v>
      </c>
      <c r="C110" s="165" t="s">
        <v>102</v>
      </c>
      <c r="D110" s="284">
        <v>35</v>
      </c>
      <c r="E110" s="284">
        <v>41</v>
      </c>
      <c r="F110" s="284">
        <v>10.6</v>
      </c>
      <c r="G110" s="284">
        <v>1065</v>
      </c>
      <c r="H110" s="284">
        <v>102</v>
      </c>
      <c r="I110" s="284">
        <v>20</v>
      </c>
      <c r="J110" s="284">
        <v>142</v>
      </c>
      <c r="K110" s="284">
        <v>86</v>
      </c>
      <c r="L110" s="284">
        <v>17</v>
      </c>
      <c r="M110" s="284">
        <v>627</v>
      </c>
      <c r="N110" s="284">
        <v>71</v>
      </c>
      <c r="O110" s="286">
        <v>40</v>
      </c>
      <c r="P110" s="286">
        <v>51.724137931034484</v>
      </c>
      <c r="Q110" s="286">
        <v>66.666666666666657</v>
      </c>
      <c r="R110" s="286">
        <v>66.666666666666657</v>
      </c>
      <c r="S110" s="285">
        <v>31.7</v>
      </c>
      <c r="T110" s="286">
        <v>9.1</v>
      </c>
      <c r="U110" s="287">
        <v>30.3</v>
      </c>
      <c r="W110" s="344"/>
      <c r="X110" s="344"/>
      <c r="Y110" s="344"/>
      <c r="Z110" s="344"/>
    </row>
    <row r="111" spans="1:26" ht="32.25" customHeight="1">
      <c r="A111" s="164" t="s">
        <v>122</v>
      </c>
      <c r="B111" s="165" t="s">
        <v>101</v>
      </c>
      <c r="C111" s="165" t="s">
        <v>102</v>
      </c>
      <c r="D111" s="284">
        <v>38.4</v>
      </c>
      <c r="E111" s="284">
        <v>34.9</v>
      </c>
      <c r="F111" s="284">
        <v>13.8</v>
      </c>
      <c r="G111" s="284">
        <v>168</v>
      </c>
      <c r="H111" s="284">
        <v>13</v>
      </c>
      <c r="I111" s="284">
        <v>5</v>
      </c>
      <c r="J111" s="284">
        <v>32</v>
      </c>
      <c r="K111" s="284">
        <v>22</v>
      </c>
      <c r="L111" s="284" t="s">
        <v>1105</v>
      </c>
      <c r="M111" s="284">
        <v>76</v>
      </c>
      <c r="N111" s="284">
        <v>19</v>
      </c>
      <c r="O111" s="286">
        <v>0</v>
      </c>
      <c r="P111" s="286">
        <v>0</v>
      </c>
      <c r="Q111" s="286" t="s">
        <v>1161</v>
      </c>
      <c r="R111" s="286" t="s">
        <v>1161</v>
      </c>
      <c r="S111" s="285">
        <v>45.5</v>
      </c>
      <c r="T111" s="286">
        <v>0</v>
      </c>
      <c r="U111" s="287">
        <v>25</v>
      </c>
      <c r="W111" s="344"/>
      <c r="X111" s="344"/>
      <c r="Y111" s="344"/>
      <c r="Z111" s="344"/>
    </row>
    <row r="112" spans="1:26" ht="32.25" customHeight="1">
      <c r="A112" s="164" t="s">
        <v>123</v>
      </c>
      <c r="B112" s="165" t="s">
        <v>101</v>
      </c>
      <c r="C112" s="165" t="s">
        <v>102</v>
      </c>
      <c r="D112" s="284">
        <v>35.700000000000003</v>
      </c>
      <c r="E112" s="284">
        <v>35.799999999999997</v>
      </c>
      <c r="F112" s="284">
        <v>9.3000000000000007</v>
      </c>
      <c r="G112" s="284">
        <v>274</v>
      </c>
      <c r="H112" s="284">
        <v>16</v>
      </c>
      <c r="I112" s="284">
        <v>8</v>
      </c>
      <c r="J112" s="284">
        <v>64</v>
      </c>
      <c r="K112" s="284">
        <v>12</v>
      </c>
      <c r="L112" s="284" t="s">
        <v>1105</v>
      </c>
      <c r="M112" s="284">
        <v>155</v>
      </c>
      <c r="N112" s="284">
        <v>17</v>
      </c>
      <c r="O112" s="286">
        <v>60.606060606060609</v>
      </c>
      <c r="P112" s="286">
        <v>60</v>
      </c>
      <c r="Q112" s="286">
        <v>36.363636363636367</v>
      </c>
      <c r="R112" s="286">
        <v>36.363636363636367</v>
      </c>
      <c r="S112" s="285">
        <v>33.299999999999997</v>
      </c>
      <c r="T112" s="286">
        <v>0</v>
      </c>
      <c r="U112" s="287">
        <v>25</v>
      </c>
      <c r="W112" s="344"/>
      <c r="X112" s="344"/>
      <c r="Y112" s="344"/>
      <c r="Z112" s="344"/>
    </row>
    <row r="113" spans="1:26" ht="32.25" customHeight="1">
      <c r="A113" s="164" t="s">
        <v>124</v>
      </c>
      <c r="B113" s="165" t="s">
        <v>101</v>
      </c>
      <c r="C113" s="165" t="s">
        <v>102</v>
      </c>
      <c r="D113" s="284">
        <v>32.5</v>
      </c>
      <c r="E113" s="284">
        <v>47.8</v>
      </c>
      <c r="F113" s="284">
        <v>9.5</v>
      </c>
      <c r="G113" s="284">
        <v>1179</v>
      </c>
      <c r="H113" s="284">
        <v>131</v>
      </c>
      <c r="I113" s="284">
        <v>89</v>
      </c>
      <c r="J113" s="284">
        <v>241</v>
      </c>
      <c r="K113" s="284">
        <v>92</v>
      </c>
      <c r="L113" s="284">
        <v>9</v>
      </c>
      <c r="M113" s="284">
        <v>487</v>
      </c>
      <c r="N113" s="284">
        <v>130</v>
      </c>
      <c r="O113" s="286">
        <v>43.537414965986393</v>
      </c>
      <c r="P113" s="286">
        <v>47.169811320754718</v>
      </c>
      <c r="Q113" s="286">
        <v>41.666666666666671</v>
      </c>
      <c r="R113" s="286">
        <v>41.666666666666671</v>
      </c>
      <c r="S113" s="285">
        <v>33.299999999999997</v>
      </c>
      <c r="T113" s="286">
        <v>13.6</v>
      </c>
      <c r="U113" s="287">
        <v>19.8</v>
      </c>
      <c r="W113" s="344"/>
      <c r="X113" s="344"/>
      <c r="Y113" s="344"/>
      <c r="Z113" s="344"/>
    </row>
    <row r="114" spans="1:26" ht="32.25" customHeight="1">
      <c r="A114" s="164" t="s">
        <v>125</v>
      </c>
      <c r="B114" s="165" t="s">
        <v>88</v>
      </c>
      <c r="C114" s="165" t="s">
        <v>126</v>
      </c>
      <c r="D114" s="284">
        <v>22</v>
      </c>
      <c r="E114" s="284">
        <v>35.700000000000003</v>
      </c>
      <c r="F114" s="284">
        <v>5</v>
      </c>
      <c r="G114" s="284">
        <v>245</v>
      </c>
      <c r="H114" s="284">
        <v>29</v>
      </c>
      <c r="I114" s="284">
        <v>19</v>
      </c>
      <c r="J114" s="284">
        <v>53</v>
      </c>
      <c r="K114" s="284">
        <v>44</v>
      </c>
      <c r="L114" s="284">
        <v>0</v>
      </c>
      <c r="M114" s="284">
        <v>80</v>
      </c>
      <c r="N114" s="284">
        <v>20</v>
      </c>
      <c r="O114" s="286">
        <v>57.575757575757578</v>
      </c>
      <c r="P114" s="286">
        <v>58.333333333333336</v>
      </c>
      <c r="Q114" s="286">
        <v>83.333333333333343</v>
      </c>
      <c r="R114" s="286">
        <v>83.333333333333343</v>
      </c>
      <c r="S114" s="285">
        <v>52.2</v>
      </c>
      <c r="T114" s="286">
        <v>50</v>
      </c>
      <c r="U114" s="287">
        <v>4.3</v>
      </c>
      <c r="W114" s="344"/>
      <c r="X114" s="344"/>
      <c r="Y114" s="344"/>
      <c r="Z114" s="344"/>
    </row>
    <row r="115" spans="1:26" ht="32.25" customHeight="1">
      <c r="A115" s="164" t="s">
        <v>127</v>
      </c>
      <c r="B115" s="165" t="s">
        <v>88</v>
      </c>
      <c r="C115" s="165" t="s">
        <v>126</v>
      </c>
      <c r="D115" s="284">
        <v>34.5</v>
      </c>
      <c r="E115" s="284">
        <v>32.200000000000003</v>
      </c>
      <c r="F115" s="284">
        <v>8.6999999999999993</v>
      </c>
      <c r="G115" s="284">
        <v>150</v>
      </c>
      <c r="H115" s="284">
        <v>10</v>
      </c>
      <c r="I115" s="284" t="s">
        <v>1105</v>
      </c>
      <c r="J115" s="284">
        <v>42</v>
      </c>
      <c r="K115" s="284">
        <v>23</v>
      </c>
      <c r="L115" s="284" t="s">
        <v>1105</v>
      </c>
      <c r="M115" s="284">
        <v>61</v>
      </c>
      <c r="N115" s="284">
        <v>10</v>
      </c>
      <c r="O115" s="286">
        <v>27.27272727272727</v>
      </c>
      <c r="P115" s="286">
        <v>0</v>
      </c>
      <c r="Q115" s="286">
        <v>37.5</v>
      </c>
      <c r="R115" s="286">
        <v>37.5</v>
      </c>
      <c r="S115" s="285">
        <v>11.1</v>
      </c>
      <c r="T115" s="286">
        <v>0</v>
      </c>
      <c r="U115" s="287">
        <v>25</v>
      </c>
      <c r="W115" s="344"/>
      <c r="X115" s="344"/>
      <c r="Y115" s="344"/>
      <c r="Z115" s="344"/>
    </row>
    <row r="116" spans="1:26" ht="32.25" customHeight="1">
      <c r="A116" s="164" t="s">
        <v>128</v>
      </c>
      <c r="B116" s="165" t="s">
        <v>88</v>
      </c>
      <c r="C116" s="165" t="s">
        <v>126</v>
      </c>
      <c r="D116" s="284">
        <v>22.3</v>
      </c>
      <c r="E116" s="284">
        <v>42.8</v>
      </c>
      <c r="F116" s="284">
        <v>4.5999999999999996</v>
      </c>
      <c r="G116" s="284">
        <v>862</v>
      </c>
      <c r="H116" s="284">
        <v>115</v>
      </c>
      <c r="I116" s="284">
        <v>18</v>
      </c>
      <c r="J116" s="284">
        <v>221</v>
      </c>
      <c r="K116" s="284">
        <v>199</v>
      </c>
      <c r="L116" s="284">
        <v>0</v>
      </c>
      <c r="M116" s="284">
        <v>245</v>
      </c>
      <c r="N116" s="284">
        <v>64</v>
      </c>
      <c r="O116" s="286">
        <v>52.845528455284551</v>
      </c>
      <c r="P116" s="286">
        <v>57.8125</v>
      </c>
      <c r="Q116" s="286">
        <v>52.173913043478258</v>
      </c>
      <c r="R116" s="286">
        <v>52.173913043478258</v>
      </c>
      <c r="S116" s="285">
        <v>36.700000000000003</v>
      </c>
      <c r="T116" s="286">
        <v>7.4</v>
      </c>
      <c r="U116" s="287">
        <v>17.2</v>
      </c>
      <c r="W116" s="344"/>
      <c r="X116" s="344"/>
      <c r="Y116" s="344"/>
      <c r="Z116" s="344"/>
    </row>
    <row r="117" spans="1:26" ht="32.25" customHeight="1">
      <c r="A117" s="164" t="s">
        <v>129</v>
      </c>
      <c r="B117" s="165" t="s">
        <v>88</v>
      </c>
      <c r="C117" s="165" t="s">
        <v>126</v>
      </c>
      <c r="D117" s="284">
        <v>21.3</v>
      </c>
      <c r="E117" s="284">
        <v>37.5</v>
      </c>
      <c r="F117" s="284">
        <v>5.9</v>
      </c>
      <c r="G117" s="284">
        <v>744</v>
      </c>
      <c r="H117" s="284">
        <v>103</v>
      </c>
      <c r="I117" s="284">
        <v>44</v>
      </c>
      <c r="J117" s="284">
        <v>199</v>
      </c>
      <c r="K117" s="284">
        <v>243</v>
      </c>
      <c r="L117" s="284">
        <v>0</v>
      </c>
      <c r="M117" s="284">
        <v>111</v>
      </c>
      <c r="N117" s="284">
        <v>44</v>
      </c>
      <c r="O117" s="286">
        <v>45.783132530120483</v>
      </c>
      <c r="P117" s="286">
        <v>54.54545454545454</v>
      </c>
      <c r="Q117" s="286">
        <v>59.090909090909093</v>
      </c>
      <c r="R117" s="286">
        <v>59.090909090909093</v>
      </c>
      <c r="S117" s="285">
        <v>36.4</v>
      </c>
      <c r="T117" s="286">
        <v>12.5</v>
      </c>
      <c r="U117" s="287">
        <v>16.899999999999999</v>
      </c>
      <c r="W117" s="344"/>
      <c r="X117" s="344"/>
      <c r="Y117" s="344"/>
      <c r="Z117" s="344"/>
    </row>
    <row r="118" spans="1:26" ht="32.25" customHeight="1">
      <c r="A118" s="164" t="s">
        <v>130</v>
      </c>
      <c r="B118" s="165" t="s">
        <v>88</v>
      </c>
      <c r="C118" s="165" t="s">
        <v>126</v>
      </c>
      <c r="D118" s="284">
        <v>29.7</v>
      </c>
      <c r="E118" s="284">
        <v>43.4</v>
      </c>
      <c r="F118" s="284">
        <v>10</v>
      </c>
      <c r="G118" s="284">
        <v>266</v>
      </c>
      <c r="H118" s="284">
        <v>23</v>
      </c>
      <c r="I118" s="284">
        <v>6</v>
      </c>
      <c r="J118" s="284">
        <v>65</v>
      </c>
      <c r="K118" s="284">
        <v>60</v>
      </c>
      <c r="L118" s="284" t="s">
        <v>1105</v>
      </c>
      <c r="M118" s="284">
        <v>93</v>
      </c>
      <c r="N118" s="284">
        <v>16</v>
      </c>
      <c r="O118" s="286">
        <v>41.860465116279073</v>
      </c>
      <c r="P118" s="286">
        <v>45.454545454545453</v>
      </c>
      <c r="Q118" s="286">
        <v>100</v>
      </c>
      <c r="R118" s="286">
        <v>100</v>
      </c>
      <c r="S118" s="285">
        <v>35.700000000000003</v>
      </c>
      <c r="T118" s="286">
        <v>100</v>
      </c>
      <c r="U118" s="287">
        <v>10.7</v>
      </c>
      <c r="W118" s="344"/>
      <c r="X118" s="344"/>
      <c r="Y118" s="344"/>
      <c r="Z118" s="344"/>
    </row>
    <row r="119" spans="1:26" ht="32.25" customHeight="1">
      <c r="A119" s="164" t="s">
        <v>131</v>
      </c>
      <c r="B119" s="165" t="s">
        <v>88</v>
      </c>
      <c r="C119" s="165" t="s">
        <v>126</v>
      </c>
      <c r="D119" s="284">
        <v>29.6</v>
      </c>
      <c r="E119" s="284">
        <v>40.4</v>
      </c>
      <c r="F119" s="284">
        <v>10.4</v>
      </c>
      <c r="G119" s="284">
        <v>231</v>
      </c>
      <c r="H119" s="284">
        <v>17</v>
      </c>
      <c r="I119" s="284">
        <v>10</v>
      </c>
      <c r="J119" s="284">
        <v>69</v>
      </c>
      <c r="K119" s="284">
        <v>45</v>
      </c>
      <c r="L119" s="284">
        <v>0</v>
      </c>
      <c r="M119" s="284">
        <v>73</v>
      </c>
      <c r="N119" s="284">
        <v>17</v>
      </c>
      <c r="O119" s="286">
        <v>42.307692307692307</v>
      </c>
      <c r="P119" s="286">
        <v>54.54545454545454</v>
      </c>
      <c r="Q119" s="286">
        <v>33.333333333333329</v>
      </c>
      <c r="R119" s="286">
        <v>33.333333333333329</v>
      </c>
      <c r="S119" s="285">
        <v>35.700000000000003</v>
      </c>
      <c r="T119" s="286">
        <v>66.7</v>
      </c>
      <c r="U119" s="287">
        <v>33.299999999999997</v>
      </c>
      <c r="W119" s="344"/>
      <c r="X119" s="344"/>
      <c r="Y119" s="344"/>
      <c r="Z119" s="344"/>
    </row>
    <row r="120" spans="1:26" ht="32.25" customHeight="1">
      <c r="A120" s="164" t="s">
        <v>132</v>
      </c>
      <c r="B120" s="165" t="s">
        <v>88</v>
      </c>
      <c r="C120" s="165" t="s">
        <v>126</v>
      </c>
      <c r="D120" s="284">
        <v>22.2</v>
      </c>
      <c r="E120" s="284">
        <v>47.2</v>
      </c>
      <c r="F120" s="284">
        <v>5.6</v>
      </c>
      <c r="G120" s="284">
        <v>6051</v>
      </c>
      <c r="H120" s="284">
        <v>1147</v>
      </c>
      <c r="I120" s="284">
        <v>260</v>
      </c>
      <c r="J120" s="284">
        <v>1001</v>
      </c>
      <c r="K120" s="284">
        <v>1676</v>
      </c>
      <c r="L120" s="284">
        <v>8</v>
      </c>
      <c r="M120" s="284">
        <v>1093</v>
      </c>
      <c r="N120" s="284">
        <v>866</v>
      </c>
      <c r="O120" s="286">
        <v>44.6875</v>
      </c>
      <c r="P120" s="286">
        <v>58.57988165680473</v>
      </c>
      <c r="Q120" s="286">
        <v>52.42290748898678</v>
      </c>
      <c r="R120" s="286">
        <v>52.42290748898678</v>
      </c>
      <c r="S120" s="285">
        <v>41.7</v>
      </c>
      <c r="T120" s="286">
        <v>29.7</v>
      </c>
      <c r="U120" s="287">
        <v>25.3</v>
      </c>
      <c r="W120" s="344"/>
      <c r="X120" s="344"/>
      <c r="Y120" s="344"/>
      <c r="Z120" s="344"/>
    </row>
    <row r="121" spans="1:26" ht="32.25" customHeight="1">
      <c r="A121" s="164" t="s">
        <v>133</v>
      </c>
      <c r="B121" s="165" t="s">
        <v>88</v>
      </c>
      <c r="C121" s="165" t="s">
        <v>126</v>
      </c>
      <c r="D121" s="284">
        <v>21.8</v>
      </c>
      <c r="E121" s="284">
        <v>33.1</v>
      </c>
      <c r="F121" s="284">
        <v>7</v>
      </c>
      <c r="G121" s="284">
        <v>517</v>
      </c>
      <c r="H121" s="284">
        <v>78</v>
      </c>
      <c r="I121" s="284">
        <v>27</v>
      </c>
      <c r="J121" s="284">
        <v>133</v>
      </c>
      <c r="K121" s="284">
        <v>103</v>
      </c>
      <c r="L121" s="284">
        <v>0</v>
      </c>
      <c r="M121" s="284">
        <v>140</v>
      </c>
      <c r="N121" s="284">
        <v>36</v>
      </c>
      <c r="O121" s="286">
        <v>35.443037974683541</v>
      </c>
      <c r="P121" s="286">
        <v>45.454545454545453</v>
      </c>
      <c r="Q121" s="286">
        <v>50</v>
      </c>
      <c r="R121" s="286">
        <v>50</v>
      </c>
      <c r="S121" s="285">
        <v>45.1</v>
      </c>
      <c r="T121" s="286">
        <v>22.2</v>
      </c>
      <c r="U121" s="287">
        <v>19.7</v>
      </c>
      <c r="W121" s="344"/>
      <c r="X121" s="344"/>
      <c r="Y121" s="344"/>
      <c r="Z121" s="344"/>
    </row>
    <row r="122" spans="1:26" ht="32.25" customHeight="1">
      <c r="A122" s="164" t="s">
        <v>134</v>
      </c>
      <c r="B122" s="165" t="s">
        <v>88</v>
      </c>
      <c r="C122" s="165" t="s">
        <v>126</v>
      </c>
      <c r="D122" s="284">
        <v>20.5</v>
      </c>
      <c r="E122" s="284">
        <v>12.1</v>
      </c>
      <c r="F122" s="284">
        <v>6.2</v>
      </c>
      <c r="G122" s="284">
        <v>91</v>
      </c>
      <c r="H122" s="284">
        <v>5</v>
      </c>
      <c r="I122" s="284" t="s">
        <v>1105</v>
      </c>
      <c r="J122" s="284">
        <v>29</v>
      </c>
      <c r="K122" s="284">
        <v>27</v>
      </c>
      <c r="L122" s="284">
        <v>0</v>
      </c>
      <c r="M122" s="284">
        <v>27</v>
      </c>
      <c r="N122" s="284" t="s">
        <v>1105</v>
      </c>
      <c r="O122" s="286">
        <v>50</v>
      </c>
      <c r="P122" s="286">
        <v>25</v>
      </c>
      <c r="Q122" s="286">
        <v>100</v>
      </c>
      <c r="R122" s="286">
        <v>100</v>
      </c>
      <c r="S122" s="285">
        <v>50</v>
      </c>
      <c r="T122" s="286">
        <v>0</v>
      </c>
      <c r="U122" s="287">
        <v>0</v>
      </c>
      <c r="W122" s="344"/>
      <c r="X122" s="344"/>
      <c r="Y122" s="344"/>
      <c r="Z122" s="344"/>
    </row>
    <row r="123" spans="1:26" ht="32.25" customHeight="1">
      <c r="A123" s="164" t="s">
        <v>135</v>
      </c>
      <c r="B123" s="165" t="s">
        <v>88</v>
      </c>
      <c r="C123" s="165" t="s">
        <v>126</v>
      </c>
      <c r="D123" s="284">
        <v>37.5</v>
      </c>
      <c r="E123" s="284">
        <v>58.9</v>
      </c>
      <c r="F123" s="284">
        <v>9.1999999999999993</v>
      </c>
      <c r="G123" s="284">
        <v>125</v>
      </c>
      <c r="H123" s="284">
        <v>9</v>
      </c>
      <c r="I123" s="284" t="s">
        <v>1105</v>
      </c>
      <c r="J123" s="284">
        <v>26</v>
      </c>
      <c r="K123" s="284">
        <v>5</v>
      </c>
      <c r="L123" s="284">
        <v>0</v>
      </c>
      <c r="M123" s="284">
        <v>81</v>
      </c>
      <c r="N123" s="284" t="s">
        <v>1105</v>
      </c>
      <c r="O123" s="286">
        <v>58.82352941176471</v>
      </c>
      <c r="P123" s="286">
        <v>42.857142857142854</v>
      </c>
      <c r="Q123" s="286">
        <v>50</v>
      </c>
      <c r="R123" s="286">
        <v>50</v>
      </c>
      <c r="S123" s="285">
        <v>15.4</v>
      </c>
      <c r="T123" s="286">
        <v>0</v>
      </c>
      <c r="U123" s="287">
        <v>0</v>
      </c>
      <c r="W123" s="344"/>
      <c r="X123" s="344"/>
      <c r="Y123" s="344"/>
      <c r="Z123" s="344"/>
    </row>
    <row r="124" spans="1:26" ht="32.25" customHeight="1">
      <c r="A124" s="164" t="s">
        <v>136</v>
      </c>
      <c r="B124" s="165" t="s">
        <v>137</v>
      </c>
      <c r="C124" s="165" t="s">
        <v>138</v>
      </c>
      <c r="D124" s="284">
        <v>28.8</v>
      </c>
      <c r="E124" s="284">
        <v>42.3</v>
      </c>
      <c r="F124" s="284">
        <v>9.5</v>
      </c>
      <c r="G124" s="284">
        <v>1072</v>
      </c>
      <c r="H124" s="284">
        <v>159</v>
      </c>
      <c r="I124" s="284">
        <v>94</v>
      </c>
      <c r="J124" s="284">
        <v>200</v>
      </c>
      <c r="K124" s="284">
        <v>185</v>
      </c>
      <c r="L124" s="284">
        <v>15</v>
      </c>
      <c r="M124" s="284">
        <v>314</v>
      </c>
      <c r="N124" s="284">
        <v>105</v>
      </c>
      <c r="O124" s="286">
        <v>48.591549295774648</v>
      </c>
      <c r="P124" s="286">
        <v>49.315068493150683</v>
      </c>
      <c r="Q124" s="286">
        <v>60</v>
      </c>
      <c r="R124" s="286">
        <v>60</v>
      </c>
      <c r="S124" s="285">
        <v>49.6</v>
      </c>
      <c r="T124" s="286">
        <v>25</v>
      </c>
      <c r="U124" s="287">
        <v>17.8</v>
      </c>
      <c r="W124" s="344"/>
      <c r="X124" s="344"/>
      <c r="Y124" s="344"/>
      <c r="Z124" s="344"/>
    </row>
    <row r="125" spans="1:26" ht="32.25" customHeight="1">
      <c r="A125" s="164" t="s">
        <v>139</v>
      </c>
      <c r="B125" s="165" t="s">
        <v>137</v>
      </c>
      <c r="C125" s="165" t="s">
        <v>138</v>
      </c>
      <c r="D125" s="284">
        <v>28.4</v>
      </c>
      <c r="E125" s="284">
        <v>49.9</v>
      </c>
      <c r="F125" s="284">
        <v>9.5</v>
      </c>
      <c r="G125" s="284">
        <v>3633</v>
      </c>
      <c r="H125" s="284">
        <v>861</v>
      </c>
      <c r="I125" s="284">
        <v>293</v>
      </c>
      <c r="J125" s="284">
        <v>434</v>
      </c>
      <c r="K125" s="284">
        <v>679</v>
      </c>
      <c r="L125" s="284">
        <v>30</v>
      </c>
      <c r="M125" s="284">
        <v>958</v>
      </c>
      <c r="N125" s="284">
        <v>378</v>
      </c>
      <c r="O125" s="286">
        <v>56.615384615384613</v>
      </c>
      <c r="P125" s="286">
        <v>68.604651162790702</v>
      </c>
      <c r="Q125" s="286">
        <v>58.22784810126582</v>
      </c>
      <c r="R125" s="286">
        <v>58.22784810126582</v>
      </c>
      <c r="S125" s="285">
        <v>47.8</v>
      </c>
      <c r="T125" s="286">
        <v>26.1</v>
      </c>
      <c r="U125" s="287">
        <v>23.6</v>
      </c>
      <c r="W125" s="344"/>
      <c r="X125" s="344"/>
      <c r="Y125" s="344"/>
      <c r="Z125" s="344"/>
    </row>
    <row r="126" spans="1:26" ht="32.25" customHeight="1">
      <c r="A126" s="164" t="s">
        <v>140</v>
      </c>
      <c r="B126" s="165" t="s">
        <v>137</v>
      </c>
      <c r="C126" s="165" t="s">
        <v>138</v>
      </c>
      <c r="D126" s="284">
        <v>28.2</v>
      </c>
      <c r="E126" s="284">
        <v>46.9</v>
      </c>
      <c r="F126" s="284">
        <v>11.9</v>
      </c>
      <c r="G126" s="284">
        <v>3878</v>
      </c>
      <c r="H126" s="284">
        <v>841</v>
      </c>
      <c r="I126" s="284">
        <v>401</v>
      </c>
      <c r="J126" s="284">
        <v>814</v>
      </c>
      <c r="K126" s="284">
        <v>525</v>
      </c>
      <c r="L126" s="284">
        <v>39</v>
      </c>
      <c r="M126" s="284">
        <v>847</v>
      </c>
      <c r="N126" s="284">
        <v>411</v>
      </c>
      <c r="O126" s="286">
        <v>54.49438202247191</v>
      </c>
      <c r="P126" s="286">
        <v>58.22784810126582</v>
      </c>
      <c r="Q126" s="286">
        <v>60.674157303370791</v>
      </c>
      <c r="R126" s="286">
        <v>60.674157303370791</v>
      </c>
      <c r="S126" s="285">
        <v>49.6</v>
      </c>
      <c r="T126" s="286">
        <v>44.4</v>
      </c>
      <c r="U126" s="287">
        <v>21.3</v>
      </c>
      <c r="W126" s="344"/>
      <c r="X126" s="344"/>
      <c r="Y126" s="344"/>
      <c r="Z126" s="344"/>
    </row>
    <row r="127" spans="1:26" ht="32.25" customHeight="1">
      <c r="A127" s="164" t="s">
        <v>141</v>
      </c>
      <c r="B127" s="165" t="s">
        <v>137</v>
      </c>
      <c r="C127" s="165" t="s">
        <v>138</v>
      </c>
      <c r="D127" s="284">
        <v>27.2</v>
      </c>
      <c r="E127" s="284">
        <v>30.6</v>
      </c>
      <c r="F127" s="284">
        <v>8.5</v>
      </c>
      <c r="G127" s="284">
        <v>87</v>
      </c>
      <c r="H127" s="284">
        <v>14</v>
      </c>
      <c r="I127" s="284">
        <v>14</v>
      </c>
      <c r="J127" s="284">
        <v>17</v>
      </c>
      <c r="K127" s="284">
        <v>13</v>
      </c>
      <c r="L127" s="284">
        <v>0</v>
      </c>
      <c r="M127" s="284">
        <v>20</v>
      </c>
      <c r="N127" s="284">
        <v>9</v>
      </c>
      <c r="O127" s="286">
        <v>37.5</v>
      </c>
      <c r="P127" s="286">
        <v>0</v>
      </c>
      <c r="Q127" s="286">
        <v>50</v>
      </c>
      <c r="R127" s="286">
        <v>50</v>
      </c>
      <c r="S127" s="285">
        <v>50</v>
      </c>
      <c r="T127" s="286">
        <v>0</v>
      </c>
      <c r="U127" s="287">
        <v>80</v>
      </c>
      <c r="W127" s="344"/>
      <c r="X127" s="344"/>
      <c r="Y127" s="344"/>
      <c r="Z127" s="344"/>
    </row>
    <row r="128" spans="1:26" ht="32.25" customHeight="1">
      <c r="A128" s="164" t="s">
        <v>142</v>
      </c>
      <c r="B128" s="165" t="s">
        <v>137</v>
      </c>
      <c r="C128" s="165" t="s">
        <v>138</v>
      </c>
      <c r="D128" s="284">
        <v>25.2</v>
      </c>
      <c r="E128" s="284">
        <v>40.9</v>
      </c>
      <c r="F128" s="284">
        <v>6.9</v>
      </c>
      <c r="G128" s="284">
        <v>211</v>
      </c>
      <c r="H128" s="284">
        <v>50</v>
      </c>
      <c r="I128" s="284">
        <v>26</v>
      </c>
      <c r="J128" s="284">
        <v>35</v>
      </c>
      <c r="K128" s="284">
        <v>19</v>
      </c>
      <c r="L128" s="284" t="s">
        <v>1105</v>
      </c>
      <c r="M128" s="284">
        <v>51</v>
      </c>
      <c r="N128" s="284">
        <v>27</v>
      </c>
      <c r="O128" s="286">
        <v>52.380952380952387</v>
      </c>
      <c r="P128" s="286">
        <v>80</v>
      </c>
      <c r="Q128" s="286">
        <v>66.666666666666657</v>
      </c>
      <c r="R128" s="286">
        <v>66.666666666666657</v>
      </c>
      <c r="S128" s="285">
        <v>47.4</v>
      </c>
      <c r="T128" s="286">
        <v>0</v>
      </c>
      <c r="U128" s="287">
        <v>33.299999999999997</v>
      </c>
      <c r="W128" s="344"/>
      <c r="X128" s="344"/>
      <c r="Y128" s="344"/>
      <c r="Z128" s="344"/>
    </row>
    <row r="129" spans="1:26" ht="32.25" customHeight="1">
      <c r="A129" s="164" t="s">
        <v>143</v>
      </c>
      <c r="B129" s="165" t="s">
        <v>137</v>
      </c>
      <c r="C129" s="165" t="s">
        <v>138</v>
      </c>
      <c r="D129" s="284">
        <v>23.9</v>
      </c>
      <c r="E129" s="284">
        <v>40.200000000000003</v>
      </c>
      <c r="F129" s="284">
        <v>7</v>
      </c>
      <c r="G129" s="284">
        <v>159</v>
      </c>
      <c r="H129" s="284">
        <v>24</v>
      </c>
      <c r="I129" s="284">
        <v>20</v>
      </c>
      <c r="J129" s="284">
        <v>38</v>
      </c>
      <c r="K129" s="284">
        <v>31</v>
      </c>
      <c r="L129" s="284" t="s">
        <v>1105</v>
      </c>
      <c r="M129" s="284">
        <v>32</v>
      </c>
      <c r="N129" s="284">
        <v>13</v>
      </c>
      <c r="O129" s="286">
        <v>77.272727272727266</v>
      </c>
      <c r="P129" s="286">
        <v>73.333333333333329</v>
      </c>
      <c r="Q129" s="286">
        <v>83.333333333333343</v>
      </c>
      <c r="R129" s="286">
        <v>83.333333333333343</v>
      </c>
      <c r="S129" s="285">
        <v>66.7</v>
      </c>
      <c r="T129" s="286">
        <v>0</v>
      </c>
      <c r="U129" s="287">
        <v>14.3</v>
      </c>
      <c r="W129" s="344"/>
      <c r="X129" s="344"/>
      <c r="Y129" s="344"/>
      <c r="Z129" s="344"/>
    </row>
    <row r="130" spans="1:26" ht="32.25" customHeight="1">
      <c r="A130" s="164" t="s">
        <v>144</v>
      </c>
      <c r="B130" s="165" t="s">
        <v>137</v>
      </c>
      <c r="C130" s="165" t="s">
        <v>145</v>
      </c>
      <c r="D130" s="284">
        <v>29.8</v>
      </c>
      <c r="E130" s="284">
        <v>50</v>
      </c>
      <c r="F130" s="284">
        <v>13.6</v>
      </c>
      <c r="G130" s="284">
        <v>1991</v>
      </c>
      <c r="H130" s="284">
        <v>481</v>
      </c>
      <c r="I130" s="284">
        <v>270</v>
      </c>
      <c r="J130" s="284">
        <v>241</v>
      </c>
      <c r="K130" s="284">
        <v>126</v>
      </c>
      <c r="L130" s="284">
        <v>17</v>
      </c>
      <c r="M130" s="284">
        <v>649</v>
      </c>
      <c r="N130" s="284">
        <v>207</v>
      </c>
      <c r="O130" s="286">
        <v>66.459627329192557</v>
      </c>
      <c r="P130" s="286">
        <v>75</v>
      </c>
      <c r="Q130" s="286">
        <v>70</v>
      </c>
      <c r="R130" s="286">
        <v>70</v>
      </c>
      <c r="S130" s="285">
        <v>42.2</v>
      </c>
      <c r="T130" s="286">
        <v>41.7</v>
      </c>
      <c r="U130" s="287">
        <v>19.899999999999999</v>
      </c>
      <c r="W130" s="344"/>
      <c r="X130" s="344"/>
      <c r="Y130" s="344"/>
      <c r="Z130" s="344"/>
    </row>
    <row r="131" spans="1:26" ht="32.25" customHeight="1">
      <c r="A131" s="164" t="s">
        <v>146</v>
      </c>
      <c r="B131" s="165" t="s">
        <v>137</v>
      </c>
      <c r="C131" s="165" t="s">
        <v>145</v>
      </c>
      <c r="D131" s="284">
        <v>31.1</v>
      </c>
      <c r="E131" s="284">
        <v>43</v>
      </c>
      <c r="F131" s="284">
        <v>13.1</v>
      </c>
      <c r="G131" s="284">
        <v>4607</v>
      </c>
      <c r="H131" s="284">
        <v>1002</v>
      </c>
      <c r="I131" s="284">
        <v>616</v>
      </c>
      <c r="J131" s="284">
        <v>551</v>
      </c>
      <c r="K131" s="284">
        <v>471</v>
      </c>
      <c r="L131" s="284">
        <v>48</v>
      </c>
      <c r="M131" s="284">
        <v>1465</v>
      </c>
      <c r="N131" s="284">
        <v>454</v>
      </c>
      <c r="O131" s="286">
        <v>55.097087378640772</v>
      </c>
      <c r="P131" s="286">
        <v>59.060402684563762</v>
      </c>
      <c r="Q131" s="286">
        <v>64.233576642335763</v>
      </c>
      <c r="R131" s="286">
        <v>64.233576642335763</v>
      </c>
      <c r="S131" s="285">
        <v>44.8</v>
      </c>
      <c r="T131" s="286">
        <v>32.200000000000003</v>
      </c>
      <c r="U131" s="287">
        <v>21.2</v>
      </c>
      <c r="W131" s="344"/>
      <c r="X131" s="344"/>
      <c r="Y131" s="344"/>
      <c r="Z131" s="344"/>
    </row>
    <row r="132" spans="1:26" ht="32.25" customHeight="1">
      <c r="A132" s="164" t="s">
        <v>147</v>
      </c>
      <c r="B132" s="165" t="s">
        <v>137</v>
      </c>
      <c r="C132" s="165" t="s">
        <v>145</v>
      </c>
      <c r="D132" s="284">
        <v>25.7</v>
      </c>
      <c r="E132" s="284">
        <v>59.1</v>
      </c>
      <c r="F132" s="284">
        <v>13.6</v>
      </c>
      <c r="G132" s="284">
        <v>121</v>
      </c>
      <c r="H132" s="284">
        <v>27</v>
      </c>
      <c r="I132" s="284">
        <v>15</v>
      </c>
      <c r="J132" s="284">
        <v>18</v>
      </c>
      <c r="K132" s="284">
        <v>22</v>
      </c>
      <c r="L132" s="284">
        <v>0</v>
      </c>
      <c r="M132" s="284">
        <v>31</v>
      </c>
      <c r="N132" s="284">
        <v>8</v>
      </c>
      <c r="O132" s="286">
        <v>56.25</v>
      </c>
      <c r="P132" s="286">
        <v>57.142857142857139</v>
      </c>
      <c r="Q132" s="286">
        <v>83.333333333333343</v>
      </c>
      <c r="R132" s="286">
        <v>83.333333333333343</v>
      </c>
      <c r="S132" s="285">
        <v>34.799999999999997</v>
      </c>
      <c r="T132" s="286">
        <v>0</v>
      </c>
      <c r="U132" s="287">
        <v>29.4</v>
      </c>
      <c r="W132" s="344"/>
      <c r="X132" s="344"/>
      <c r="Y132" s="344"/>
      <c r="Z132" s="344"/>
    </row>
    <row r="133" spans="1:26" ht="32.25" customHeight="1">
      <c r="A133" s="164" t="s">
        <v>148</v>
      </c>
      <c r="B133" s="165" t="s">
        <v>137</v>
      </c>
      <c r="C133" s="165" t="s">
        <v>145</v>
      </c>
      <c r="D133" s="284">
        <v>26.9</v>
      </c>
      <c r="E133" s="284">
        <v>34.4</v>
      </c>
      <c r="F133" s="284">
        <v>11.5</v>
      </c>
      <c r="G133" s="284">
        <v>190</v>
      </c>
      <c r="H133" s="284">
        <v>36</v>
      </c>
      <c r="I133" s="284">
        <v>31</v>
      </c>
      <c r="J133" s="284">
        <v>40</v>
      </c>
      <c r="K133" s="284">
        <v>19</v>
      </c>
      <c r="L133" s="284" t="s">
        <v>1105</v>
      </c>
      <c r="M133" s="284">
        <v>45</v>
      </c>
      <c r="N133" s="284">
        <v>15</v>
      </c>
      <c r="O133" s="286">
        <v>65.517241379310349</v>
      </c>
      <c r="P133" s="286">
        <v>72.222222222222214</v>
      </c>
      <c r="Q133" s="286">
        <v>80</v>
      </c>
      <c r="R133" s="286">
        <v>80</v>
      </c>
      <c r="S133" s="285">
        <v>58.6</v>
      </c>
      <c r="T133" s="286">
        <v>45.5</v>
      </c>
      <c r="U133" s="287">
        <v>14.3</v>
      </c>
      <c r="W133" s="344"/>
      <c r="X133" s="344"/>
      <c r="Y133" s="344"/>
      <c r="Z133" s="344"/>
    </row>
    <row r="134" spans="1:26" ht="32.25" customHeight="1">
      <c r="A134" s="164" t="s">
        <v>149</v>
      </c>
      <c r="B134" s="165" t="s">
        <v>137</v>
      </c>
      <c r="C134" s="165" t="s">
        <v>145</v>
      </c>
      <c r="D134" s="284">
        <v>27.8</v>
      </c>
      <c r="E134" s="284">
        <v>49.5</v>
      </c>
      <c r="F134" s="284">
        <v>16.899999999999999</v>
      </c>
      <c r="G134" s="284">
        <v>191</v>
      </c>
      <c r="H134" s="284">
        <v>12</v>
      </c>
      <c r="I134" s="284">
        <v>21</v>
      </c>
      <c r="J134" s="284">
        <v>32</v>
      </c>
      <c r="K134" s="284">
        <v>14</v>
      </c>
      <c r="L134" s="284">
        <v>5</v>
      </c>
      <c r="M134" s="284">
        <v>76</v>
      </c>
      <c r="N134" s="284">
        <v>31</v>
      </c>
      <c r="O134" s="286">
        <v>58.620689655172406</v>
      </c>
      <c r="P134" s="286">
        <v>50</v>
      </c>
      <c r="Q134" s="286">
        <v>75</v>
      </c>
      <c r="R134" s="286">
        <v>75</v>
      </c>
      <c r="S134" s="285">
        <v>18.2</v>
      </c>
      <c r="T134" s="286">
        <v>33.299999999999997</v>
      </c>
      <c r="U134" s="287">
        <v>19.399999999999999</v>
      </c>
      <c r="W134" s="344"/>
      <c r="X134" s="344"/>
      <c r="Y134" s="344"/>
      <c r="Z134" s="344"/>
    </row>
    <row r="135" spans="1:26" ht="32.25" customHeight="1">
      <c r="A135" s="164" t="s">
        <v>150</v>
      </c>
      <c r="B135" s="165" t="s">
        <v>137</v>
      </c>
      <c r="C135" s="165" t="s">
        <v>145</v>
      </c>
      <c r="D135" s="284">
        <v>29.7</v>
      </c>
      <c r="E135" s="284">
        <v>42.2</v>
      </c>
      <c r="F135" s="284">
        <v>16</v>
      </c>
      <c r="G135" s="284">
        <v>182</v>
      </c>
      <c r="H135" s="284">
        <v>29</v>
      </c>
      <c r="I135" s="284">
        <v>26</v>
      </c>
      <c r="J135" s="284">
        <v>32</v>
      </c>
      <c r="K135" s="284">
        <v>7</v>
      </c>
      <c r="L135" s="284">
        <v>6</v>
      </c>
      <c r="M135" s="284">
        <v>64</v>
      </c>
      <c r="N135" s="284">
        <v>18</v>
      </c>
      <c r="O135" s="286">
        <v>50</v>
      </c>
      <c r="P135" s="286">
        <v>71.428571428571431</v>
      </c>
      <c r="Q135" s="286">
        <v>50</v>
      </c>
      <c r="R135" s="286">
        <v>50</v>
      </c>
      <c r="S135" s="285">
        <v>34.799999999999997</v>
      </c>
      <c r="T135" s="286">
        <v>40</v>
      </c>
      <c r="U135" s="287">
        <v>21.1</v>
      </c>
      <c r="W135" s="344"/>
      <c r="X135" s="344"/>
      <c r="Y135" s="344"/>
      <c r="Z135" s="344"/>
    </row>
    <row r="136" spans="1:26" ht="32.25" customHeight="1">
      <c r="A136" s="164" t="s">
        <v>151</v>
      </c>
      <c r="B136" s="165" t="s">
        <v>137</v>
      </c>
      <c r="C136" s="165" t="s">
        <v>145</v>
      </c>
      <c r="D136" s="284">
        <v>23.6</v>
      </c>
      <c r="E136" s="284">
        <v>57.1</v>
      </c>
      <c r="F136" s="284">
        <v>9.3000000000000007</v>
      </c>
      <c r="G136" s="284">
        <v>202</v>
      </c>
      <c r="H136" s="284">
        <v>50</v>
      </c>
      <c r="I136" s="284">
        <v>31</v>
      </c>
      <c r="J136" s="284">
        <v>41</v>
      </c>
      <c r="K136" s="284">
        <v>6</v>
      </c>
      <c r="L136" s="284">
        <v>5</v>
      </c>
      <c r="M136" s="284">
        <v>48</v>
      </c>
      <c r="N136" s="284">
        <v>21</v>
      </c>
      <c r="O136" s="286">
        <v>62.5</v>
      </c>
      <c r="P136" s="286">
        <v>78.571428571428569</v>
      </c>
      <c r="Q136" s="286">
        <v>40</v>
      </c>
      <c r="R136" s="286">
        <v>40</v>
      </c>
      <c r="S136" s="285">
        <v>43.2</v>
      </c>
      <c r="T136" s="286">
        <v>0</v>
      </c>
      <c r="U136" s="287">
        <v>3.7</v>
      </c>
      <c r="W136" s="344"/>
      <c r="X136" s="344"/>
      <c r="Y136" s="344"/>
      <c r="Z136" s="344"/>
    </row>
    <row r="137" spans="1:26" ht="32.25" customHeight="1">
      <c r="A137" s="164" t="s">
        <v>152</v>
      </c>
      <c r="B137" s="165" t="s">
        <v>137</v>
      </c>
      <c r="C137" s="165" t="s">
        <v>145</v>
      </c>
      <c r="D137" s="284">
        <v>24.4</v>
      </c>
      <c r="E137" s="284">
        <v>25.6</v>
      </c>
      <c r="F137" s="284">
        <v>16.5</v>
      </c>
      <c r="G137" s="284">
        <v>124</v>
      </c>
      <c r="H137" s="284">
        <v>32</v>
      </c>
      <c r="I137" s="284">
        <v>18</v>
      </c>
      <c r="J137" s="284">
        <v>38</v>
      </c>
      <c r="K137" s="284">
        <v>9</v>
      </c>
      <c r="L137" s="284">
        <v>0</v>
      </c>
      <c r="M137" s="284">
        <v>18</v>
      </c>
      <c r="N137" s="284">
        <v>9</v>
      </c>
      <c r="O137" s="286">
        <v>63.333333333333329</v>
      </c>
      <c r="P137" s="286">
        <v>77.777777777777786</v>
      </c>
      <c r="Q137" s="286">
        <v>61.111111111111114</v>
      </c>
      <c r="R137" s="286">
        <v>61.111111111111114</v>
      </c>
      <c r="S137" s="285">
        <v>57.1</v>
      </c>
      <c r="T137" s="286">
        <v>66.7</v>
      </c>
      <c r="U137" s="287">
        <v>42.9</v>
      </c>
      <c r="W137" s="344"/>
      <c r="X137" s="344"/>
      <c r="Y137" s="344"/>
      <c r="Z137" s="344"/>
    </row>
    <row r="138" spans="1:26" ht="32.25" customHeight="1">
      <c r="A138" s="164" t="s">
        <v>153</v>
      </c>
      <c r="B138" s="165" t="s">
        <v>137</v>
      </c>
      <c r="C138" s="165" t="s">
        <v>145</v>
      </c>
      <c r="D138" s="284">
        <v>26.3</v>
      </c>
      <c r="E138" s="284">
        <v>44.9</v>
      </c>
      <c r="F138" s="284">
        <v>11.5</v>
      </c>
      <c r="G138" s="284">
        <v>189</v>
      </c>
      <c r="H138" s="284">
        <v>53</v>
      </c>
      <c r="I138" s="284">
        <v>37</v>
      </c>
      <c r="J138" s="284">
        <v>30</v>
      </c>
      <c r="K138" s="284">
        <v>24</v>
      </c>
      <c r="L138" s="284" t="s">
        <v>1105</v>
      </c>
      <c r="M138" s="284">
        <v>18</v>
      </c>
      <c r="N138" s="284">
        <v>23</v>
      </c>
      <c r="O138" s="286">
        <v>54.54545454545454</v>
      </c>
      <c r="P138" s="286">
        <v>46.666666666666664</v>
      </c>
      <c r="Q138" s="286">
        <v>50</v>
      </c>
      <c r="R138" s="286">
        <v>50</v>
      </c>
      <c r="S138" s="285">
        <v>35.9</v>
      </c>
      <c r="T138" s="286">
        <v>33.299999999999997</v>
      </c>
      <c r="U138" s="287">
        <v>17.399999999999999</v>
      </c>
      <c r="W138" s="344"/>
      <c r="X138" s="344"/>
      <c r="Y138" s="344"/>
      <c r="Z138" s="344"/>
    </row>
    <row r="139" spans="1:26" ht="32.25" customHeight="1">
      <c r="A139" s="164" t="s">
        <v>154</v>
      </c>
      <c r="B139" s="165" t="s">
        <v>155</v>
      </c>
      <c r="C139" s="165" t="s">
        <v>156</v>
      </c>
      <c r="D139" s="284">
        <v>31</v>
      </c>
      <c r="E139" s="284">
        <v>72.7</v>
      </c>
      <c r="F139" s="284">
        <v>7.7</v>
      </c>
      <c r="G139" s="284">
        <v>70</v>
      </c>
      <c r="H139" s="284">
        <v>16</v>
      </c>
      <c r="I139" s="284">
        <v>7</v>
      </c>
      <c r="J139" s="284">
        <v>20</v>
      </c>
      <c r="K139" s="284">
        <v>11</v>
      </c>
      <c r="L139" s="284">
        <v>0</v>
      </c>
      <c r="M139" s="284">
        <v>13</v>
      </c>
      <c r="N139" s="284" t="s">
        <v>1105</v>
      </c>
      <c r="O139" s="286">
        <v>37.5</v>
      </c>
      <c r="P139" s="286">
        <v>37.5</v>
      </c>
      <c r="Q139" s="286" t="s">
        <v>1161</v>
      </c>
      <c r="R139" s="286" t="s">
        <v>1161</v>
      </c>
      <c r="S139" s="285">
        <v>71.400000000000006</v>
      </c>
      <c r="T139" s="286">
        <v>0</v>
      </c>
      <c r="U139" s="287">
        <v>0</v>
      </c>
      <c r="W139" s="344"/>
      <c r="X139" s="344"/>
      <c r="Y139" s="344"/>
      <c r="Z139" s="344"/>
    </row>
    <row r="140" spans="1:26" ht="32.25" customHeight="1">
      <c r="A140" s="164" t="s">
        <v>157</v>
      </c>
      <c r="B140" s="165" t="s">
        <v>155</v>
      </c>
      <c r="C140" s="165" t="s">
        <v>156</v>
      </c>
      <c r="D140" s="284">
        <v>27</v>
      </c>
      <c r="E140" s="284">
        <v>65.7</v>
      </c>
      <c r="F140" s="284">
        <v>8.8000000000000007</v>
      </c>
      <c r="G140" s="284">
        <v>100</v>
      </c>
      <c r="H140" s="284">
        <v>33</v>
      </c>
      <c r="I140" s="284">
        <v>9</v>
      </c>
      <c r="J140" s="284">
        <v>21</v>
      </c>
      <c r="K140" s="284">
        <v>7</v>
      </c>
      <c r="L140" s="284">
        <v>0</v>
      </c>
      <c r="M140" s="284">
        <v>19</v>
      </c>
      <c r="N140" s="284">
        <v>11</v>
      </c>
      <c r="O140" s="286">
        <v>43.75</v>
      </c>
      <c r="P140" s="286">
        <v>60</v>
      </c>
      <c r="Q140" s="286">
        <v>50</v>
      </c>
      <c r="R140" s="286">
        <v>50</v>
      </c>
      <c r="S140" s="285">
        <v>57.9</v>
      </c>
      <c r="T140" s="286">
        <v>66.7</v>
      </c>
      <c r="U140" s="287">
        <v>10</v>
      </c>
      <c r="W140" s="344"/>
      <c r="X140" s="344"/>
      <c r="Y140" s="344"/>
      <c r="Z140" s="344"/>
    </row>
    <row r="141" spans="1:26" ht="32.25" customHeight="1">
      <c r="A141" s="164" t="s">
        <v>158</v>
      </c>
      <c r="B141" s="165" t="s">
        <v>155</v>
      </c>
      <c r="C141" s="165" t="s">
        <v>156</v>
      </c>
      <c r="D141" s="284">
        <v>30.7</v>
      </c>
      <c r="E141" s="284">
        <v>41.4</v>
      </c>
      <c r="F141" s="284">
        <v>7.4</v>
      </c>
      <c r="G141" s="284">
        <v>217</v>
      </c>
      <c r="H141" s="284">
        <v>46</v>
      </c>
      <c r="I141" s="284">
        <v>21</v>
      </c>
      <c r="J141" s="284">
        <v>56</v>
      </c>
      <c r="K141" s="284">
        <v>23</v>
      </c>
      <c r="L141" s="284" t="s">
        <v>1105</v>
      </c>
      <c r="M141" s="284">
        <v>57</v>
      </c>
      <c r="N141" s="284">
        <v>10</v>
      </c>
      <c r="O141" s="286">
        <v>43.243243243243242</v>
      </c>
      <c r="P141" s="286">
        <v>83.333333333333343</v>
      </c>
      <c r="Q141" s="286">
        <v>50</v>
      </c>
      <c r="R141" s="286">
        <v>50</v>
      </c>
      <c r="S141" s="285">
        <v>63.2</v>
      </c>
      <c r="T141" s="286">
        <v>0</v>
      </c>
      <c r="U141" s="287">
        <v>15.4</v>
      </c>
      <c r="W141" s="344"/>
      <c r="X141" s="344"/>
      <c r="Y141" s="344"/>
      <c r="Z141" s="344"/>
    </row>
    <row r="142" spans="1:26" ht="32.25" customHeight="1">
      <c r="A142" s="164" t="s">
        <v>159</v>
      </c>
      <c r="B142" s="165" t="s">
        <v>155</v>
      </c>
      <c r="C142" s="165" t="s">
        <v>156</v>
      </c>
      <c r="D142" s="284">
        <v>34</v>
      </c>
      <c r="E142" s="284">
        <v>44.1</v>
      </c>
      <c r="F142" s="284">
        <v>15.6</v>
      </c>
      <c r="G142" s="284">
        <v>311</v>
      </c>
      <c r="H142" s="284">
        <v>39</v>
      </c>
      <c r="I142" s="284">
        <v>13</v>
      </c>
      <c r="J142" s="284">
        <v>79</v>
      </c>
      <c r="K142" s="284">
        <v>21</v>
      </c>
      <c r="L142" s="284">
        <v>0</v>
      </c>
      <c r="M142" s="284">
        <v>146</v>
      </c>
      <c r="N142" s="284">
        <v>13</v>
      </c>
      <c r="O142" s="286">
        <v>52.380952380952387</v>
      </c>
      <c r="P142" s="286">
        <v>30</v>
      </c>
      <c r="Q142" s="286">
        <v>56.25</v>
      </c>
      <c r="R142" s="286">
        <v>56.25</v>
      </c>
      <c r="S142" s="285">
        <v>27.8</v>
      </c>
      <c r="T142" s="286">
        <v>33.299999999999997</v>
      </c>
      <c r="U142" s="287">
        <v>33.299999999999997</v>
      </c>
      <c r="W142" s="344"/>
      <c r="X142" s="344"/>
      <c r="Y142" s="344"/>
      <c r="Z142" s="344"/>
    </row>
    <row r="143" spans="1:26" ht="32.25" customHeight="1">
      <c r="A143" s="164" t="s">
        <v>160</v>
      </c>
      <c r="B143" s="165" t="s">
        <v>155</v>
      </c>
      <c r="C143" s="165" t="s">
        <v>156</v>
      </c>
      <c r="D143" s="284">
        <v>31.3</v>
      </c>
      <c r="E143" s="284">
        <v>60.9</v>
      </c>
      <c r="F143" s="284">
        <v>10.6</v>
      </c>
      <c r="G143" s="284">
        <v>2874</v>
      </c>
      <c r="H143" s="284">
        <v>651</v>
      </c>
      <c r="I143" s="284">
        <v>277</v>
      </c>
      <c r="J143" s="284">
        <v>568</v>
      </c>
      <c r="K143" s="284">
        <v>232</v>
      </c>
      <c r="L143" s="284">
        <v>37</v>
      </c>
      <c r="M143" s="284">
        <v>716</v>
      </c>
      <c r="N143" s="284">
        <v>393</v>
      </c>
      <c r="O143" s="286">
        <v>49.107142857142854</v>
      </c>
      <c r="P143" s="286">
        <v>55.714285714285715</v>
      </c>
      <c r="Q143" s="286">
        <v>56.493506493506494</v>
      </c>
      <c r="R143" s="286">
        <v>56.493506493506494</v>
      </c>
      <c r="S143" s="285">
        <v>50.8</v>
      </c>
      <c r="T143" s="286">
        <v>12.3</v>
      </c>
      <c r="U143" s="287">
        <v>21.2</v>
      </c>
      <c r="W143" s="344"/>
      <c r="X143" s="344"/>
      <c r="Y143" s="344"/>
      <c r="Z143" s="344"/>
    </row>
    <row r="144" spans="1:26" ht="32.25" customHeight="1">
      <c r="A144" s="164" t="s">
        <v>161</v>
      </c>
      <c r="B144" s="165" t="s">
        <v>155</v>
      </c>
      <c r="C144" s="165" t="s">
        <v>156</v>
      </c>
      <c r="D144" s="284">
        <v>28.4</v>
      </c>
      <c r="E144" s="284">
        <v>37.200000000000003</v>
      </c>
      <c r="F144" s="284">
        <v>9.6999999999999993</v>
      </c>
      <c r="G144" s="284">
        <v>242</v>
      </c>
      <c r="H144" s="284">
        <v>26</v>
      </c>
      <c r="I144" s="284">
        <v>20</v>
      </c>
      <c r="J144" s="284">
        <v>57</v>
      </c>
      <c r="K144" s="284">
        <v>20</v>
      </c>
      <c r="L144" s="284">
        <v>0</v>
      </c>
      <c r="M144" s="284">
        <v>101</v>
      </c>
      <c r="N144" s="284">
        <v>18</v>
      </c>
      <c r="O144" s="286">
        <v>43.75</v>
      </c>
      <c r="P144" s="286">
        <v>45</v>
      </c>
      <c r="Q144" s="286">
        <v>66.666666666666657</v>
      </c>
      <c r="R144" s="286">
        <v>66.666666666666657</v>
      </c>
      <c r="S144" s="285">
        <v>48.1</v>
      </c>
      <c r="T144" s="286">
        <v>33.299999999999997</v>
      </c>
      <c r="U144" s="287">
        <v>7.7</v>
      </c>
      <c r="W144" s="344"/>
      <c r="X144" s="344"/>
      <c r="Y144" s="344"/>
      <c r="Z144" s="344"/>
    </row>
    <row r="145" spans="1:26" ht="32.25" customHeight="1">
      <c r="A145" s="164" t="s">
        <v>162</v>
      </c>
      <c r="B145" s="165" t="s">
        <v>155</v>
      </c>
      <c r="C145" s="165" t="s">
        <v>156</v>
      </c>
      <c r="D145" s="284">
        <v>29.9</v>
      </c>
      <c r="E145" s="284">
        <v>35</v>
      </c>
      <c r="F145" s="284">
        <v>9.5</v>
      </c>
      <c r="G145" s="284">
        <v>74</v>
      </c>
      <c r="H145" s="284">
        <v>10</v>
      </c>
      <c r="I145" s="284" t="s">
        <v>1105</v>
      </c>
      <c r="J145" s="284">
        <v>17</v>
      </c>
      <c r="K145" s="284">
        <v>8</v>
      </c>
      <c r="L145" s="284">
        <v>0</v>
      </c>
      <c r="M145" s="284">
        <v>33</v>
      </c>
      <c r="N145" s="284" t="s">
        <v>1105</v>
      </c>
      <c r="O145" s="286">
        <v>30</v>
      </c>
      <c r="P145" s="286">
        <v>50</v>
      </c>
      <c r="Q145" s="286" t="s">
        <v>1161</v>
      </c>
      <c r="R145" s="286" t="s">
        <v>1161</v>
      </c>
      <c r="S145" s="285">
        <v>20</v>
      </c>
      <c r="T145" s="286">
        <v>25</v>
      </c>
      <c r="U145" s="287">
        <v>100</v>
      </c>
      <c r="W145" s="344"/>
      <c r="X145" s="344"/>
      <c r="Y145" s="344"/>
      <c r="Z145" s="344"/>
    </row>
    <row r="146" spans="1:26" ht="32.25" customHeight="1">
      <c r="A146" s="164" t="s">
        <v>163</v>
      </c>
      <c r="B146" s="165" t="s">
        <v>155</v>
      </c>
      <c r="C146" s="165" t="s">
        <v>156</v>
      </c>
      <c r="D146" s="284">
        <v>38.9</v>
      </c>
      <c r="E146" s="284">
        <v>62.5</v>
      </c>
      <c r="F146" s="284">
        <v>11.6</v>
      </c>
      <c r="G146" s="284">
        <v>1133</v>
      </c>
      <c r="H146" s="284">
        <v>210</v>
      </c>
      <c r="I146" s="284">
        <v>107</v>
      </c>
      <c r="J146" s="284">
        <v>151</v>
      </c>
      <c r="K146" s="284">
        <v>80</v>
      </c>
      <c r="L146" s="284" t="s">
        <v>1105</v>
      </c>
      <c r="M146" s="284">
        <v>479</v>
      </c>
      <c r="N146" s="284">
        <v>102</v>
      </c>
      <c r="O146" s="286">
        <v>43.877551020408163</v>
      </c>
      <c r="P146" s="286">
        <v>41.666666666666671</v>
      </c>
      <c r="Q146" s="286">
        <v>78.787878787878782</v>
      </c>
      <c r="R146" s="286">
        <v>78.787878787878782</v>
      </c>
      <c r="S146" s="285">
        <v>46.4</v>
      </c>
      <c r="T146" s="286">
        <v>13</v>
      </c>
      <c r="U146" s="287">
        <v>7.1</v>
      </c>
      <c r="W146" s="344"/>
      <c r="X146" s="344"/>
      <c r="Y146" s="344"/>
      <c r="Z146" s="344"/>
    </row>
    <row r="147" spans="1:26" ht="32.25" customHeight="1">
      <c r="A147" s="164" t="s">
        <v>164</v>
      </c>
      <c r="B147" s="165" t="s">
        <v>155</v>
      </c>
      <c r="C147" s="165" t="s">
        <v>156</v>
      </c>
      <c r="D147" s="284">
        <v>27.1</v>
      </c>
      <c r="E147" s="284">
        <v>52.9</v>
      </c>
      <c r="F147" s="284">
        <v>3.5</v>
      </c>
      <c r="G147" s="284">
        <v>51</v>
      </c>
      <c r="H147" s="284">
        <v>6</v>
      </c>
      <c r="I147" s="284" t="s">
        <v>1105</v>
      </c>
      <c r="J147" s="284">
        <v>11</v>
      </c>
      <c r="K147" s="284" t="s">
        <v>1105</v>
      </c>
      <c r="L147" s="284">
        <v>0</v>
      </c>
      <c r="M147" s="284">
        <v>24</v>
      </c>
      <c r="N147" s="284" t="s">
        <v>1105</v>
      </c>
      <c r="O147" s="286">
        <v>50</v>
      </c>
      <c r="P147" s="286">
        <v>100</v>
      </c>
      <c r="Q147" s="286">
        <v>0</v>
      </c>
      <c r="R147" s="286">
        <v>0</v>
      </c>
      <c r="S147" s="285">
        <v>20</v>
      </c>
      <c r="T147" s="286">
        <v>0</v>
      </c>
      <c r="U147" s="287">
        <v>25</v>
      </c>
      <c r="W147" s="344"/>
      <c r="X147" s="344"/>
      <c r="Y147" s="344"/>
      <c r="Z147" s="344"/>
    </row>
    <row r="148" spans="1:26" ht="32.25" customHeight="1">
      <c r="A148" s="164" t="s">
        <v>165</v>
      </c>
      <c r="B148" s="165" t="s">
        <v>155</v>
      </c>
      <c r="C148" s="165" t="s">
        <v>156</v>
      </c>
      <c r="D148" s="284">
        <v>31.9</v>
      </c>
      <c r="E148" s="284">
        <v>51.5</v>
      </c>
      <c r="F148" s="284">
        <v>9.6999999999999993</v>
      </c>
      <c r="G148" s="284">
        <v>183</v>
      </c>
      <c r="H148" s="284">
        <v>26</v>
      </c>
      <c r="I148" s="284">
        <v>24</v>
      </c>
      <c r="J148" s="284">
        <v>51</v>
      </c>
      <c r="K148" s="284">
        <v>13</v>
      </c>
      <c r="L148" s="284" t="s">
        <v>1105</v>
      </c>
      <c r="M148" s="284">
        <v>58</v>
      </c>
      <c r="N148" s="284">
        <v>10</v>
      </c>
      <c r="O148" s="286">
        <v>35.135135135135137</v>
      </c>
      <c r="P148" s="286">
        <v>25</v>
      </c>
      <c r="Q148" s="286">
        <v>50</v>
      </c>
      <c r="R148" s="286">
        <v>50</v>
      </c>
      <c r="S148" s="285">
        <v>60</v>
      </c>
      <c r="T148" s="286">
        <v>0</v>
      </c>
      <c r="U148" s="287">
        <v>0</v>
      </c>
      <c r="W148" s="344"/>
      <c r="X148" s="344"/>
      <c r="Y148" s="344"/>
      <c r="Z148" s="344"/>
    </row>
    <row r="149" spans="1:26" ht="32.25" customHeight="1">
      <c r="A149" s="164" t="s">
        <v>166</v>
      </c>
      <c r="B149" s="165" t="s">
        <v>155</v>
      </c>
      <c r="C149" s="165" t="s">
        <v>156</v>
      </c>
      <c r="D149" s="284">
        <v>30.9</v>
      </c>
      <c r="E149" s="284">
        <v>50.3</v>
      </c>
      <c r="F149" s="284">
        <v>12</v>
      </c>
      <c r="G149" s="284">
        <v>1947</v>
      </c>
      <c r="H149" s="284">
        <v>304</v>
      </c>
      <c r="I149" s="284">
        <v>220</v>
      </c>
      <c r="J149" s="284">
        <v>478</v>
      </c>
      <c r="K149" s="284">
        <v>194</v>
      </c>
      <c r="L149" s="284">
        <v>19</v>
      </c>
      <c r="M149" s="284">
        <v>506</v>
      </c>
      <c r="N149" s="284">
        <v>226</v>
      </c>
      <c r="O149" s="286">
        <v>48.108108108108112</v>
      </c>
      <c r="P149" s="286">
        <v>49.473684210526315</v>
      </c>
      <c r="Q149" s="286">
        <v>53.04347826086957</v>
      </c>
      <c r="R149" s="286">
        <v>53.04347826086957</v>
      </c>
      <c r="S149" s="285">
        <v>53.9</v>
      </c>
      <c r="T149" s="286">
        <v>17.100000000000001</v>
      </c>
      <c r="U149" s="287">
        <v>30.2</v>
      </c>
      <c r="W149" s="344"/>
      <c r="X149" s="344"/>
      <c r="Y149" s="344"/>
      <c r="Z149" s="344"/>
    </row>
    <row r="150" spans="1:26" ht="32.25" customHeight="1">
      <c r="A150" s="164" t="s">
        <v>167</v>
      </c>
      <c r="B150" s="165" t="s">
        <v>155</v>
      </c>
      <c r="C150" s="165" t="s">
        <v>156</v>
      </c>
      <c r="D150" s="284">
        <v>25.1</v>
      </c>
      <c r="E150" s="284">
        <v>51.1</v>
      </c>
      <c r="F150" s="284">
        <v>7.8</v>
      </c>
      <c r="G150" s="284">
        <v>112</v>
      </c>
      <c r="H150" s="284">
        <v>26</v>
      </c>
      <c r="I150" s="284">
        <v>9</v>
      </c>
      <c r="J150" s="284">
        <v>31</v>
      </c>
      <c r="K150" s="284">
        <v>13</v>
      </c>
      <c r="L150" s="284">
        <v>0</v>
      </c>
      <c r="M150" s="284">
        <v>16</v>
      </c>
      <c r="N150" s="284">
        <v>17</v>
      </c>
      <c r="O150" s="286">
        <v>34.782608695652172</v>
      </c>
      <c r="P150" s="286">
        <v>46.666666666666664</v>
      </c>
      <c r="Q150" s="286">
        <v>50</v>
      </c>
      <c r="R150" s="286">
        <v>50</v>
      </c>
      <c r="S150" s="285">
        <v>60</v>
      </c>
      <c r="T150" s="286">
        <v>20</v>
      </c>
      <c r="U150" s="287">
        <v>50</v>
      </c>
      <c r="W150" s="344"/>
      <c r="X150" s="344"/>
      <c r="Y150" s="344"/>
      <c r="Z150" s="344"/>
    </row>
    <row r="151" spans="1:26" ht="32.25" customHeight="1">
      <c r="A151" s="164" t="s">
        <v>168</v>
      </c>
      <c r="B151" s="165" t="s">
        <v>169</v>
      </c>
      <c r="C151" s="165" t="s">
        <v>170</v>
      </c>
      <c r="D151" s="284">
        <v>26.5</v>
      </c>
      <c r="E151" s="284">
        <v>55.6</v>
      </c>
      <c r="F151" s="284">
        <v>8</v>
      </c>
      <c r="G151" s="284">
        <v>899</v>
      </c>
      <c r="H151" s="284">
        <v>176</v>
      </c>
      <c r="I151" s="284">
        <v>135</v>
      </c>
      <c r="J151" s="284">
        <v>195</v>
      </c>
      <c r="K151" s="284">
        <v>135</v>
      </c>
      <c r="L151" s="284">
        <v>15</v>
      </c>
      <c r="M151" s="284">
        <v>158</v>
      </c>
      <c r="N151" s="284">
        <v>85</v>
      </c>
      <c r="O151" s="286">
        <v>49.677419354838712</v>
      </c>
      <c r="P151" s="286">
        <v>55.555555555555557</v>
      </c>
      <c r="Q151" s="286">
        <v>74.468085106382972</v>
      </c>
      <c r="R151" s="286">
        <v>74.468085106382972</v>
      </c>
      <c r="S151" s="285">
        <v>34.799999999999997</v>
      </c>
      <c r="T151" s="286">
        <v>28.1</v>
      </c>
      <c r="U151" s="287">
        <v>11.6</v>
      </c>
      <c r="W151" s="344"/>
      <c r="X151" s="344"/>
      <c r="Y151" s="344"/>
      <c r="Z151" s="344"/>
    </row>
    <row r="152" spans="1:26" ht="32.25" customHeight="1">
      <c r="A152" s="164" t="s">
        <v>171</v>
      </c>
      <c r="B152" s="165" t="s">
        <v>169</v>
      </c>
      <c r="C152" s="165" t="s">
        <v>170</v>
      </c>
      <c r="D152" s="284">
        <v>32.1</v>
      </c>
      <c r="E152" s="284">
        <v>49.4</v>
      </c>
      <c r="F152" s="284">
        <v>13.4</v>
      </c>
      <c r="G152" s="284">
        <v>196</v>
      </c>
      <c r="H152" s="284">
        <v>48</v>
      </c>
      <c r="I152" s="284">
        <v>39</v>
      </c>
      <c r="J152" s="284">
        <v>36</v>
      </c>
      <c r="K152" s="284">
        <v>21</v>
      </c>
      <c r="L152" s="284">
        <v>0</v>
      </c>
      <c r="M152" s="284">
        <v>44</v>
      </c>
      <c r="N152" s="284">
        <v>8</v>
      </c>
      <c r="O152" s="286">
        <v>31.818181818181817</v>
      </c>
      <c r="P152" s="286">
        <v>27.27272727272727</v>
      </c>
      <c r="Q152" s="286">
        <v>44.444444444444443</v>
      </c>
      <c r="R152" s="286">
        <v>44.444444444444443</v>
      </c>
      <c r="S152" s="285">
        <v>32.4</v>
      </c>
      <c r="T152" s="286">
        <v>42.9</v>
      </c>
      <c r="U152" s="287">
        <v>23.1</v>
      </c>
      <c r="W152" s="344"/>
      <c r="X152" s="344"/>
      <c r="Y152" s="344"/>
      <c r="Z152" s="344"/>
    </row>
    <row r="153" spans="1:26" ht="32.25" customHeight="1">
      <c r="A153" s="164" t="s">
        <v>172</v>
      </c>
      <c r="B153" s="165" t="s">
        <v>169</v>
      </c>
      <c r="C153" s="165" t="s">
        <v>170</v>
      </c>
      <c r="D153" s="284">
        <v>33.6</v>
      </c>
      <c r="E153" s="284">
        <v>58.1</v>
      </c>
      <c r="F153" s="284">
        <v>9.3000000000000007</v>
      </c>
      <c r="G153" s="284">
        <v>146</v>
      </c>
      <c r="H153" s="284">
        <v>15</v>
      </c>
      <c r="I153" s="284">
        <v>13</v>
      </c>
      <c r="J153" s="284">
        <v>16</v>
      </c>
      <c r="K153" s="284">
        <v>8</v>
      </c>
      <c r="L153" s="284" t="s">
        <v>1105</v>
      </c>
      <c r="M153" s="284">
        <v>90</v>
      </c>
      <c r="N153" s="284" t="s">
        <v>1105</v>
      </c>
      <c r="O153" s="286">
        <v>9.0909090909090917</v>
      </c>
      <c r="P153" s="286">
        <v>0</v>
      </c>
      <c r="Q153" s="286">
        <v>0</v>
      </c>
      <c r="R153" s="286">
        <v>0</v>
      </c>
      <c r="S153" s="285">
        <v>22.2</v>
      </c>
      <c r="T153" s="286">
        <v>50</v>
      </c>
      <c r="U153" s="287">
        <v>30</v>
      </c>
      <c r="W153" s="344"/>
      <c r="X153" s="344"/>
      <c r="Y153" s="344"/>
      <c r="Z153" s="344"/>
    </row>
    <row r="154" spans="1:26" ht="32.25" customHeight="1">
      <c r="A154" s="164" t="s">
        <v>173</v>
      </c>
      <c r="B154" s="165" t="s">
        <v>169</v>
      </c>
      <c r="C154" s="165" t="s">
        <v>170</v>
      </c>
      <c r="D154" s="284">
        <v>28.6</v>
      </c>
      <c r="E154" s="284">
        <v>38.700000000000003</v>
      </c>
      <c r="F154" s="284">
        <v>6.9</v>
      </c>
      <c r="G154" s="284">
        <v>82</v>
      </c>
      <c r="H154" s="284">
        <v>10</v>
      </c>
      <c r="I154" s="284">
        <v>10</v>
      </c>
      <c r="J154" s="284">
        <v>22</v>
      </c>
      <c r="K154" s="284">
        <v>10</v>
      </c>
      <c r="L154" s="284" t="s">
        <v>1105</v>
      </c>
      <c r="M154" s="284">
        <v>25</v>
      </c>
      <c r="N154" s="284" t="s">
        <v>1105</v>
      </c>
      <c r="O154" s="286">
        <v>71.428571428571431</v>
      </c>
      <c r="P154" s="286" t="s">
        <v>1161</v>
      </c>
      <c r="Q154" s="286">
        <v>100</v>
      </c>
      <c r="R154" s="286">
        <v>100</v>
      </c>
      <c r="S154" s="285">
        <v>66.7</v>
      </c>
      <c r="T154" s="286">
        <v>0</v>
      </c>
      <c r="U154" s="287">
        <v>54.5</v>
      </c>
      <c r="W154" s="344"/>
      <c r="X154" s="344"/>
      <c r="Y154" s="344"/>
      <c r="Z154" s="344"/>
    </row>
    <row r="155" spans="1:26" ht="32.25" customHeight="1">
      <c r="A155" s="164" t="s">
        <v>174</v>
      </c>
      <c r="B155" s="165" t="s">
        <v>169</v>
      </c>
      <c r="C155" s="165" t="s">
        <v>170</v>
      </c>
      <c r="D155" s="284">
        <v>22.9</v>
      </c>
      <c r="E155" s="284">
        <v>35.5</v>
      </c>
      <c r="F155" s="284">
        <v>9.1999999999999993</v>
      </c>
      <c r="G155" s="284">
        <v>295</v>
      </c>
      <c r="H155" s="284">
        <v>46</v>
      </c>
      <c r="I155" s="284">
        <v>49</v>
      </c>
      <c r="J155" s="284">
        <v>56</v>
      </c>
      <c r="K155" s="284">
        <v>37</v>
      </c>
      <c r="L155" s="284">
        <v>5</v>
      </c>
      <c r="M155" s="284">
        <v>86</v>
      </c>
      <c r="N155" s="284">
        <v>16</v>
      </c>
      <c r="O155" s="286">
        <v>55.882352941176471</v>
      </c>
      <c r="P155" s="286">
        <v>66.666666666666657</v>
      </c>
      <c r="Q155" s="286">
        <v>73.333333333333329</v>
      </c>
      <c r="R155" s="286">
        <v>73.333333333333329</v>
      </c>
      <c r="S155" s="285">
        <v>43.2</v>
      </c>
      <c r="T155" s="286">
        <v>66.7</v>
      </c>
      <c r="U155" s="287">
        <v>26.1</v>
      </c>
      <c r="W155" s="344"/>
      <c r="X155" s="344"/>
      <c r="Y155" s="344"/>
      <c r="Z155" s="344"/>
    </row>
    <row r="156" spans="1:26" ht="32.25" customHeight="1">
      <c r="A156" s="164" t="s">
        <v>175</v>
      </c>
      <c r="B156" s="165" t="s">
        <v>169</v>
      </c>
      <c r="C156" s="165" t="s">
        <v>170</v>
      </c>
      <c r="D156" s="284">
        <v>23.5</v>
      </c>
      <c r="E156" s="284">
        <v>51.7</v>
      </c>
      <c r="F156" s="284">
        <v>6.1</v>
      </c>
      <c r="G156" s="284">
        <v>3929</v>
      </c>
      <c r="H156" s="284">
        <v>887</v>
      </c>
      <c r="I156" s="284">
        <v>606</v>
      </c>
      <c r="J156" s="284">
        <v>598</v>
      </c>
      <c r="K156" s="284">
        <v>527</v>
      </c>
      <c r="L156" s="284">
        <v>78</v>
      </c>
      <c r="M156" s="284">
        <v>475</v>
      </c>
      <c r="N156" s="284">
        <v>758</v>
      </c>
      <c r="O156" s="286">
        <v>43.358395989974937</v>
      </c>
      <c r="P156" s="286">
        <v>74.285714285714292</v>
      </c>
      <c r="Q156" s="286">
        <v>55.2</v>
      </c>
      <c r="R156" s="286">
        <v>55.2</v>
      </c>
      <c r="S156" s="285">
        <v>32.200000000000003</v>
      </c>
      <c r="T156" s="286">
        <v>23.2</v>
      </c>
      <c r="U156" s="287">
        <v>17.100000000000001</v>
      </c>
      <c r="W156" s="344"/>
      <c r="X156" s="344"/>
      <c r="Y156" s="344"/>
      <c r="Z156" s="344"/>
    </row>
    <row r="157" spans="1:26" ht="32.25" customHeight="1">
      <c r="A157" s="164" t="s">
        <v>176</v>
      </c>
      <c r="B157" s="165" t="s">
        <v>169</v>
      </c>
      <c r="C157" s="165" t="s">
        <v>170</v>
      </c>
      <c r="D157" s="284">
        <v>27.4</v>
      </c>
      <c r="E157" s="284">
        <v>66.900000000000006</v>
      </c>
      <c r="F157" s="284">
        <v>10.3</v>
      </c>
      <c r="G157" s="284">
        <v>426</v>
      </c>
      <c r="H157" s="284">
        <v>59</v>
      </c>
      <c r="I157" s="284">
        <v>53</v>
      </c>
      <c r="J157" s="284">
        <v>77</v>
      </c>
      <c r="K157" s="284">
        <v>56</v>
      </c>
      <c r="L157" s="284">
        <v>7</v>
      </c>
      <c r="M157" s="284">
        <v>157</v>
      </c>
      <c r="N157" s="284">
        <v>17</v>
      </c>
      <c r="O157" s="286">
        <v>52</v>
      </c>
      <c r="P157" s="286">
        <v>56.521739130434781</v>
      </c>
      <c r="Q157" s="286">
        <v>57.142857142857139</v>
      </c>
      <c r="R157" s="286">
        <v>57.142857142857139</v>
      </c>
      <c r="S157" s="285">
        <v>23.3</v>
      </c>
      <c r="T157" s="286">
        <v>28.6</v>
      </c>
      <c r="U157" s="287">
        <v>23.1</v>
      </c>
      <c r="W157" s="344"/>
      <c r="X157" s="344"/>
      <c r="Y157" s="344"/>
      <c r="Z157" s="344"/>
    </row>
    <row r="158" spans="1:26" ht="32.25" customHeight="1">
      <c r="A158" s="164" t="s">
        <v>177</v>
      </c>
      <c r="B158" s="165" t="s">
        <v>169</v>
      </c>
      <c r="C158" s="165" t="s">
        <v>170</v>
      </c>
      <c r="D158" s="284">
        <v>23.9</v>
      </c>
      <c r="E158" s="284">
        <v>42.6</v>
      </c>
      <c r="F158" s="284">
        <v>7.4</v>
      </c>
      <c r="G158" s="284">
        <v>289</v>
      </c>
      <c r="H158" s="284">
        <v>51</v>
      </c>
      <c r="I158" s="284">
        <v>39</v>
      </c>
      <c r="J158" s="284">
        <v>48</v>
      </c>
      <c r="K158" s="284">
        <v>29</v>
      </c>
      <c r="L158" s="284" t="s">
        <v>1105</v>
      </c>
      <c r="M158" s="284">
        <v>102</v>
      </c>
      <c r="N158" s="284">
        <v>19</v>
      </c>
      <c r="O158" s="286">
        <v>52</v>
      </c>
      <c r="P158" s="286">
        <v>66.666666666666657</v>
      </c>
      <c r="Q158" s="286">
        <v>54.54545454545454</v>
      </c>
      <c r="R158" s="286">
        <v>54.54545454545454</v>
      </c>
      <c r="S158" s="285">
        <v>34.9</v>
      </c>
      <c r="T158" s="286">
        <v>40</v>
      </c>
      <c r="U158" s="287">
        <v>21.9</v>
      </c>
      <c r="W158" s="344"/>
      <c r="X158" s="344"/>
      <c r="Y158" s="344"/>
      <c r="Z158" s="344"/>
    </row>
    <row r="159" spans="1:26" ht="32.25" customHeight="1">
      <c r="A159" s="164" t="s">
        <v>178</v>
      </c>
      <c r="B159" s="165" t="s">
        <v>169</v>
      </c>
      <c r="C159" s="165" t="s">
        <v>170</v>
      </c>
      <c r="D159" s="284">
        <v>35.9</v>
      </c>
      <c r="E159" s="284">
        <v>74</v>
      </c>
      <c r="F159" s="284">
        <v>12.6</v>
      </c>
      <c r="G159" s="284">
        <v>212</v>
      </c>
      <c r="H159" s="284">
        <v>19</v>
      </c>
      <c r="I159" s="284">
        <v>43</v>
      </c>
      <c r="J159" s="284">
        <v>26</v>
      </c>
      <c r="K159" s="284">
        <v>33</v>
      </c>
      <c r="L159" s="284" t="s">
        <v>1105</v>
      </c>
      <c r="M159" s="284">
        <v>83</v>
      </c>
      <c r="N159" s="284">
        <v>6</v>
      </c>
      <c r="O159" s="286">
        <v>42.857142857142854</v>
      </c>
      <c r="P159" s="286">
        <v>50</v>
      </c>
      <c r="Q159" s="286">
        <v>50</v>
      </c>
      <c r="R159" s="286">
        <v>50</v>
      </c>
      <c r="S159" s="285">
        <v>41.7</v>
      </c>
      <c r="T159" s="286">
        <v>100</v>
      </c>
      <c r="U159" s="287">
        <v>42.9</v>
      </c>
      <c r="W159" s="344"/>
      <c r="X159" s="344"/>
      <c r="Y159" s="344"/>
      <c r="Z159" s="344"/>
    </row>
    <row r="160" spans="1:26" ht="32.25" customHeight="1">
      <c r="A160" s="164" t="s">
        <v>179</v>
      </c>
      <c r="B160" s="165" t="s">
        <v>169</v>
      </c>
      <c r="C160" s="165" t="s">
        <v>170</v>
      </c>
      <c r="D160" s="284">
        <v>30.5</v>
      </c>
      <c r="E160" s="284">
        <v>55.5</v>
      </c>
      <c r="F160" s="284">
        <v>9.5</v>
      </c>
      <c r="G160" s="284">
        <v>100</v>
      </c>
      <c r="H160" s="284">
        <v>13</v>
      </c>
      <c r="I160" s="284" t="s">
        <v>1105</v>
      </c>
      <c r="J160" s="284">
        <v>16</v>
      </c>
      <c r="K160" s="284">
        <v>22</v>
      </c>
      <c r="L160" s="284" t="s">
        <v>1105</v>
      </c>
      <c r="M160" s="284">
        <v>32</v>
      </c>
      <c r="N160" s="284">
        <v>13</v>
      </c>
      <c r="O160" s="286">
        <v>61.53846153846154</v>
      </c>
      <c r="P160" s="286">
        <v>83.333333333333343</v>
      </c>
      <c r="Q160" s="286">
        <v>100</v>
      </c>
      <c r="R160" s="286">
        <v>100</v>
      </c>
      <c r="S160" s="285">
        <v>27.3</v>
      </c>
      <c r="T160" s="286">
        <v>0</v>
      </c>
      <c r="U160" s="287">
        <v>11.1</v>
      </c>
      <c r="W160" s="344"/>
      <c r="X160" s="344"/>
      <c r="Y160" s="344"/>
      <c r="Z160" s="344"/>
    </row>
    <row r="161" spans="1:26" ht="32.25" customHeight="1">
      <c r="A161" s="164" t="s">
        <v>180</v>
      </c>
      <c r="B161" s="165" t="s">
        <v>169</v>
      </c>
      <c r="C161" s="165" t="s">
        <v>170</v>
      </c>
      <c r="D161" s="284">
        <v>33.200000000000003</v>
      </c>
      <c r="E161" s="284">
        <v>67.7</v>
      </c>
      <c r="F161" s="284">
        <v>10.7</v>
      </c>
      <c r="G161" s="284">
        <v>101</v>
      </c>
      <c r="H161" s="284">
        <v>6</v>
      </c>
      <c r="I161" s="284">
        <v>5</v>
      </c>
      <c r="J161" s="284">
        <v>8</v>
      </c>
      <c r="K161" s="284">
        <v>14</v>
      </c>
      <c r="L161" s="284">
        <v>0</v>
      </c>
      <c r="M161" s="284">
        <v>59</v>
      </c>
      <c r="N161" s="284">
        <v>9</v>
      </c>
      <c r="O161" s="286">
        <v>44.444444444444443</v>
      </c>
      <c r="P161" s="286">
        <v>33.333333333333329</v>
      </c>
      <c r="Q161" s="286">
        <v>66.666666666666657</v>
      </c>
      <c r="R161" s="286">
        <v>66.666666666666657</v>
      </c>
      <c r="S161" s="285">
        <v>0</v>
      </c>
      <c r="T161" s="286">
        <v>0</v>
      </c>
      <c r="U161" s="287">
        <v>16.7</v>
      </c>
      <c r="W161" s="344"/>
      <c r="X161" s="344"/>
      <c r="Y161" s="344"/>
      <c r="Z161" s="344"/>
    </row>
    <row r="162" spans="1:26" ht="32.25" customHeight="1">
      <c r="A162" s="164" t="s">
        <v>181</v>
      </c>
      <c r="B162" s="165" t="s">
        <v>169</v>
      </c>
      <c r="C162" s="165" t="s">
        <v>170</v>
      </c>
      <c r="D162" s="284">
        <v>25.4</v>
      </c>
      <c r="E162" s="284">
        <v>44.4</v>
      </c>
      <c r="F162" s="284">
        <v>5.2</v>
      </c>
      <c r="G162" s="284">
        <v>683</v>
      </c>
      <c r="H162" s="284">
        <v>119</v>
      </c>
      <c r="I162" s="284">
        <v>145</v>
      </c>
      <c r="J162" s="284">
        <v>93</v>
      </c>
      <c r="K162" s="284">
        <v>72</v>
      </c>
      <c r="L162" s="284">
        <v>7</v>
      </c>
      <c r="M162" s="284">
        <v>188</v>
      </c>
      <c r="N162" s="284">
        <v>59</v>
      </c>
      <c r="O162" s="286">
        <v>50</v>
      </c>
      <c r="P162" s="286">
        <v>77.777777777777786</v>
      </c>
      <c r="Q162" s="286">
        <v>53.846153846153847</v>
      </c>
      <c r="R162" s="286">
        <v>53.846153846153847</v>
      </c>
      <c r="S162" s="285">
        <v>28.6</v>
      </c>
      <c r="T162" s="286">
        <v>22.2</v>
      </c>
      <c r="U162" s="287">
        <v>20.8</v>
      </c>
      <c r="W162" s="344"/>
      <c r="X162" s="344"/>
      <c r="Y162" s="344"/>
      <c r="Z162" s="344"/>
    </row>
    <row r="163" spans="1:26" ht="32.25" customHeight="1">
      <c r="A163" s="164" t="s">
        <v>182</v>
      </c>
      <c r="B163" s="165" t="s">
        <v>169</v>
      </c>
      <c r="C163" s="165" t="s">
        <v>170</v>
      </c>
      <c r="D163" s="284">
        <v>26.6</v>
      </c>
      <c r="E163" s="284">
        <v>25.6</v>
      </c>
      <c r="F163" s="284">
        <v>10</v>
      </c>
      <c r="G163" s="284">
        <v>194</v>
      </c>
      <c r="H163" s="284">
        <v>21</v>
      </c>
      <c r="I163" s="284">
        <v>53</v>
      </c>
      <c r="J163" s="284">
        <v>33</v>
      </c>
      <c r="K163" s="284">
        <v>26</v>
      </c>
      <c r="L163" s="284">
        <v>0</v>
      </c>
      <c r="M163" s="284">
        <v>56</v>
      </c>
      <c r="N163" s="284">
        <v>5</v>
      </c>
      <c r="O163" s="286">
        <v>54.166666666666664</v>
      </c>
      <c r="P163" s="286">
        <v>66.666666666666657</v>
      </c>
      <c r="Q163" s="286">
        <v>50</v>
      </c>
      <c r="R163" s="286">
        <v>50</v>
      </c>
      <c r="S163" s="285">
        <v>21.1</v>
      </c>
      <c r="T163" s="286">
        <v>0</v>
      </c>
      <c r="U163" s="287">
        <v>0</v>
      </c>
      <c r="W163" s="344"/>
      <c r="X163" s="344"/>
      <c r="Y163" s="344"/>
      <c r="Z163" s="344"/>
    </row>
    <row r="164" spans="1:26" ht="32.25" customHeight="1">
      <c r="A164" s="164" t="s">
        <v>183</v>
      </c>
      <c r="B164" s="165" t="s">
        <v>169</v>
      </c>
      <c r="C164" s="165" t="s">
        <v>170</v>
      </c>
      <c r="D164" s="284">
        <v>37.200000000000003</v>
      </c>
      <c r="E164" s="284">
        <v>68.400000000000006</v>
      </c>
      <c r="F164" s="284">
        <v>10.7</v>
      </c>
      <c r="G164" s="284">
        <v>342</v>
      </c>
      <c r="H164" s="284">
        <v>41</v>
      </c>
      <c r="I164" s="284">
        <v>40</v>
      </c>
      <c r="J164" s="284">
        <v>54</v>
      </c>
      <c r="K164" s="284">
        <v>39</v>
      </c>
      <c r="L164" s="284">
        <v>5</v>
      </c>
      <c r="M164" s="284">
        <v>148</v>
      </c>
      <c r="N164" s="284">
        <v>15</v>
      </c>
      <c r="O164" s="286">
        <v>46.666666666666664</v>
      </c>
      <c r="P164" s="286">
        <v>70</v>
      </c>
      <c r="Q164" s="286">
        <v>33.333333333333329</v>
      </c>
      <c r="R164" s="286">
        <v>33.333333333333329</v>
      </c>
      <c r="S164" s="285">
        <v>31.3</v>
      </c>
      <c r="T164" s="286">
        <v>33.299999999999997</v>
      </c>
      <c r="U164" s="287">
        <v>12</v>
      </c>
      <c r="W164" s="344"/>
      <c r="X164" s="344"/>
      <c r="Y164" s="344"/>
      <c r="Z164" s="344"/>
    </row>
    <row r="165" spans="1:26" ht="32.25" customHeight="1">
      <c r="A165" s="164" t="s">
        <v>184</v>
      </c>
      <c r="B165" s="165" t="s">
        <v>169</v>
      </c>
      <c r="C165" s="165" t="s">
        <v>170</v>
      </c>
      <c r="D165" s="284">
        <v>18</v>
      </c>
      <c r="E165" s="284">
        <v>21.7</v>
      </c>
      <c r="F165" s="284">
        <v>2.9</v>
      </c>
      <c r="G165" s="284">
        <v>41</v>
      </c>
      <c r="H165" s="284">
        <v>7</v>
      </c>
      <c r="I165" s="284">
        <v>10</v>
      </c>
      <c r="J165" s="284">
        <v>6</v>
      </c>
      <c r="K165" s="284">
        <v>10</v>
      </c>
      <c r="L165" s="284" t="s">
        <v>1105</v>
      </c>
      <c r="M165" s="284">
        <v>5</v>
      </c>
      <c r="N165" s="284" t="s">
        <v>1105</v>
      </c>
      <c r="O165" s="286">
        <v>0</v>
      </c>
      <c r="P165" s="286">
        <v>0</v>
      </c>
      <c r="Q165" s="286" t="s">
        <v>1161</v>
      </c>
      <c r="R165" s="286" t="s">
        <v>1161</v>
      </c>
      <c r="S165" s="285">
        <v>12.5</v>
      </c>
      <c r="T165" s="286">
        <v>0</v>
      </c>
      <c r="U165" s="287">
        <v>0</v>
      </c>
      <c r="W165" s="344"/>
      <c r="X165" s="344"/>
      <c r="Y165" s="344"/>
      <c r="Z165" s="344"/>
    </row>
    <row r="166" spans="1:26" ht="32.25" customHeight="1">
      <c r="A166" s="164" t="s">
        <v>185</v>
      </c>
      <c r="B166" s="165" t="s">
        <v>169</v>
      </c>
      <c r="C166" s="165" t="s">
        <v>170</v>
      </c>
      <c r="D166" s="284">
        <v>23</v>
      </c>
      <c r="E166" s="284">
        <v>31.5</v>
      </c>
      <c r="F166" s="284">
        <v>4.8</v>
      </c>
      <c r="G166" s="284">
        <v>67</v>
      </c>
      <c r="H166" s="284">
        <v>6</v>
      </c>
      <c r="I166" s="284">
        <v>7</v>
      </c>
      <c r="J166" s="284">
        <v>9</v>
      </c>
      <c r="K166" s="284">
        <v>8</v>
      </c>
      <c r="L166" s="284" t="s">
        <v>1105</v>
      </c>
      <c r="M166" s="284">
        <v>19</v>
      </c>
      <c r="N166" s="284">
        <v>15</v>
      </c>
      <c r="O166" s="286">
        <v>18.181818181818183</v>
      </c>
      <c r="P166" s="286">
        <v>0</v>
      </c>
      <c r="Q166" s="286">
        <v>0</v>
      </c>
      <c r="R166" s="286">
        <v>0</v>
      </c>
      <c r="S166" s="285">
        <v>28.6</v>
      </c>
      <c r="T166" s="286">
        <v>0</v>
      </c>
      <c r="U166" s="287">
        <v>0</v>
      </c>
      <c r="W166" s="344"/>
      <c r="X166" s="344"/>
      <c r="Y166" s="344"/>
      <c r="Z166" s="344"/>
    </row>
    <row r="167" spans="1:26" ht="32.25" customHeight="1">
      <c r="A167" s="164" t="s">
        <v>186</v>
      </c>
      <c r="B167" s="165" t="s">
        <v>169</v>
      </c>
      <c r="C167" s="165" t="s">
        <v>170</v>
      </c>
      <c r="D167" s="284">
        <v>34.700000000000003</v>
      </c>
      <c r="E167" s="284">
        <v>55.6</v>
      </c>
      <c r="F167" s="284">
        <v>14.7</v>
      </c>
      <c r="G167" s="284">
        <v>1544</v>
      </c>
      <c r="H167" s="284">
        <v>195</v>
      </c>
      <c r="I167" s="284">
        <v>174</v>
      </c>
      <c r="J167" s="284">
        <v>158</v>
      </c>
      <c r="K167" s="284">
        <v>233</v>
      </c>
      <c r="L167" s="284">
        <v>13</v>
      </c>
      <c r="M167" s="284">
        <v>657</v>
      </c>
      <c r="N167" s="284">
        <v>114</v>
      </c>
      <c r="O167" s="286">
        <v>49.074074074074076</v>
      </c>
      <c r="P167" s="286">
        <v>63.157894736842103</v>
      </c>
      <c r="Q167" s="286">
        <v>50</v>
      </c>
      <c r="R167" s="286">
        <v>50</v>
      </c>
      <c r="S167" s="285">
        <v>35</v>
      </c>
      <c r="T167" s="286">
        <v>14.6</v>
      </c>
      <c r="U167" s="287">
        <v>24.8</v>
      </c>
      <c r="W167" s="344"/>
      <c r="X167" s="344"/>
      <c r="Y167" s="344"/>
      <c r="Z167" s="344"/>
    </row>
    <row r="168" spans="1:26" ht="32.25" customHeight="1">
      <c r="A168" s="164" t="s">
        <v>187</v>
      </c>
      <c r="B168" s="165" t="s">
        <v>169</v>
      </c>
      <c r="C168" s="165" t="s">
        <v>170</v>
      </c>
      <c r="D168" s="284">
        <v>28.1</v>
      </c>
      <c r="E168" s="284">
        <v>19.399999999999999</v>
      </c>
      <c r="F168" s="284">
        <v>9.3000000000000007</v>
      </c>
      <c r="G168" s="284">
        <v>89</v>
      </c>
      <c r="H168" s="284">
        <v>6</v>
      </c>
      <c r="I168" s="284">
        <v>13</v>
      </c>
      <c r="J168" s="284">
        <v>13</v>
      </c>
      <c r="K168" s="284">
        <v>13</v>
      </c>
      <c r="L168" s="284" t="s">
        <v>1105</v>
      </c>
      <c r="M168" s="284">
        <v>38</v>
      </c>
      <c r="N168" s="284" t="s">
        <v>1105</v>
      </c>
      <c r="O168" s="286">
        <v>50</v>
      </c>
      <c r="P168" s="286">
        <v>50</v>
      </c>
      <c r="Q168" s="286" t="s">
        <v>1161</v>
      </c>
      <c r="R168" s="286" t="s">
        <v>1161</v>
      </c>
      <c r="S168" s="285">
        <v>16.7</v>
      </c>
      <c r="T168" s="286">
        <v>0</v>
      </c>
      <c r="U168" s="287">
        <v>0</v>
      </c>
      <c r="W168" s="344"/>
      <c r="X168" s="344"/>
      <c r="Y168" s="344"/>
      <c r="Z168" s="344"/>
    </row>
    <row r="169" spans="1:26" ht="32.25" customHeight="1">
      <c r="A169" s="164" t="s">
        <v>188</v>
      </c>
      <c r="B169" s="165" t="s">
        <v>169</v>
      </c>
      <c r="C169" s="165" t="s">
        <v>170</v>
      </c>
      <c r="D169" s="284">
        <v>20.399999999999999</v>
      </c>
      <c r="E169" s="284">
        <v>43.9</v>
      </c>
      <c r="F169" s="284">
        <v>4.9000000000000004</v>
      </c>
      <c r="G169" s="284">
        <v>79</v>
      </c>
      <c r="H169" s="284">
        <v>17</v>
      </c>
      <c r="I169" s="284">
        <v>17</v>
      </c>
      <c r="J169" s="284">
        <v>18</v>
      </c>
      <c r="K169" s="284">
        <v>11</v>
      </c>
      <c r="L169" s="284">
        <v>0</v>
      </c>
      <c r="M169" s="284">
        <v>13</v>
      </c>
      <c r="N169" s="284" t="s">
        <v>1105</v>
      </c>
      <c r="O169" s="286">
        <v>53.333333333333336</v>
      </c>
      <c r="P169" s="286">
        <v>42.857142857142854</v>
      </c>
      <c r="Q169" s="286">
        <v>80</v>
      </c>
      <c r="R169" s="286">
        <v>80</v>
      </c>
      <c r="S169" s="285">
        <v>30.8</v>
      </c>
      <c r="T169" s="286">
        <v>0</v>
      </c>
      <c r="U169" s="287">
        <v>0</v>
      </c>
      <c r="W169" s="344"/>
      <c r="X169" s="344"/>
      <c r="Y169" s="344"/>
      <c r="Z169" s="344"/>
    </row>
    <row r="170" spans="1:26" ht="32.25" customHeight="1">
      <c r="A170" s="164" t="s">
        <v>189</v>
      </c>
      <c r="B170" s="165" t="s">
        <v>190</v>
      </c>
      <c r="C170" s="165" t="s">
        <v>191</v>
      </c>
      <c r="D170" s="284">
        <v>26.2</v>
      </c>
      <c r="E170" s="284">
        <v>59.7</v>
      </c>
      <c r="F170" s="284">
        <v>9</v>
      </c>
      <c r="G170" s="284">
        <v>174</v>
      </c>
      <c r="H170" s="284">
        <v>22</v>
      </c>
      <c r="I170" s="284">
        <v>20</v>
      </c>
      <c r="J170" s="284">
        <v>50</v>
      </c>
      <c r="K170" s="284">
        <v>28</v>
      </c>
      <c r="L170" s="284">
        <v>0</v>
      </c>
      <c r="M170" s="284">
        <v>27</v>
      </c>
      <c r="N170" s="284">
        <v>27</v>
      </c>
      <c r="O170" s="286">
        <v>51.219512195121951</v>
      </c>
      <c r="P170" s="286">
        <v>56.666666666666664</v>
      </c>
      <c r="Q170" s="286">
        <v>100</v>
      </c>
      <c r="R170" s="286">
        <v>100</v>
      </c>
      <c r="S170" s="285">
        <v>25</v>
      </c>
      <c r="T170" s="286">
        <v>0</v>
      </c>
      <c r="U170" s="287">
        <v>5.6</v>
      </c>
      <c r="W170" s="344"/>
      <c r="X170" s="344"/>
      <c r="Y170" s="344"/>
      <c r="Z170" s="344"/>
    </row>
    <row r="171" spans="1:26" ht="32.25" customHeight="1">
      <c r="A171" s="164" t="s">
        <v>192</v>
      </c>
      <c r="B171" s="165" t="s">
        <v>190</v>
      </c>
      <c r="C171" s="165" t="s">
        <v>191</v>
      </c>
      <c r="D171" s="284">
        <v>26.4</v>
      </c>
      <c r="E171" s="284">
        <v>46.6</v>
      </c>
      <c r="F171" s="284">
        <v>11.7</v>
      </c>
      <c r="G171" s="284">
        <v>223</v>
      </c>
      <c r="H171" s="284">
        <v>38</v>
      </c>
      <c r="I171" s="284">
        <v>18</v>
      </c>
      <c r="J171" s="284">
        <v>83</v>
      </c>
      <c r="K171" s="284">
        <v>44</v>
      </c>
      <c r="L171" s="284">
        <v>0</v>
      </c>
      <c r="M171" s="284">
        <v>28</v>
      </c>
      <c r="N171" s="284">
        <v>12</v>
      </c>
      <c r="O171" s="286">
        <v>49.180327868852459</v>
      </c>
      <c r="P171" s="286">
        <v>69.230769230769226</v>
      </c>
      <c r="Q171" s="286">
        <v>57.692307692307686</v>
      </c>
      <c r="R171" s="286">
        <v>57.692307692307686</v>
      </c>
      <c r="S171" s="285">
        <v>43.2</v>
      </c>
      <c r="T171" s="286">
        <v>40</v>
      </c>
      <c r="U171" s="287">
        <v>34.799999999999997</v>
      </c>
      <c r="W171" s="344"/>
      <c r="X171" s="344"/>
      <c r="Y171" s="344"/>
      <c r="Z171" s="344"/>
    </row>
    <row r="172" spans="1:26" ht="32.25" customHeight="1">
      <c r="A172" s="164" t="s">
        <v>193</v>
      </c>
      <c r="B172" s="165" t="s">
        <v>190</v>
      </c>
      <c r="C172" s="165" t="s">
        <v>191</v>
      </c>
      <c r="D172" s="284">
        <v>29.5</v>
      </c>
      <c r="E172" s="284">
        <v>51.6</v>
      </c>
      <c r="F172" s="284">
        <v>10.199999999999999</v>
      </c>
      <c r="G172" s="284">
        <v>4730</v>
      </c>
      <c r="H172" s="284">
        <v>1238</v>
      </c>
      <c r="I172" s="284">
        <v>161</v>
      </c>
      <c r="J172" s="284">
        <v>953</v>
      </c>
      <c r="K172" s="284">
        <v>826</v>
      </c>
      <c r="L172" s="284">
        <v>76</v>
      </c>
      <c r="M172" s="284">
        <v>834</v>
      </c>
      <c r="N172" s="284">
        <v>642</v>
      </c>
      <c r="O172" s="286">
        <v>45.165945165945168</v>
      </c>
      <c r="P172" s="286">
        <v>68.503937007874015</v>
      </c>
      <c r="Q172" s="286">
        <v>61.79245283018868</v>
      </c>
      <c r="R172" s="286">
        <v>61.79245283018868</v>
      </c>
      <c r="S172" s="285">
        <v>40.9</v>
      </c>
      <c r="T172" s="286">
        <v>23.5</v>
      </c>
      <c r="U172" s="287">
        <v>24.5</v>
      </c>
      <c r="W172" s="344"/>
      <c r="X172" s="344"/>
      <c r="Y172" s="344"/>
      <c r="Z172" s="344"/>
    </row>
    <row r="173" spans="1:26" ht="32.25" customHeight="1">
      <c r="A173" s="164" t="s">
        <v>194</v>
      </c>
      <c r="B173" s="165" t="s">
        <v>190</v>
      </c>
      <c r="C173" s="165" t="s">
        <v>191</v>
      </c>
      <c r="D173" s="284">
        <v>35.6</v>
      </c>
      <c r="E173" s="284">
        <v>45</v>
      </c>
      <c r="F173" s="284">
        <v>12</v>
      </c>
      <c r="G173" s="284">
        <v>256</v>
      </c>
      <c r="H173" s="284">
        <v>16</v>
      </c>
      <c r="I173" s="284">
        <v>19</v>
      </c>
      <c r="J173" s="284">
        <v>73</v>
      </c>
      <c r="K173" s="284">
        <v>35</v>
      </c>
      <c r="L173" s="284" t="s">
        <v>1105</v>
      </c>
      <c r="M173" s="284">
        <v>96</v>
      </c>
      <c r="N173" s="284">
        <v>14</v>
      </c>
      <c r="O173" s="286">
        <v>59.740259740259738</v>
      </c>
      <c r="P173" s="286">
        <v>52.941176470588239</v>
      </c>
      <c r="Q173" s="286">
        <v>61.764705882352942</v>
      </c>
      <c r="R173" s="286">
        <v>61.764705882352942</v>
      </c>
      <c r="S173" s="285">
        <v>56.7</v>
      </c>
      <c r="T173" s="286">
        <v>50</v>
      </c>
      <c r="U173" s="287">
        <v>4</v>
      </c>
      <c r="W173" s="344"/>
      <c r="X173" s="344"/>
      <c r="Y173" s="344"/>
      <c r="Z173" s="344"/>
    </row>
    <row r="174" spans="1:26" ht="32.25" customHeight="1">
      <c r="A174" s="164" t="s">
        <v>195</v>
      </c>
      <c r="B174" s="165" t="s">
        <v>190</v>
      </c>
      <c r="C174" s="165" t="s">
        <v>191</v>
      </c>
      <c r="D174" s="284">
        <v>28.6</v>
      </c>
      <c r="E174" s="284">
        <v>52.9</v>
      </c>
      <c r="F174" s="284">
        <v>10.199999999999999</v>
      </c>
      <c r="G174" s="284">
        <v>472</v>
      </c>
      <c r="H174" s="284">
        <v>64</v>
      </c>
      <c r="I174" s="284">
        <v>13</v>
      </c>
      <c r="J174" s="284">
        <v>137</v>
      </c>
      <c r="K174" s="284">
        <v>58</v>
      </c>
      <c r="L174" s="284">
        <v>6</v>
      </c>
      <c r="M174" s="284">
        <v>125</v>
      </c>
      <c r="N174" s="284">
        <v>69</v>
      </c>
      <c r="O174" s="286">
        <v>56.88073394495413</v>
      </c>
      <c r="P174" s="286">
        <v>63.265306122448983</v>
      </c>
      <c r="Q174" s="286">
        <v>70.833333333333343</v>
      </c>
      <c r="R174" s="286">
        <v>70.833333333333343</v>
      </c>
      <c r="S174" s="285">
        <v>30</v>
      </c>
      <c r="T174" s="286">
        <v>20</v>
      </c>
      <c r="U174" s="287">
        <v>30.8</v>
      </c>
      <c r="W174" s="344"/>
      <c r="X174" s="344"/>
      <c r="Y174" s="344"/>
      <c r="Z174" s="344"/>
    </row>
    <row r="175" spans="1:26" ht="32.25" customHeight="1">
      <c r="A175" s="164" t="s">
        <v>196</v>
      </c>
      <c r="B175" s="165" t="s">
        <v>190</v>
      </c>
      <c r="C175" s="165" t="s">
        <v>191</v>
      </c>
      <c r="D175" s="284">
        <v>29.2</v>
      </c>
      <c r="E175" s="284">
        <v>49.1</v>
      </c>
      <c r="F175" s="284">
        <v>10.9</v>
      </c>
      <c r="G175" s="284">
        <v>576</v>
      </c>
      <c r="H175" s="284">
        <v>128</v>
      </c>
      <c r="I175" s="284">
        <v>15</v>
      </c>
      <c r="J175" s="284">
        <v>135</v>
      </c>
      <c r="K175" s="284">
        <v>56</v>
      </c>
      <c r="L175" s="284">
        <v>6</v>
      </c>
      <c r="M175" s="284">
        <v>144</v>
      </c>
      <c r="N175" s="284">
        <v>92</v>
      </c>
      <c r="O175" s="286">
        <v>44.444444444444443</v>
      </c>
      <c r="P175" s="286">
        <v>60</v>
      </c>
      <c r="Q175" s="286">
        <v>42.857142857142854</v>
      </c>
      <c r="R175" s="286">
        <v>42.857142857142854</v>
      </c>
      <c r="S175" s="285">
        <v>46</v>
      </c>
      <c r="T175" s="286">
        <v>25</v>
      </c>
      <c r="U175" s="287">
        <v>21.3</v>
      </c>
      <c r="W175" s="344"/>
      <c r="X175" s="344"/>
      <c r="Y175" s="344"/>
      <c r="Z175" s="344"/>
    </row>
    <row r="176" spans="1:26" ht="32.25" customHeight="1">
      <c r="A176" s="164" t="s">
        <v>197</v>
      </c>
      <c r="B176" s="165" t="s">
        <v>190</v>
      </c>
      <c r="C176" s="165" t="s">
        <v>191</v>
      </c>
      <c r="D176" s="284">
        <v>34.5</v>
      </c>
      <c r="E176" s="284">
        <v>60.1</v>
      </c>
      <c r="F176" s="284">
        <v>10.8</v>
      </c>
      <c r="G176" s="284">
        <v>817</v>
      </c>
      <c r="H176" s="284">
        <v>85</v>
      </c>
      <c r="I176" s="284">
        <v>63</v>
      </c>
      <c r="J176" s="284">
        <v>139</v>
      </c>
      <c r="K176" s="284">
        <v>151</v>
      </c>
      <c r="L176" s="284">
        <v>5</v>
      </c>
      <c r="M176" s="284">
        <v>288</v>
      </c>
      <c r="N176" s="284">
        <v>86</v>
      </c>
      <c r="O176" s="286">
        <v>51.587301587301596</v>
      </c>
      <c r="P176" s="286">
        <v>65.517241379310349</v>
      </c>
      <c r="Q176" s="286">
        <v>59.523809523809526</v>
      </c>
      <c r="R176" s="286">
        <v>59.523809523809526</v>
      </c>
      <c r="S176" s="285">
        <v>35.9</v>
      </c>
      <c r="T176" s="286">
        <v>33.299999999999997</v>
      </c>
      <c r="U176" s="287">
        <v>9.3000000000000007</v>
      </c>
      <c r="W176" s="344"/>
      <c r="X176" s="344"/>
      <c r="Y176" s="344"/>
      <c r="Z176" s="344"/>
    </row>
    <row r="177" spans="1:26" ht="32.25" customHeight="1">
      <c r="A177" s="164" t="s">
        <v>198</v>
      </c>
      <c r="B177" s="165" t="s">
        <v>190</v>
      </c>
      <c r="C177" s="165" t="s">
        <v>191</v>
      </c>
      <c r="D177" s="284">
        <v>29</v>
      </c>
      <c r="E177" s="284">
        <v>44.5</v>
      </c>
      <c r="F177" s="284">
        <v>9.6999999999999993</v>
      </c>
      <c r="G177" s="284">
        <v>568</v>
      </c>
      <c r="H177" s="284">
        <v>132</v>
      </c>
      <c r="I177" s="284">
        <v>18</v>
      </c>
      <c r="J177" s="284">
        <v>132</v>
      </c>
      <c r="K177" s="284">
        <v>70</v>
      </c>
      <c r="L177" s="284">
        <v>8</v>
      </c>
      <c r="M177" s="284">
        <v>121</v>
      </c>
      <c r="N177" s="284">
        <v>87</v>
      </c>
      <c r="O177" s="286">
        <v>48.18181818181818</v>
      </c>
      <c r="P177" s="286">
        <v>54.054054054054056</v>
      </c>
      <c r="Q177" s="286">
        <v>68.421052631578945</v>
      </c>
      <c r="R177" s="286">
        <v>68.421052631578945</v>
      </c>
      <c r="S177" s="285">
        <v>43.8</v>
      </c>
      <c r="T177" s="286">
        <v>25</v>
      </c>
      <c r="U177" s="287">
        <v>23.7</v>
      </c>
      <c r="W177" s="344"/>
      <c r="X177" s="344"/>
      <c r="Y177" s="344"/>
      <c r="Z177" s="344"/>
    </row>
    <row r="178" spans="1:26" ht="32.25" customHeight="1">
      <c r="A178" s="164" t="s">
        <v>199</v>
      </c>
      <c r="B178" s="165" t="s">
        <v>190</v>
      </c>
      <c r="C178" s="165" t="s">
        <v>191</v>
      </c>
      <c r="D178" s="284">
        <v>31</v>
      </c>
      <c r="E178" s="284">
        <v>47.8</v>
      </c>
      <c r="F178" s="284">
        <v>12.7</v>
      </c>
      <c r="G178" s="284">
        <v>475</v>
      </c>
      <c r="H178" s="284">
        <v>59</v>
      </c>
      <c r="I178" s="284">
        <v>32</v>
      </c>
      <c r="J178" s="284">
        <v>141</v>
      </c>
      <c r="K178" s="284">
        <v>73</v>
      </c>
      <c r="L178" s="284">
        <v>5</v>
      </c>
      <c r="M178" s="284">
        <v>105</v>
      </c>
      <c r="N178" s="284">
        <v>60</v>
      </c>
      <c r="O178" s="286">
        <v>48.113207547169814</v>
      </c>
      <c r="P178" s="286">
        <v>65.625</v>
      </c>
      <c r="Q178" s="286">
        <v>58.064516129032263</v>
      </c>
      <c r="R178" s="286">
        <v>58.064516129032263</v>
      </c>
      <c r="S178" s="285">
        <v>45.5</v>
      </c>
      <c r="T178" s="286">
        <v>46.2</v>
      </c>
      <c r="U178" s="287">
        <v>19.600000000000001</v>
      </c>
      <c r="W178" s="344"/>
      <c r="X178" s="344"/>
      <c r="Y178" s="344"/>
      <c r="Z178" s="344"/>
    </row>
    <row r="179" spans="1:26" ht="32.25" customHeight="1">
      <c r="A179" s="164" t="s">
        <v>200</v>
      </c>
      <c r="B179" s="165" t="s">
        <v>190</v>
      </c>
      <c r="C179" s="165" t="s">
        <v>191</v>
      </c>
      <c r="D179" s="284">
        <v>36.1</v>
      </c>
      <c r="E179" s="284">
        <v>53.9</v>
      </c>
      <c r="F179" s="284">
        <v>13.1</v>
      </c>
      <c r="G179" s="284">
        <v>486</v>
      </c>
      <c r="H179" s="284">
        <v>81</v>
      </c>
      <c r="I179" s="284">
        <v>13</v>
      </c>
      <c r="J179" s="284">
        <v>77</v>
      </c>
      <c r="K179" s="284">
        <v>59</v>
      </c>
      <c r="L179" s="284" t="s">
        <v>1105</v>
      </c>
      <c r="M179" s="284">
        <v>203</v>
      </c>
      <c r="N179" s="284">
        <v>51</v>
      </c>
      <c r="O179" s="286">
        <v>58.490566037735846</v>
      </c>
      <c r="P179" s="286">
        <v>64.516129032258064</v>
      </c>
      <c r="Q179" s="286">
        <v>66.666666666666657</v>
      </c>
      <c r="R179" s="286">
        <v>66.666666666666657</v>
      </c>
      <c r="S179" s="285">
        <v>43.8</v>
      </c>
      <c r="T179" s="286">
        <v>40</v>
      </c>
      <c r="U179" s="287">
        <v>17.5</v>
      </c>
      <c r="W179" s="344"/>
      <c r="X179" s="344"/>
      <c r="Y179" s="344"/>
      <c r="Z179" s="344"/>
    </row>
    <row r="180" spans="1:26" ht="32.25" customHeight="1">
      <c r="A180" s="164" t="s">
        <v>201</v>
      </c>
      <c r="B180" s="165" t="s">
        <v>190</v>
      </c>
      <c r="C180" s="165" t="s">
        <v>191</v>
      </c>
      <c r="D180" s="284">
        <v>24.1</v>
      </c>
      <c r="E180" s="284">
        <v>46.8</v>
      </c>
      <c r="F180" s="284">
        <v>9.3000000000000007</v>
      </c>
      <c r="G180" s="284">
        <v>187</v>
      </c>
      <c r="H180" s="284">
        <v>24</v>
      </c>
      <c r="I180" s="284">
        <v>9</v>
      </c>
      <c r="J180" s="284">
        <v>43</v>
      </c>
      <c r="K180" s="284">
        <v>20</v>
      </c>
      <c r="L180" s="284">
        <v>0</v>
      </c>
      <c r="M180" s="284">
        <v>62</v>
      </c>
      <c r="N180" s="284">
        <v>29</v>
      </c>
      <c r="O180" s="286">
        <v>60.606060606060609</v>
      </c>
      <c r="P180" s="286">
        <v>70.588235294117652</v>
      </c>
      <c r="Q180" s="286">
        <v>80</v>
      </c>
      <c r="R180" s="286">
        <v>80</v>
      </c>
      <c r="S180" s="285">
        <v>36.799999999999997</v>
      </c>
      <c r="T180" s="286">
        <v>0</v>
      </c>
      <c r="U180" s="287">
        <v>4.8</v>
      </c>
      <c r="W180" s="344"/>
      <c r="X180" s="344"/>
      <c r="Y180" s="344"/>
      <c r="Z180" s="344"/>
    </row>
    <row r="181" spans="1:26" ht="32.25" customHeight="1">
      <c r="A181" s="164" t="s">
        <v>202</v>
      </c>
      <c r="B181" s="165" t="s">
        <v>190</v>
      </c>
      <c r="C181" s="165" t="s">
        <v>191</v>
      </c>
      <c r="D181" s="284">
        <v>34.700000000000003</v>
      </c>
      <c r="E181" s="284">
        <v>48.1</v>
      </c>
      <c r="F181" s="284">
        <v>8.1999999999999993</v>
      </c>
      <c r="G181" s="284">
        <v>120</v>
      </c>
      <c r="H181" s="284">
        <v>11</v>
      </c>
      <c r="I181" s="284" t="s">
        <v>1105</v>
      </c>
      <c r="J181" s="284">
        <v>31</v>
      </c>
      <c r="K181" s="284">
        <v>13</v>
      </c>
      <c r="L181" s="284" t="s">
        <v>1105</v>
      </c>
      <c r="M181" s="284">
        <v>51</v>
      </c>
      <c r="N181" s="284">
        <v>10</v>
      </c>
      <c r="O181" s="286">
        <v>50</v>
      </c>
      <c r="P181" s="286">
        <v>50</v>
      </c>
      <c r="Q181" s="286">
        <v>85.714285714285708</v>
      </c>
      <c r="R181" s="286">
        <v>85.714285714285708</v>
      </c>
      <c r="S181" s="285">
        <v>54.5</v>
      </c>
      <c r="T181" s="286">
        <v>100</v>
      </c>
      <c r="U181" s="287">
        <v>46.2</v>
      </c>
      <c r="W181" s="344"/>
      <c r="X181" s="344"/>
      <c r="Y181" s="344"/>
      <c r="Z181" s="344"/>
    </row>
    <row r="182" spans="1:26" ht="32.25" customHeight="1">
      <c r="A182" s="164" t="s">
        <v>203</v>
      </c>
      <c r="B182" s="165" t="s">
        <v>190</v>
      </c>
      <c r="C182" s="165" t="s">
        <v>191</v>
      </c>
      <c r="D182" s="284">
        <v>32.299999999999997</v>
      </c>
      <c r="E182" s="284">
        <v>50.7</v>
      </c>
      <c r="F182" s="284">
        <v>14.5</v>
      </c>
      <c r="G182" s="284">
        <v>263</v>
      </c>
      <c r="H182" s="284">
        <v>37</v>
      </c>
      <c r="I182" s="284">
        <v>6</v>
      </c>
      <c r="J182" s="284">
        <v>79</v>
      </c>
      <c r="K182" s="284">
        <v>70</v>
      </c>
      <c r="L182" s="284" t="s">
        <v>1105</v>
      </c>
      <c r="M182" s="284">
        <v>33</v>
      </c>
      <c r="N182" s="284">
        <v>35</v>
      </c>
      <c r="O182" s="286">
        <v>64.473684210526315</v>
      </c>
      <c r="P182" s="286">
        <v>69.230769230769226</v>
      </c>
      <c r="Q182" s="286">
        <v>82.857142857142861</v>
      </c>
      <c r="R182" s="286">
        <v>82.857142857142861</v>
      </c>
      <c r="S182" s="285">
        <v>46.8</v>
      </c>
      <c r="T182" s="286">
        <v>0</v>
      </c>
      <c r="U182" s="287">
        <v>15.4</v>
      </c>
      <c r="W182" s="344"/>
      <c r="X182" s="344"/>
      <c r="Y182" s="344"/>
      <c r="Z182" s="344"/>
    </row>
    <row r="183" spans="1:26" ht="32.25" customHeight="1">
      <c r="A183" s="164" t="s">
        <v>204</v>
      </c>
      <c r="B183" s="165" t="s">
        <v>205</v>
      </c>
      <c r="C183" s="165" t="s">
        <v>206</v>
      </c>
      <c r="D183" s="284">
        <v>30.7</v>
      </c>
      <c r="E183" s="284">
        <v>44.2</v>
      </c>
      <c r="F183" s="284">
        <v>10.8</v>
      </c>
      <c r="G183" s="284">
        <v>265</v>
      </c>
      <c r="H183" s="284">
        <v>32</v>
      </c>
      <c r="I183" s="284">
        <v>23</v>
      </c>
      <c r="J183" s="284">
        <v>58</v>
      </c>
      <c r="K183" s="284">
        <v>25</v>
      </c>
      <c r="L183" s="284" t="s">
        <v>1105</v>
      </c>
      <c r="M183" s="284">
        <v>102</v>
      </c>
      <c r="N183" s="284">
        <v>22</v>
      </c>
      <c r="O183" s="286">
        <v>70</v>
      </c>
      <c r="P183" s="286">
        <v>82.35294117647058</v>
      </c>
      <c r="Q183" s="286">
        <v>100</v>
      </c>
      <c r="R183" s="286">
        <v>100</v>
      </c>
      <c r="S183" s="285">
        <v>63.2</v>
      </c>
      <c r="T183" s="286">
        <v>0</v>
      </c>
      <c r="U183" s="287">
        <v>41.7</v>
      </c>
      <c r="W183" s="344"/>
      <c r="X183" s="344"/>
      <c r="Y183" s="344"/>
      <c r="Z183" s="344"/>
    </row>
    <row r="184" spans="1:26" ht="32.25" customHeight="1">
      <c r="A184" s="164" t="s">
        <v>207</v>
      </c>
      <c r="B184" s="165" t="s">
        <v>205</v>
      </c>
      <c r="C184" s="165" t="s">
        <v>206</v>
      </c>
      <c r="D184" s="284">
        <v>31</v>
      </c>
      <c r="E184" s="284">
        <v>21.4</v>
      </c>
      <c r="F184" s="284">
        <v>7.3</v>
      </c>
      <c r="G184" s="284">
        <v>251</v>
      </c>
      <c r="H184" s="284">
        <v>25</v>
      </c>
      <c r="I184" s="284">
        <v>26</v>
      </c>
      <c r="J184" s="284">
        <v>29</v>
      </c>
      <c r="K184" s="284">
        <v>21</v>
      </c>
      <c r="L184" s="284" t="s">
        <v>1105</v>
      </c>
      <c r="M184" s="284">
        <v>144</v>
      </c>
      <c r="N184" s="284">
        <v>5</v>
      </c>
      <c r="O184" s="286">
        <v>32</v>
      </c>
      <c r="P184" s="286">
        <v>25</v>
      </c>
      <c r="Q184" s="286">
        <v>50</v>
      </c>
      <c r="R184" s="286">
        <v>50</v>
      </c>
      <c r="S184" s="285">
        <v>54.2</v>
      </c>
      <c r="T184" s="286">
        <v>0</v>
      </c>
      <c r="U184" s="287">
        <v>27.3</v>
      </c>
      <c r="W184" s="344"/>
      <c r="X184" s="344"/>
      <c r="Y184" s="344"/>
      <c r="Z184" s="344"/>
    </row>
    <row r="185" spans="1:26" ht="32.25" customHeight="1">
      <c r="A185" s="164" t="s">
        <v>208</v>
      </c>
      <c r="B185" s="165" t="s">
        <v>205</v>
      </c>
      <c r="C185" s="165" t="s">
        <v>206</v>
      </c>
      <c r="D185" s="284">
        <v>27.6</v>
      </c>
      <c r="E185" s="284">
        <v>54.3</v>
      </c>
      <c r="F185" s="284">
        <v>7.2</v>
      </c>
      <c r="G185" s="284">
        <v>8614</v>
      </c>
      <c r="H185" s="284">
        <v>1708</v>
      </c>
      <c r="I185" s="284">
        <v>772</v>
      </c>
      <c r="J185" s="284">
        <v>1179</v>
      </c>
      <c r="K185" s="284">
        <v>920</v>
      </c>
      <c r="L185" s="284">
        <v>103</v>
      </c>
      <c r="M185" s="284">
        <v>2641</v>
      </c>
      <c r="N185" s="284">
        <v>1291</v>
      </c>
      <c r="O185" s="286">
        <v>35.686777920410783</v>
      </c>
      <c r="P185" s="286">
        <v>45.061728395061728</v>
      </c>
      <c r="Q185" s="286">
        <v>45</v>
      </c>
      <c r="R185" s="286">
        <v>45</v>
      </c>
      <c r="S185" s="285">
        <v>52.7</v>
      </c>
      <c r="T185" s="286">
        <v>14.4</v>
      </c>
      <c r="U185" s="287">
        <v>22.4</v>
      </c>
      <c r="W185" s="344"/>
      <c r="X185" s="344"/>
      <c r="Y185" s="344"/>
      <c r="Z185" s="344"/>
    </row>
    <row r="186" spans="1:26" ht="32.25" customHeight="1">
      <c r="A186" s="164" t="s">
        <v>209</v>
      </c>
      <c r="B186" s="165" t="s">
        <v>205</v>
      </c>
      <c r="C186" s="165" t="s">
        <v>206</v>
      </c>
      <c r="D186" s="284">
        <v>29.1</v>
      </c>
      <c r="E186" s="284">
        <v>46.2</v>
      </c>
      <c r="F186" s="284">
        <v>11.5</v>
      </c>
      <c r="G186" s="284">
        <v>954</v>
      </c>
      <c r="H186" s="284">
        <v>144</v>
      </c>
      <c r="I186" s="284">
        <v>81</v>
      </c>
      <c r="J186" s="284">
        <v>188</v>
      </c>
      <c r="K186" s="284">
        <v>85</v>
      </c>
      <c r="L186" s="284">
        <v>12</v>
      </c>
      <c r="M186" s="284">
        <v>331</v>
      </c>
      <c r="N186" s="284">
        <v>113</v>
      </c>
      <c r="O186" s="286">
        <v>51</v>
      </c>
      <c r="P186" s="286">
        <v>79.310344827586206</v>
      </c>
      <c r="Q186" s="286">
        <v>50</v>
      </c>
      <c r="R186" s="286">
        <v>50</v>
      </c>
      <c r="S186" s="285">
        <v>52.3</v>
      </c>
      <c r="T186" s="286">
        <v>73.3</v>
      </c>
      <c r="U186" s="287">
        <v>22.3</v>
      </c>
      <c r="W186" s="344"/>
      <c r="X186" s="344"/>
      <c r="Y186" s="344"/>
      <c r="Z186" s="344"/>
    </row>
    <row r="187" spans="1:26" ht="32.25" customHeight="1">
      <c r="A187" s="164" t="s">
        <v>210</v>
      </c>
      <c r="B187" s="165" t="s">
        <v>205</v>
      </c>
      <c r="C187" s="165" t="s">
        <v>206</v>
      </c>
      <c r="D187" s="284">
        <v>22.5</v>
      </c>
      <c r="E187" s="284">
        <v>33.299999999999997</v>
      </c>
      <c r="F187" s="284">
        <v>11.4</v>
      </c>
      <c r="G187" s="284">
        <v>59</v>
      </c>
      <c r="H187" s="284">
        <v>13</v>
      </c>
      <c r="I187" s="284" t="s">
        <v>1105</v>
      </c>
      <c r="J187" s="284">
        <v>22</v>
      </c>
      <c r="K187" s="284" t="s">
        <v>1105</v>
      </c>
      <c r="L187" s="284" t="s">
        <v>1105</v>
      </c>
      <c r="M187" s="284">
        <v>13</v>
      </c>
      <c r="N187" s="284" t="s">
        <v>1105</v>
      </c>
      <c r="O187" s="286">
        <v>31.25</v>
      </c>
      <c r="P187" s="286">
        <v>50</v>
      </c>
      <c r="Q187" s="286">
        <v>30</v>
      </c>
      <c r="R187" s="286">
        <v>30</v>
      </c>
      <c r="S187" s="285">
        <v>53.8</v>
      </c>
      <c r="T187" s="286">
        <v>0</v>
      </c>
      <c r="U187" s="287">
        <v>0</v>
      </c>
      <c r="W187" s="344"/>
      <c r="X187" s="344"/>
      <c r="Y187" s="344"/>
      <c r="Z187" s="344"/>
    </row>
    <row r="188" spans="1:26" ht="32.25" customHeight="1">
      <c r="A188" s="164" t="s">
        <v>211</v>
      </c>
      <c r="B188" s="165" t="s">
        <v>205</v>
      </c>
      <c r="C188" s="165" t="s">
        <v>206</v>
      </c>
      <c r="D188" s="284">
        <v>30.6</v>
      </c>
      <c r="E188" s="284">
        <v>37.799999999999997</v>
      </c>
      <c r="F188" s="284">
        <v>11.8</v>
      </c>
      <c r="G188" s="284">
        <v>197</v>
      </c>
      <c r="H188" s="284">
        <v>24</v>
      </c>
      <c r="I188" s="284">
        <v>15</v>
      </c>
      <c r="J188" s="284">
        <v>50</v>
      </c>
      <c r="K188" s="284">
        <v>37</v>
      </c>
      <c r="L188" s="284" t="s">
        <v>1105</v>
      </c>
      <c r="M188" s="284">
        <v>59</v>
      </c>
      <c r="N188" s="284">
        <v>11</v>
      </c>
      <c r="O188" s="286">
        <v>54.54545454545454</v>
      </c>
      <c r="P188" s="286">
        <v>75</v>
      </c>
      <c r="Q188" s="286">
        <v>60</v>
      </c>
      <c r="R188" s="286">
        <v>60</v>
      </c>
      <c r="S188" s="285">
        <v>58.3</v>
      </c>
      <c r="T188" s="286">
        <v>0</v>
      </c>
      <c r="U188" s="287">
        <v>0</v>
      </c>
      <c r="W188" s="344"/>
      <c r="X188" s="344"/>
      <c r="Y188" s="344"/>
      <c r="Z188" s="344"/>
    </row>
    <row r="189" spans="1:26" ht="32.25" customHeight="1">
      <c r="A189" s="164" t="s">
        <v>212</v>
      </c>
      <c r="B189" s="165" t="s">
        <v>205</v>
      </c>
      <c r="C189" s="165" t="s">
        <v>206</v>
      </c>
      <c r="D189" s="284">
        <v>42.7</v>
      </c>
      <c r="E189" s="284">
        <v>56.7</v>
      </c>
      <c r="F189" s="284">
        <v>14.3</v>
      </c>
      <c r="G189" s="284">
        <v>759</v>
      </c>
      <c r="H189" s="284">
        <v>51</v>
      </c>
      <c r="I189" s="284">
        <v>48</v>
      </c>
      <c r="J189" s="284">
        <v>100</v>
      </c>
      <c r="K189" s="284">
        <v>99</v>
      </c>
      <c r="L189" s="284">
        <v>5</v>
      </c>
      <c r="M189" s="284">
        <v>418</v>
      </c>
      <c r="N189" s="284">
        <v>38</v>
      </c>
      <c r="O189" s="286">
        <v>51.351351351351347</v>
      </c>
      <c r="P189" s="286">
        <v>54.901960784313729</v>
      </c>
      <c r="Q189" s="286">
        <v>50</v>
      </c>
      <c r="R189" s="286">
        <v>50</v>
      </c>
      <c r="S189" s="285">
        <v>51.4</v>
      </c>
      <c r="T189" s="286">
        <v>0</v>
      </c>
      <c r="U189" s="287">
        <v>14.3</v>
      </c>
      <c r="W189" s="344"/>
      <c r="X189" s="344"/>
      <c r="Y189" s="344"/>
      <c r="Z189" s="344"/>
    </row>
    <row r="190" spans="1:26" ht="32.25" customHeight="1">
      <c r="A190" s="164" t="s">
        <v>213</v>
      </c>
      <c r="B190" s="165" t="s">
        <v>205</v>
      </c>
      <c r="C190" s="165" t="s">
        <v>206</v>
      </c>
      <c r="D190" s="284">
        <v>28.8</v>
      </c>
      <c r="E190" s="284">
        <v>91.4</v>
      </c>
      <c r="F190" s="284">
        <v>21.1</v>
      </c>
      <c r="G190" s="284">
        <v>63</v>
      </c>
      <c r="H190" s="284" t="s">
        <v>1105</v>
      </c>
      <c r="I190" s="284" t="s">
        <v>1105</v>
      </c>
      <c r="J190" s="284">
        <v>37</v>
      </c>
      <c r="K190" s="284">
        <v>7</v>
      </c>
      <c r="L190" s="284">
        <v>0</v>
      </c>
      <c r="M190" s="284">
        <v>12</v>
      </c>
      <c r="N190" s="284" t="s">
        <v>1105</v>
      </c>
      <c r="O190" s="286">
        <v>70.370370370370367</v>
      </c>
      <c r="P190" s="286">
        <v>100</v>
      </c>
      <c r="Q190" s="286">
        <v>64.705882352941174</v>
      </c>
      <c r="R190" s="286">
        <v>64.705882352941174</v>
      </c>
      <c r="S190" s="285">
        <v>0</v>
      </c>
      <c r="T190" s="286">
        <v>0</v>
      </c>
      <c r="U190" s="287">
        <v>0</v>
      </c>
      <c r="W190" s="344"/>
      <c r="X190" s="344"/>
      <c r="Y190" s="344"/>
      <c r="Z190" s="344"/>
    </row>
    <row r="191" spans="1:26" ht="32.25" customHeight="1">
      <c r="A191" s="164" t="s">
        <v>214</v>
      </c>
      <c r="B191" s="165" t="s">
        <v>205</v>
      </c>
      <c r="C191" s="165" t="s">
        <v>206</v>
      </c>
      <c r="D191" s="284">
        <v>29.9</v>
      </c>
      <c r="E191" s="284">
        <v>65.099999999999994</v>
      </c>
      <c r="F191" s="284">
        <v>6.8</v>
      </c>
      <c r="G191" s="284">
        <v>52</v>
      </c>
      <c r="H191" s="284">
        <v>6</v>
      </c>
      <c r="I191" s="284">
        <v>5</v>
      </c>
      <c r="J191" s="284">
        <v>14</v>
      </c>
      <c r="K191" s="284">
        <v>6</v>
      </c>
      <c r="L191" s="284">
        <v>0</v>
      </c>
      <c r="M191" s="284">
        <v>19</v>
      </c>
      <c r="N191" s="284" t="s">
        <v>1105</v>
      </c>
      <c r="O191" s="286">
        <v>33.333333333333329</v>
      </c>
      <c r="P191" s="286">
        <v>0</v>
      </c>
      <c r="Q191" s="286">
        <v>100</v>
      </c>
      <c r="R191" s="286">
        <v>100</v>
      </c>
      <c r="S191" s="285">
        <v>0</v>
      </c>
      <c r="T191" s="286">
        <v>0</v>
      </c>
      <c r="U191" s="287">
        <v>0</v>
      </c>
      <c r="W191" s="344"/>
      <c r="X191" s="344"/>
      <c r="Y191" s="344"/>
      <c r="Z191" s="344"/>
    </row>
    <row r="192" spans="1:26" ht="32.25" customHeight="1">
      <c r="A192" s="164" t="s">
        <v>215</v>
      </c>
      <c r="B192" s="165" t="s">
        <v>205</v>
      </c>
      <c r="C192" s="165" t="s">
        <v>206</v>
      </c>
      <c r="D192" s="284">
        <v>32.700000000000003</v>
      </c>
      <c r="E192" s="284">
        <v>49.1</v>
      </c>
      <c r="F192" s="284">
        <v>6.3</v>
      </c>
      <c r="G192" s="284">
        <v>169</v>
      </c>
      <c r="H192" s="284">
        <v>15</v>
      </c>
      <c r="I192" s="284">
        <v>13</v>
      </c>
      <c r="J192" s="284">
        <v>36</v>
      </c>
      <c r="K192" s="284">
        <v>30</v>
      </c>
      <c r="L192" s="284" t="s">
        <v>1105</v>
      </c>
      <c r="M192" s="284">
        <v>65</v>
      </c>
      <c r="N192" s="284">
        <v>8</v>
      </c>
      <c r="O192" s="286">
        <v>31.578947368421051</v>
      </c>
      <c r="P192" s="286">
        <v>36</v>
      </c>
      <c r="Q192" s="286">
        <v>0</v>
      </c>
      <c r="R192" s="286">
        <v>0</v>
      </c>
      <c r="S192" s="285">
        <v>61.5</v>
      </c>
      <c r="T192" s="286">
        <v>0</v>
      </c>
      <c r="U192" s="287">
        <v>0</v>
      </c>
      <c r="W192" s="344"/>
      <c r="X192" s="344"/>
      <c r="Y192" s="344"/>
      <c r="Z192" s="344"/>
    </row>
    <row r="193" spans="1:26" ht="32.25" customHeight="1">
      <c r="A193" s="164" t="s">
        <v>216</v>
      </c>
      <c r="B193" s="165" t="s">
        <v>205</v>
      </c>
      <c r="C193" s="165" t="s">
        <v>206</v>
      </c>
      <c r="D193" s="284">
        <v>33.9</v>
      </c>
      <c r="E193" s="284">
        <v>66.7</v>
      </c>
      <c r="F193" s="284">
        <v>17.8</v>
      </c>
      <c r="G193" s="284">
        <v>66</v>
      </c>
      <c r="H193" s="284" t="s">
        <v>1105</v>
      </c>
      <c r="I193" s="284">
        <v>5</v>
      </c>
      <c r="J193" s="284">
        <v>17</v>
      </c>
      <c r="K193" s="284">
        <v>7</v>
      </c>
      <c r="L193" s="284">
        <v>0</v>
      </c>
      <c r="M193" s="284">
        <v>33</v>
      </c>
      <c r="N193" s="284">
        <v>0</v>
      </c>
      <c r="O193" s="286">
        <v>50</v>
      </c>
      <c r="P193" s="286">
        <v>25</v>
      </c>
      <c r="Q193" s="286">
        <v>66.666666666666657</v>
      </c>
      <c r="R193" s="286">
        <v>66.666666666666657</v>
      </c>
      <c r="S193" s="285">
        <v>75</v>
      </c>
      <c r="T193" s="286">
        <v>0</v>
      </c>
      <c r="U193" s="287">
        <v>75</v>
      </c>
      <c r="W193" s="344"/>
      <c r="X193" s="344"/>
      <c r="Y193" s="344"/>
      <c r="Z193" s="344"/>
    </row>
    <row r="194" spans="1:26" ht="32.25" customHeight="1">
      <c r="A194" s="164" t="s">
        <v>217</v>
      </c>
      <c r="B194" s="165" t="s">
        <v>205</v>
      </c>
      <c r="C194" s="165" t="s">
        <v>206</v>
      </c>
      <c r="D194" s="284">
        <v>26.1</v>
      </c>
      <c r="E194" s="284">
        <v>45.7</v>
      </c>
      <c r="F194" s="284">
        <v>12.4</v>
      </c>
      <c r="G194" s="284">
        <v>653</v>
      </c>
      <c r="H194" s="284">
        <v>133</v>
      </c>
      <c r="I194" s="284">
        <v>59</v>
      </c>
      <c r="J194" s="284">
        <v>165</v>
      </c>
      <c r="K194" s="284">
        <v>105</v>
      </c>
      <c r="L194" s="284">
        <v>9</v>
      </c>
      <c r="M194" s="284">
        <v>100</v>
      </c>
      <c r="N194" s="284">
        <v>82</v>
      </c>
      <c r="O194" s="286">
        <v>51.041666666666664</v>
      </c>
      <c r="P194" s="286">
        <v>59.322033898305079</v>
      </c>
      <c r="Q194" s="286">
        <v>37.5</v>
      </c>
      <c r="R194" s="286">
        <v>37.5</v>
      </c>
      <c r="S194" s="285">
        <v>47.3</v>
      </c>
      <c r="T194" s="286">
        <v>0</v>
      </c>
      <c r="U194" s="287">
        <v>18.100000000000001</v>
      </c>
      <c r="W194" s="344"/>
      <c r="X194" s="344"/>
      <c r="Y194" s="344"/>
      <c r="Z194" s="344"/>
    </row>
    <row r="195" spans="1:26" ht="32.25" customHeight="1">
      <c r="A195" s="164" t="s">
        <v>218</v>
      </c>
      <c r="B195" s="165" t="s">
        <v>205</v>
      </c>
      <c r="C195" s="165" t="s">
        <v>206</v>
      </c>
      <c r="D195" s="284">
        <v>6.3</v>
      </c>
      <c r="E195" s="284">
        <v>33.299999999999997</v>
      </c>
      <c r="F195" s="284">
        <v>0</v>
      </c>
      <c r="G195" s="284">
        <v>9</v>
      </c>
      <c r="H195" s="284" t="s">
        <v>1105</v>
      </c>
      <c r="I195" s="284" t="s">
        <v>1105</v>
      </c>
      <c r="J195" s="284" t="s">
        <v>1105</v>
      </c>
      <c r="K195" s="284" t="s">
        <v>1105</v>
      </c>
      <c r="L195" s="284">
        <v>0</v>
      </c>
      <c r="M195" s="284">
        <v>0</v>
      </c>
      <c r="N195" s="284">
        <v>0</v>
      </c>
      <c r="O195" s="286">
        <v>0</v>
      </c>
      <c r="P195" s="286" t="s">
        <v>1161</v>
      </c>
      <c r="Q195" s="286">
        <v>0</v>
      </c>
      <c r="R195" s="286">
        <v>0</v>
      </c>
      <c r="S195" s="285">
        <v>0</v>
      </c>
      <c r="T195" s="286">
        <v>0</v>
      </c>
      <c r="U195" s="287">
        <v>0</v>
      </c>
      <c r="W195" s="344"/>
      <c r="X195" s="344"/>
      <c r="Y195" s="344"/>
      <c r="Z195" s="344"/>
    </row>
    <row r="196" spans="1:26" ht="32.25" customHeight="1">
      <c r="A196" s="164" t="s">
        <v>219</v>
      </c>
      <c r="B196" s="165" t="s">
        <v>205</v>
      </c>
      <c r="C196" s="165" t="s">
        <v>206</v>
      </c>
      <c r="D196" s="284">
        <v>31.9</v>
      </c>
      <c r="E196" s="284">
        <v>43.5</v>
      </c>
      <c r="F196" s="284">
        <v>4.9000000000000004</v>
      </c>
      <c r="G196" s="284">
        <v>91</v>
      </c>
      <c r="H196" s="284">
        <v>6</v>
      </c>
      <c r="I196" s="284">
        <v>10</v>
      </c>
      <c r="J196" s="284">
        <v>12</v>
      </c>
      <c r="K196" s="284">
        <v>8</v>
      </c>
      <c r="L196" s="284">
        <v>0</v>
      </c>
      <c r="M196" s="284">
        <v>52</v>
      </c>
      <c r="N196" s="284" t="s">
        <v>1105</v>
      </c>
      <c r="O196" s="286">
        <v>57.142857142857139</v>
      </c>
      <c r="P196" s="286">
        <v>60</v>
      </c>
      <c r="Q196" s="286">
        <v>100</v>
      </c>
      <c r="R196" s="286">
        <v>100</v>
      </c>
      <c r="S196" s="285">
        <v>66.7</v>
      </c>
      <c r="T196" s="286">
        <v>0</v>
      </c>
      <c r="U196" s="287">
        <v>0</v>
      </c>
      <c r="W196" s="344"/>
      <c r="X196" s="344"/>
      <c r="Y196" s="344"/>
      <c r="Z196" s="344"/>
    </row>
    <row r="197" spans="1:26" ht="32.25" customHeight="1">
      <c r="A197" s="164" t="s">
        <v>220</v>
      </c>
      <c r="B197" s="165" t="s">
        <v>205</v>
      </c>
      <c r="C197" s="165" t="s">
        <v>206</v>
      </c>
      <c r="D197" s="284">
        <v>28</v>
      </c>
      <c r="E197" s="284">
        <v>43.4</v>
      </c>
      <c r="F197" s="284">
        <v>9</v>
      </c>
      <c r="G197" s="284">
        <v>373</v>
      </c>
      <c r="H197" s="284">
        <v>57</v>
      </c>
      <c r="I197" s="284">
        <v>29</v>
      </c>
      <c r="J197" s="284">
        <v>79</v>
      </c>
      <c r="K197" s="284">
        <v>44</v>
      </c>
      <c r="L197" s="284">
        <v>7</v>
      </c>
      <c r="M197" s="284">
        <v>90</v>
      </c>
      <c r="N197" s="284">
        <v>67</v>
      </c>
      <c r="O197" s="286">
        <v>57.627118644067799</v>
      </c>
      <c r="P197" s="286">
        <v>69.444444444444443</v>
      </c>
      <c r="Q197" s="286">
        <v>33.333333333333329</v>
      </c>
      <c r="R197" s="286">
        <v>33.333333333333329</v>
      </c>
      <c r="S197" s="285">
        <v>46.2</v>
      </c>
      <c r="T197" s="286">
        <v>50</v>
      </c>
      <c r="U197" s="287">
        <v>24.7</v>
      </c>
      <c r="W197" s="344"/>
      <c r="X197" s="344"/>
      <c r="Y197" s="344"/>
      <c r="Z197" s="344"/>
    </row>
    <row r="198" spans="1:26" ht="32.25" customHeight="1">
      <c r="A198" s="164" t="s">
        <v>221</v>
      </c>
      <c r="B198" s="165" t="s">
        <v>205</v>
      </c>
      <c r="C198" s="165" t="s">
        <v>206</v>
      </c>
      <c r="D198" s="284">
        <v>23.6</v>
      </c>
      <c r="E198" s="284">
        <v>42.9</v>
      </c>
      <c r="F198" s="284">
        <v>7.2</v>
      </c>
      <c r="G198" s="284">
        <v>208</v>
      </c>
      <c r="H198" s="284">
        <v>33</v>
      </c>
      <c r="I198" s="284">
        <v>17</v>
      </c>
      <c r="J198" s="284">
        <v>36</v>
      </c>
      <c r="K198" s="284">
        <v>21</v>
      </c>
      <c r="L198" s="284">
        <v>5</v>
      </c>
      <c r="M198" s="284">
        <v>87</v>
      </c>
      <c r="N198" s="284">
        <v>9</v>
      </c>
      <c r="O198" s="286">
        <v>37.5</v>
      </c>
      <c r="P198" s="286">
        <v>41.17647058823529</v>
      </c>
      <c r="Q198" s="286">
        <v>66.666666666666657</v>
      </c>
      <c r="R198" s="286">
        <v>66.666666666666657</v>
      </c>
      <c r="S198" s="285">
        <v>63</v>
      </c>
      <c r="T198" s="286">
        <v>0</v>
      </c>
      <c r="U198" s="287">
        <v>25</v>
      </c>
      <c r="W198" s="344"/>
      <c r="X198" s="344"/>
      <c r="Y198" s="344"/>
      <c r="Z198" s="344"/>
    </row>
    <row r="199" spans="1:26" ht="32.25" customHeight="1">
      <c r="A199" s="164" t="s">
        <v>222</v>
      </c>
      <c r="B199" s="165" t="s">
        <v>205</v>
      </c>
      <c r="C199" s="165" t="s">
        <v>206</v>
      </c>
      <c r="D199" s="284">
        <v>27.7</v>
      </c>
      <c r="E199" s="284">
        <v>52.6</v>
      </c>
      <c r="F199" s="284">
        <v>13.5</v>
      </c>
      <c r="G199" s="284">
        <v>140</v>
      </c>
      <c r="H199" s="284">
        <v>21</v>
      </c>
      <c r="I199" s="284">
        <v>14</v>
      </c>
      <c r="J199" s="284">
        <v>56</v>
      </c>
      <c r="K199" s="284">
        <v>16</v>
      </c>
      <c r="L199" s="284">
        <v>0</v>
      </c>
      <c r="M199" s="284">
        <v>26</v>
      </c>
      <c r="N199" s="284">
        <v>7</v>
      </c>
      <c r="O199" s="286">
        <v>60.784313725490193</v>
      </c>
      <c r="P199" s="286">
        <v>64.285714285714292</v>
      </c>
      <c r="Q199" s="286">
        <v>70.370370370370367</v>
      </c>
      <c r="R199" s="286">
        <v>70.370370370370367</v>
      </c>
      <c r="S199" s="285">
        <v>19</v>
      </c>
      <c r="T199" s="286">
        <v>0</v>
      </c>
      <c r="U199" s="287">
        <v>35.700000000000003</v>
      </c>
      <c r="W199" s="344"/>
      <c r="X199" s="344"/>
      <c r="Y199" s="344"/>
      <c r="Z199" s="344"/>
    </row>
    <row r="200" spans="1:26" ht="32.25" customHeight="1">
      <c r="A200" s="164" t="s">
        <v>223</v>
      </c>
      <c r="B200" s="165" t="s">
        <v>205</v>
      </c>
      <c r="C200" s="165" t="s">
        <v>206</v>
      </c>
      <c r="D200" s="284">
        <v>26.6</v>
      </c>
      <c r="E200" s="284">
        <v>49.5</v>
      </c>
      <c r="F200" s="284">
        <v>10.8</v>
      </c>
      <c r="G200" s="284">
        <v>538</v>
      </c>
      <c r="H200" s="284">
        <v>75</v>
      </c>
      <c r="I200" s="284">
        <v>28</v>
      </c>
      <c r="J200" s="284">
        <v>166</v>
      </c>
      <c r="K200" s="284">
        <v>85</v>
      </c>
      <c r="L200" s="284">
        <v>5</v>
      </c>
      <c r="M200" s="284">
        <v>143</v>
      </c>
      <c r="N200" s="284">
        <v>36</v>
      </c>
      <c r="O200" s="286">
        <v>50.40650406504065</v>
      </c>
      <c r="P200" s="286">
        <v>60.714285714285708</v>
      </c>
      <c r="Q200" s="286">
        <v>55.223880597014926</v>
      </c>
      <c r="R200" s="286">
        <v>55.223880597014926</v>
      </c>
      <c r="S200" s="285">
        <v>52.5</v>
      </c>
      <c r="T200" s="286">
        <v>40</v>
      </c>
      <c r="U200" s="287">
        <v>20</v>
      </c>
      <c r="W200" s="344"/>
      <c r="X200" s="344"/>
      <c r="Y200" s="344"/>
      <c r="Z200" s="344"/>
    </row>
    <row r="201" spans="1:26" ht="32.25" customHeight="1">
      <c r="A201" s="164" t="s">
        <v>224</v>
      </c>
      <c r="B201" s="165" t="s">
        <v>205</v>
      </c>
      <c r="C201" s="165" t="s">
        <v>206</v>
      </c>
      <c r="D201" s="284">
        <v>26.5</v>
      </c>
      <c r="E201" s="284">
        <v>7.9</v>
      </c>
      <c r="F201" s="284">
        <v>7.5</v>
      </c>
      <c r="G201" s="284">
        <v>80</v>
      </c>
      <c r="H201" s="284">
        <v>20</v>
      </c>
      <c r="I201" s="284">
        <v>9</v>
      </c>
      <c r="J201" s="284">
        <v>10</v>
      </c>
      <c r="K201" s="284" t="s">
        <v>1105</v>
      </c>
      <c r="L201" s="284">
        <v>0</v>
      </c>
      <c r="M201" s="284">
        <v>28</v>
      </c>
      <c r="N201" s="284">
        <v>9</v>
      </c>
      <c r="O201" s="286">
        <v>15.384615384615385</v>
      </c>
      <c r="P201" s="286">
        <v>25</v>
      </c>
      <c r="Q201" s="286">
        <v>25</v>
      </c>
      <c r="R201" s="286">
        <v>25</v>
      </c>
      <c r="S201" s="285">
        <v>60.9</v>
      </c>
      <c r="T201" s="286">
        <v>0</v>
      </c>
      <c r="U201" s="287">
        <v>6.7</v>
      </c>
      <c r="W201" s="344"/>
      <c r="X201" s="344"/>
      <c r="Y201" s="344"/>
      <c r="Z201" s="344"/>
    </row>
    <row r="202" spans="1:26" ht="32.25" customHeight="1">
      <c r="A202" s="164" t="s">
        <v>225</v>
      </c>
      <c r="B202" s="165" t="s">
        <v>205</v>
      </c>
      <c r="C202" s="165" t="s">
        <v>206</v>
      </c>
      <c r="D202" s="284">
        <v>26.5</v>
      </c>
      <c r="E202" s="284">
        <v>76.599999999999994</v>
      </c>
      <c r="F202" s="284">
        <v>7</v>
      </c>
      <c r="G202" s="284">
        <v>158</v>
      </c>
      <c r="H202" s="284">
        <v>28</v>
      </c>
      <c r="I202" s="284">
        <v>22</v>
      </c>
      <c r="J202" s="284">
        <v>28</v>
      </c>
      <c r="K202" s="284">
        <v>11</v>
      </c>
      <c r="L202" s="284" t="s">
        <v>1105</v>
      </c>
      <c r="M202" s="284">
        <v>49</v>
      </c>
      <c r="N202" s="284">
        <v>19</v>
      </c>
      <c r="O202" s="286">
        <v>66.666666666666657</v>
      </c>
      <c r="P202" s="286">
        <v>44.444444444444443</v>
      </c>
      <c r="Q202" s="286" t="s">
        <v>1161</v>
      </c>
      <c r="R202" s="286" t="s">
        <v>1161</v>
      </c>
      <c r="S202" s="285">
        <v>38.1</v>
      </c>
      <c r="T202" s="286">
        <v>0</v>
      </c>
      <c r="U202" s="287">
        <v>13.3</v>
      </c>
      <c r="W202" s="344"/>
      <c r="X202" s="344"/>
      <c r="Y202" s="344"/>
      <c r="Z202" s="344"/>
    </row>
    <row r="203" spans="1:26" ht="32.25" customHeight="1">
      <c r="A203" s="164" t="s">
        <v>226</v>
      </c>
      <c r="B203" s="165" t="s">
        <v>205</v>
      </c>
      <c r="C203" s="165" t="s">
        <v>206</v>
      </c>
      <c r="D203" s="284">
        <v>30.8</v>
      </c>
      <c r="E203" s="284">
        <v>65.5</v>
      </c>
      <c r="F203" s="284">
        <v>14.2</v>
      </c>
      <c r="G203" s="284">
        <v>316</v>
      </c>
      <c r="H203" s="284">
        <v>86</v>
      </c>
      <c r="I203" s="284">
        <v>15</v>
      </c>
      <c r="J203" s="284">
        <v>121</v>
      </c>
      <c r="K203" s="284">
        <v>34</v>
      </c>
      <c r="L203" s="284">
        <v>5</v>
      </c>
      <c r="M203" s="284">
        <v>47</v>
      </c>
      <c r="N203" s="284">
        <v>8</v>
      </c>
      <c r="O203" s="286">
        <v>48.387096774193552</v>
      </c>
      <c r="P203" s="286">
        <v>47.692307692307693</v>
      </c>
      <c r="Q203" s="286">
        <v>63.636363636363633</v>
      </c>
      <c r="R203" s="286">
        <v>63.636363636363633</v>
      </c>
      <c r="S203" s="285">
        <v>15.6</v>
      </c>
      <c r="T203" s="286">
        <v>0</v>
      </c>
      <c r="U203" s="287">
        <v>10</v>
      </c>
      <c r="W203" s="344"/>
      <c r="X203" s="344"/>
      <c r="Y203" s="344"/>
      <c r="Z203" s="344"/>
    </row>
    <row r="204" spans="1:26" ht="32.25" customHeight="1">
      <c r="A204" s="164" t="s">
        <v>227</v>
      </c>
      <c r="B204" s="165" t="s">
        <v>205</v>
      </c>
      <c r="C204" s="165" t="s">
        <v>206</v>
      </c>
      <c r="D204" s="284">
        <v>28.6</v>
      </c>
      <c r="E204" s="284">
        <v>57.5</v>
      </c>
      <c r="F204" s="284">
        <v>10.7</v>
      </c>
      <c r="G204" s="284">
        <v>1026</v>
      </c>
      <c r="H204" s="284">
        <v>159</v>
      </c>
      <c r="I204" s="284">
        <v>43</v>
      </c>
      <c r="J204" s="284">
        <v>272</v>
      </c>
      <c r="K204" s="284">
        <v>167</v>
      </c>
      <c r="L204" s="284">
        <v>17</v>
      </c>
      <c r="M204" s="284">
        <v>257</v>
      </c>
      <c r="N204" s="284">
        <v>111</v>
      </c>
      <c r="O204" s="286">
        <v>53.763440860215049</v>
      </c>
      <c r="P204" s="286">
        <v>56.521739130434781</v>
      </c>
      <c r="Q204" s="286">
        <v>67.857142857142861</v>
      </c>
      <c r="R204" s="286">
        <v>67.857142857142861</v>
      </c>
      <c r="S204" s="285">
        <v>52.3</v>
      </c>
      <c r="T204" s="286">
        <v>6.7</v>
      </c>
      <c r="U204" s="287">
        <v>17.600000000000001</v>
      </c>
      <c r="W204" s="344"/>
      <c r="X204" s="344"/>
      <c r="Y204" s="344"/>
      <c r="Z204" s="344"/>
    </row>
    <row r="205" spans="1:26" ht="32.25" customHeight="1">
      <c r="A205" s="164" t="s">
        <v>228</v>
      </c>
      <c r="B205" s="165" t="s">
        <v>229</v>
      </c>
      <c r="C205" s="165" t="s">
        <v>230</v>
      </c>
      <c r="D205" s="284">
        <v>33.799999999999997</v>
      </c>
      <c r="E205" s="284">
        <v>58.4</v>
      </c>
      <c r="F205" s="284">
        <v>14.7</v>
      </c>
      <c r="G205" s="284">
        <v>374</v>
      </c>
      <c r="H205" s="284">
        <v>76</v>
      </c>
      <c r="I205" s="284">
        <v>35</v>
      </c>
      <c r="J205" s="284">
        <v>54</v>
      </c>
      <c r="K205" s="284">
        <v>90</v>
      </c>
      <c r="L205" s="284">
        <v>5</v>
      </c>
      <c r="M205" s="284">
        <v>94</v>
      </c>
      <c r="N205" s="284">
        <v>20</v>
      </c>
      <c r="O205" s="286">
        <v>40.625</v>
      </c>
      <c r="P205" s="286">
        <v>42.857142857142854</v>
      </c>
      <c r="Q205" s="286">
        <v>57.142857142857139</v>
      </c>
      <c r="R205" s="286">
        <v>57.142857142857139</v>
      </c>
      <c r="S205" s="285">
        <v>24.1</v>
      </c>
      <c r="T205" s="286">
        <v>14.3</v>
      </c>
      <c r="U205" s="287">
        <v>29.4</v>
      </c>
      <c r="W205" s="344"/>
      <c r="X205" s="344"/>
      <c r="Y205" s="344"/>
      <c r="Z205" s="344"/>
    </row>
    <row r="206" spans="1:26" ht="32.25" customHeight="1">
      <c r="A206" s="164" t="s">
        <v>231</v>
      </c>
      <c r="B206" s="165" t="s">
        <v>229</v>
      </c>
      <c r="C206" s="165" t="s">
        <v>230</v>
      </c>
      <c r="D206" s="284">
        <v>44.1</v>
      </c>
      <c r="E206" s="284">
        <v>65.599999999999994</v>
      </c>
      <c r="F206" s="284">
        <v>22.5</v>
      </c>
      <c r="G206" s="284">
        <v>564</v>
      </c>
      <c r="H206" s="284">
        <v>54</v>
      </c>
      <c r="I206" s="284">
        <v>61</v>
      </c>
      <c r="J206" s="284">
        <v>82</v>
      </c>
      <c r="K206" s="284">
        <v>71</v>
      </c>
      <c r="L206" s="284" t="s">
        <v>1105</v>
      </c>
      <c r="M206" s="284">
        <v>266</v>
      </c>
      <c r="N206" s="284">
        <v>28</v>
      </c>
      <c r="O206" s="286">
        <v>40.74074074074074</v>
      </c>
      <c r="P206" s="286">
        <v>45.454545454545453</v>
      </c>
      <c r="Q206" s="286">
        <v>100</v>
      </c>
      <c r="R206" s="286">
        <v>100</v>
      </c>
      <c r="S206" s="285">
        <v>33.299999999999997</v>
      </c>
      <c r="T206" s="286">
        <v>14.3</v>
      </c>
      <c r="U206" s="287">
        <v>18.2</v>
      </c>
      <c r="W206" s="344"/>
      <c r="X206" s="344"/>
      <c r="Y206" s="344"/>
      <c r="Z206" s="344"/>
    </row>
    <row r="207" spans="1:26" ht="32.25" customHeight="1">
      <c r="A207" s="164" t="s">
        <v>232</v>
      </c>
      <c r="B207" s="165" t="s">
        <v>229</v>
      </c>
      <c r="C207" s="165" t="s">
        <v>230</v>
      </c>
      <c r="D207" s="284">
        <v>40.200000000000003</v>
      </c>
      <c r="E207" s="284">
        <v>76</v>
      </c>
      <c r="F207" s="284">
        <v>19.7</v>
      </c>
      <c r="G207" s="284">
        <v>82</v>
      </c>
      <c r="H207" s="284">
        <v>11</v>
      </c>
      <c r="I207" s="284">
        <v>12</v>
      </c>
      <c r="J207" s="284">
        <v>11</v>
      </c>
      <c r="K207" s="284">
        <v>9</v>
      </c>
      <c r="L207" s="284" t="s">
        <v>1105</v>
      </c>
      <c r="M207" s="284">
        <v>29</v>
      </c>
      <c r="N207" s="284">
        <v>9</v>
      </c>
      <c r="O207" s="286">
        <v>60</v>
      </c>
      <c r="P207" s="286" t="s">
        <v>1161</v>
      </c>
      <c r="Q207" s="286">
        <v>100</v>
      </c>
      <c r="R207" s="286">
        <v>100</v>
      </c>
      <c r="S207" s="285">
        <v>18.2</v>
      </c>
      <c r="T207" s="286">
        <v>0</v>
      </c>
      <c r="U207" s="287">
        <v>10</v>
      </c>
      <c r="W207" s="344"/>
      <c r="X207" s="344"/>
      <c r="Y207" s="344"/>
      <c r="Z207" s="344"/>
    </row>
    <row r="208" spans="1:26" ht="32.25" customHeight="1">
      <c r="A208" s="164" t="s">
        <v>233</v>
      </c>
      <c r="B208" s="165" t="s">
        <v>229</v>
      </c>
      <c r="C208" s="165" t="s">
        <v>230</v>
      </c>
      <c r="D208" s="284">
        <v>35.9</v>
      </c>
      <c r="E208" s="284">
        <v>60.7</v>
      </c>
      <c r="F208" s="284">
        <v>17.8</v>
      </c>
      <c r="G208" s="284">
        <v>386</v>
      </c>
      <c r="H208" s="284">
        <v>53</v>
      </c>
      <c r="I208" s="284">
        <v>33</v>
      </c>
      <c r="J208" s="284">
        <v>77</v>
      </c>
      <c r="K208" s="284">
        <v>55</v>
      </c>
      <c r="L208" s="284" t="s">
        <v>1105</v>
      </c>
      <c r="M208" s="284">
        <v>115</v>
      </c>
      <c r="N208" s="284">
        <v>50</v>
      </c>
      <c r="O208" s="286">
        <v>27.027027027027028</v>
      </c>
      <c r="P208" s="286">
        <v>23.076923076923077</v>
      </c>
      <c r="Q208" s="286">
        <v>54.54545454545454</v>
      </c>
      <c r="R208" s="286">
        <v>54.54545454545454</v>
      </c>
      <c r="S208" s="285">
        <v>35.9</v>
      </c>
      <c r="T208" s="286">
        <v>50</v>
      </c>
      <c r="U208" s="287">
        <v>7.2</v>
      </c>
      <c r="W208" s="344"/>
      <c r="X208" s="344"/>
      <c r="Y208" s="344"/>
      <c r="Z208" s="344"/>
    </row>
    <row r="209" spans="1:26" ht="32.25" customHeight="1">
      <c r="A209" s="164" t="s">
        <v>234</v>
      </c>
      <c r="B209" s="165" t="s">
        <v>229</v>
      </c>
      <c r="C209" s="165" t="s">
        <v>230</v>
      </c>
      <c r="D209" s="284">
        <v>37.200000000000003</v>
      </c>
      <c r="E209" s="284">
        <v>39.799999999999997</v>
      </c>
      <c r="F209" s="284">
        <v>21.6</v>
      </c>
      <c r="G209" s="284">
        <v>50</v>
      </c>
      <c r="H209" s="284">
        <v>5</v>
      </c>
      <c r="I209" s="284">
        <v>9</v>
      </c>
      <c r="J209" s="284">
        <v>12</v>
      </c>
      <c r="K209" s="284">
        <v>6</v>
      </c>
      <c r="L209" s="284">
        <v>0</v>
      </c>
      <c r="M209" s="284">
        <v>14</v>
      </c>
      <c r="N209" s="284" t="s">
        <v>1105</v>
      </c>
      <c r="O209" s="286">
        <v>40</v>
      </c>
      <c r="P209" s="286">
        <v>57.142857142857139</v>
      </c>
      <c r="Q209" s="286">
        <v>0</v>
      </c>
      <c r="R209" s="286">
        <v>0</v>
      </c>
      <c r="S209" s="285">
        <v>50</v>
      </c>
      <c r="T209" s="286">
        <v>0</v>
      </c>
      <c r="U209" s="287">
        <v>0</v>
      </c>
      <c r="W209" s="344"/>
      <c r="X209" s="344"/>
      <c r="Y209" s="344"/>
      <c r="Z209" s="344"/>
    </row>
    <row r="210" spans="1:26" ht="32.25" customHeight="1">
      <c r="A210" s="164" t="s">
        <v>235</v>
      </c>
      <c r="B210" s="165" t="s">
        <v>229</v>
      </c>
      <c r="C210" s="165" t="s">
        <v>230</v>
      </c>
      <c r="D210" s="284">
        <v>37.200000000000003</v>
      </c>
      <c r="E210" s="284">
        <v>36.799999999999997</v>
      </c>
      <c r="F210" s="284">
        <v>4.7</v>
      </c>
      <c r="G210" s="284">
        <v>183</v>
      </c>
      <c r="H210" s="284">
        <v>20</v>
      </c>
      <c r="I210" s="284">
        <v>23</v>
      </c>
      <c r="J210" s="284">
        <v>30</v>
      </c>
      <c r="K210" s="284">
        <v>27</v>
      </c>
      <c r="L210" s="284" t="s">
        <v>1105</v>
      </c>
      <c r="M210" s="284">
        <v>65</v>
      </c>
      <c r="N210" s="284">
        <v>17</v>
      </c>
      <c r="O210" s="286">
        <v>45</v>
      </c>
      <c r="P210" s="286">
        <v>28.571428571428569</v>
      </c>
      <c r="Q210" s="286">
        <v>0</v>
      </c>
      <c r="R210" s="286">
        <v>0</v>
      </c>
      <c r="S210" s="285">
        <v>40</v>
      </c>
      <c r="T210" s="286">
        <v>0</v>
      </c>
      <c r="U210" s="287">
        <v>7.7</v>
      </c>
      <c r="W210" s="344"/>
      <c r="X210" s="344"/>
      <c r="Y210" s="344"/>
      <c r="Z210" s="344"/>
    </row>
    <row r="211" spans="1:26" ht="32.25" customHeight="1">
      <c r="A211" s="164" t="s">
        <v>236</v>
      </c>
      <c r="B211" s="165" t="s">
        <v>229</v>
      </c>
      <c r="C211" s="165" t="s">
        <v>230</v>
      </c>
      <c r="D211" s="284">
        <v>22.7</v>
      </c>
      <c r="E211" s="284">
        <v>26.7</v>
      </c>
      <c r="F211" s="284">
        <v>11.3</v>
      </c>
      <c r="G211" s="284">
        <v>30</v>
      </c>
      <c r="H211" s="284" t="s">
        <v>1105</v>
      </c>
      <c r="I211" s="284">
        <v>6</v>
      </c>
      <c r="J211" s="284">
        <v>9</v>
      </c>
      <c r="K211" s="284" t="s">
        <v>1105</v>
      </c>
      <c r="L211" s="284">
        <v>0</v>
      </c>
      <c r="M211" s="284">
        <v>7</v>
      </c>
      <c r="N211" s="284" t="s">
        <v>1105</v>
      </c>
      <c r="O211" s="286">
        <v>100</v>
      </c>
      <c r="P211" s="286">
        <v>100</v>
      </c>
      <c r="Q211" s="286" t="s">
        <v>1161</v>
      </c>
      <c r="R211" s="286" t="s">
        <v>1161</v>
      </c>
      <c r="S211" s="285">
        <v>25</v>
      </c>
      <c r="T211" s="286">
        <v>0</v>
      </c>
      <c r="U211" s="287">
        <v>0</v>
      </c>
      <c r="W211" s="344"/>
      <c r="X211" s="344"/>
      <c r="Y211" s="344"/>
      <c r="Z211" s="344"/>
    </row>
    <row r="212" spans="1:26" ht="32.25" customHeight="1">
      <c r="A212" s="164" t="s">
        <v>237</v>
      </c>
      <c r="B212" s="165" t="s">
        <v>229</v>
      </c>
      <c r="C212" s="165" t="s">
        <v>230</v>
      </c>
      <c r="D212" s="284">
        <v>33.4</v>
      </c>
      <c r="E212" s="284">
        <v>44.2</v>
      </c>
      <c r="F212" s="284">
        <v>19.600000000000001</v>
      </c>
      <c r="G212" s="284">
        <v>556</v>
      </c>
      <c r="H212" s="284">
        <v>57</v>
      </c>
      <c r="I212" s="284">
        <v>63</v>
      </c>
      <c r="J212" s="284">
        <v>108</v>
      </c>
      <c r="K212" s="284">
        <v>79</v>
      </c>
      <c r="L212" s="284">
        <v>7</v>
      </c>
      <c r="M212" s="284">
        <v>215</v>
      </c>
      <c r="N212" s="284">
        <v>27</v>
      </c>
      <c r="O212" s="286">
        <v>50</v>
      </c>
      <c r="P212" s="286">
        <v>56.000000000000007</v>
      </c>
      <c r="Q212" s="286">
        <v>85.714285714285708</v>
      </c>
      <c r="R212" s="286">
        <v>85.714285714285708</v>
      </c>
      <c r="S212" s="285">
        <v>45.9</v>
      </c>
      <c r="T212" s="286">
        <v>40</v>
      </c>
      <c r="U212" s="287">
        <v>17.2</v>
      </c>
      <c r="W212" s="344"/>
      <c r="X212" s="344"/>
      <c r="Y212" s="344"/>
      <c r="Z212" s="344"/>
    </row>
    <row r="213" spans="1:26" ht="32.25" customHeight="1">
      <c r="A213" s="164" t="s">
        <v>238</v>
      </c>
      <c r="B213" s="165" t="s">
        <v>229</v>
      </c>
      <c r="C213" s="165" t="s">
        <v>230</v>
      </c>
      <c r="D213" s="284">
        <v>31</v>
      </c>
      <c r="E213" s="284">
        <v>52.6</v>
      </c>
      <c r="F213" s="284">
        <v>9.5</v>
      </c>
      <c r="G213" s="284">
        <v>554</v>
      </c>
      <c r="H213" s="284">
        <v>78</v>
      </c>
      <c r="I213" s="284">
        <v>55</v>
      </c>
      <c r="J213" s="284">
        <v>66</v>
      </c>
      <c r="K213" s="284">
        <v>136</v>
      </c>
      <c r="L213" s="284">
        <v>11</v>
      </c>
      <c r="M213" s="284">
        <v>164</v>
      </c>
      <c r="N213" s="284">
        <v>44</v>
      </c>
      <c r="O213" s="286">
        <v>38.297872340425535</v>
      </c>
      <c r="P213" s="286">
        <v>25</v>
      </c>
      <c r="Q213" s="286">
        <v>50</v>
      </c>
      <c r="R213" s="286">
        <v>50</v>
      </c>
      <c r="S213" s="285">
        <v>31.4</v>
      </c>
      <c r="T213" s="286">
        <v>18.2</v>
      </c>
      <c r="U213" s="287">
        <v>21.9</v>
      </c>
      <c r="W213" s="344"/>
      <c r="X213" s="344"/>
      <c r="Y213" s="344"/>
      <c r="Z213" s="344"/>
    </row>
    <row r="214" spans="1:26" ht="32.25" customHeight="1">
      <c r="A214" s="164" t="s">
        <v>239</v>
      </c>
      <c r="B214" s="165" t="s">
        <v>229</v>
      </c>
      <c r="C214" s="165" t="s">
        <v>230</v>
      </c>
      <c r="D214" s="284">
        <v>35.700000000000003</v>
      </c>
      <c r="E214" s="284">
        <v>61.8</v>
      </c>
      <c r="F214" s="284">
        <v>10.6</v>
      </c>
      <c r="G214" s="284">
        <v>97</v>
      </c>
      <c r="H214" s="284">
        <v>18</v>
      </c>
      <c r="I214" s="284">
        <v>10</v>
      </c>
      <c r="J214" s="284">
        <v>16</v>
      </c>
      <c r="K214" s="284">
        <v>5</v>
      </c>
      <c r="L214" s="284" t="s">
        <v>1105</v>
      </c>
      <c r="M214" s="284">
        <v>38</v>
      </c>
      <c r="N214" s="284">
        <v>8</v>
      </c>
      <c r="O214" s="286">
        <v>0</v>
      </c>
      <c r="P214" s="286">
        <v>0</v>
      </c>
      <c r="Q214" s="286" t="s">
        <v>1161</v>
      </c>
      <c r="R214" s="286" t="s">
        <v>1161</v>
      </c>
      <c r="S214" s="285">
        <v>31.3</v>
      </c>
      <c r="T214" s="286">
        <v>0</v>
      </c>
      <c r="U214" s="287">
        <v>25</v>
      </c>
      <c r="W214" s="344"/>
      <c r="X214" s="344"/>
      <c r="Y214" s="344"/>
      <c r="Z214" s="344"/>
    </row>
    <row r="215" spans="1:26" ht="32.25" customHeight="1">
      <c r="A215" s="164" t="s">
        <v>240</v>
      </c>
      <c r="B215" s="165" t="s">
        <v>229</v>
      </c>
      <c r="C215" s="165" t="s">
        <v>230</v>
      </c>
      <c r="D215" s="284">
        <v>31</v>
      </c>
      <c r="E215" s="284">
        <v>51.1</v>
      </c>
      <c r="F215" s="284">
        <v>10.8</v>
      </c>
      <c r="G215" s="284">
        <v>649</v>
      </c>
      <c r="H215" s="284">
        <v>117</v>
      </c>
      <c r="I215" s="284">
        <v>69</v>
      </c>
      <c r="J215" s="284">
        <v>120</v>
      </c>
      <c r="K215" s="284">
        <v>95</v>
      </c>
      <c r="L215" s="284" t="s">
        <v>1105</v>
      </c>
      <c r="M215" s="284">
        <v>205</v>
      </c>
      <c r="N215" s="284">
        <v>39</v>
      </c>
      <c r="O215" s="286">
        <v>45</v>
      </c>
      <c r="P215" s="286">
        <v>71.875</v>
      </c>
      <c r="Q215" s="286">
        <v>50</v>
      </c>
      <c r="R215" s="286">
        <v>50</v>
      </c>
      <c r="S215" s="285">
        <v>50</v>
      </c>
      <c r="T215" s="286">
        <v>23.1</v>
      </c>
      <c r="U215" s="287">
        <v>10.6</v>
      </c>
      <c r="W215" s="344"/>
      <c r="X215" s="344"/>
      <c r="Y215" s="344"/>
      <c r="Z215" s="344"/>
    </row>
    <row r="216" spans="1:26" ht="32.25" customHeight="1">
      <c r="A216" s="164" t="s">
        <v>241</v>
      </c>
      <c r="B216" s="165" t="s">
        <v>229</v>
      </c>
      <c r="C216" s="165" t="s">
        <v>230</v>
      </c>
      <c r="D216" s="284">
        <v>33.4</v>
      </c>
      <c r="E216" s="284">
        <v>45.8</v>
      </c>
      <c r="F216" s="284">
        <v>14.4</v>
      </c>
      <c r="G216" s="284">
        <v>88</v>
      </c>
      <c r="H216" s="284">
        <v>25</v>
      </c>
      <c r="I216" s="284">
        <v>13</v>
      </c>
      <c r="J216" s="284">
        <v>14</v>
      </c>
      <c r="K216" s="284">
        <v>12</v>
      </c>
      <c r="L216" s="284">
        <v>0</v>
      </c>
      <c r="M216" s="284">
        <v>12</v>
      </c>
      <c r="N216" s="284">
        <v>12</v>
      </c>
      <c r="O216" s="286">
        <v>50</v>
      </c>
      <c r="P216" s="286">
        <v>50</v>
      </c>
      <c r="Q216" s="286">
        <v>100</v>
      </c>
      <c r="R216" s="286">
        <v>100</v>
      </c>
      <c r="S216" s="285">
        <v>46.2</v>
      </c>
      <c r="T216" s="286">
        <v>0</v>
      </c>
      <c r="U216" s="287">
        <v>0</v>
      </c>
      <c r="W216" s="344"/>
      <c r="X216" s="344"/>
      <c r="Y216" s="344"/>
      <c r="Z216" s="344"/>
    </row>
    <row r="217" spans="1:26" ht="32.25" customHeight="1">
      <c r="A217" s="164" t="s">
        <v>242</v>
      </c>
      <c r="B217" s="165" t="s">
        <v>229</v>
      </c>
      <c r="C217" s="165" t="s">
        <v>230</v>
      </c>
      <c r="D217" s="284">
        <v>35</v>
      </c>
      <c r="E217" s="284">
        <v>52.4</v>
      </c>
      <c r="F217" s="284">
        <v>16.7</v>
      </c>
      <c r="G217" s="284">
        <v>459</v>
      </c>
      <c r="H217" s="284">
        <v>94</v>
      </c>
      <c r="I217" s="284">
        <v>39</v>
      </c>
      <c r="J217" s="284">
        <v>77</v>
      </c>
      <c r="K217" s="284">
        <v>67</v>
      </c>
      <c r="L217" s="284">
        <v>5</v>
      </c>
      <c r="M217" s="284">
        <v>144</v>
      </c>
      <c r="N217" s="284">
        <v>33</v>
      </c>
      <c r="O217" s="286">
        <v>37.837837837837839</v>
      </c>
      <c r="P217" s="286">
        <v>44.444444444444443</v>
      </c>
      <c r="Q217" s="286">
        <v>100</v>
      </c>
      <c r="R217" s="286">
        <v>100</v>
      </c>
      <c r="S217" s="285">
        <v>31.8</v>
      </c>
      <c r="T217" s="286">
        <v>50</v>
      </c>
      <c r="U217" s="287">
        <v>26.9</v>
      </c>
      <c r="W217" s="344"/>
      <c r="X217" s="344"/>
      <c r="Y217" s="344"/>
      <c r="Z217" s="344"/>
    </row>
    <row r="218" spans="1:26" ht="32.25" customHeight="1">
      <c r="A218" s="164" t="s">
        <v>243</v>
      </c>
      <c r="B218" s="165" t="s">
        <v>229</v>
      </c>
      <c r="C218" s="165" t="s">
        <v>230</v>
      </c>
      <c r="D218" s="284">
        <v>33.4</v>
      </c>
      <c r="E218" s="284">
        <v>59.6</v>
      </c>
      <c r="F218" s="284">
        <v>12.7</v>
      </c>
      <c r="G218" s="284">
        <v>2837</v>
      </c>
      <c r="H218" s="284">
        <v>534</v>
      </c>
      <c r="I218" s="284">
        <v>290</v>
      </c>
      <c r="J218" s="284">
        <v>392</v>
      </c>
      <c r="K218" s="284">
        <v>564</v>
      </c>
      <c r="L218" s="284">
        <v>39</v>
      </c>
      <c r="M218" s="284">
        <v>710</v>
      </c>
      <c r="N218" s="284">
        <v>308</v>
      </c>
      <c r="O218" s="286">
        <v>49.049429657794676</v>
      </c>
      <c r="P218" s="286">
        <v>59.677419354838712</v>
      </c>
      <c r="Q218" s="286">
        <v>55.357142857142861</v>
      </c>
      <c r="R218" s="286">
        <v>55.357142857142861</v>
      </c>
      <c r="S218" s="285">
        <v>43.6</v>
      </c>
      <c r="T218" s="286">
        <v>24.2</v>
      </c>
      <c r="U218" s="287">
        <v>14.8</v>
      </c>
      <c r="W218" s="344"/>
      <c r="X218" s="344"/>
      <c r="Y218" s="344"/>
      <c r="Z218" s="344"/>
    </row>
    <row r="219" spans="1:26" ht="32.25" customHeight="1">
      <c r="A219" s="164" t="s">
        <v>244</v>
      </c>
      <c r="B219" s="165" t="s">
        <v>229</v>
      </c>
      <c r="C219" s="165" t="s">
        <v>230</v>
      </c>
      <c r="D219" s="284">
        <v>46.2</v>
      </c>
      <c r="E219" s="284">
        <v>44.4</v>
      </c>
      <c r="F219" s="284">
        <v>16.899999999999999</v>
      </c>
      <c r="G219" s="284">
        <v>109</v>
      </c>
      <c r="H219" s="284">
        <v>11</v>
      </c>
      <c r="I219" s="284">
        <v>9</v>
      </c>
      <c r="J219" s="284">
        <v>19</v>
      </c>
      <c r="K219" s="284">
        <v>14</v>
      </c>
      <c r="L219" s="284">
        <v>0</v>
      </c>
      <c r="M219" s="284">
        <v>51</v>
      </c>
      <c r="N219" s="284">
        <v>5</v>
      </c>
      <c r="O219" s="286">
        <v>50</v>
      </c>
      <c r="P219" s="286">
        <v>50</v>
      </c>
      <c r="Q219" s="286" t="s">
        <v>1161</v>
      </c>
      <c r="R219" s="286" t="s">
        <v>1161</v>
      </c>
      <c r="S219" s="285">
        <v>21.4</v>
      </c>
      <c r="T219" s="286">
        <v>100</v>
      </c>
      <c r="U219" s="287">
        <v>57.1</v>
      </c>
      <c r="W219" s="344"/>
      <c r="X219" s="344"/>
      <c r="Y219" s="344"/>
      <c r="Z219" s="344"/>
    </row>
    <row r="220" spans="1:26" ht="32.25" customHeight="1">
      <c r="A220" s="164" t="s">
        <v>245</v>
      </c>
      <c r="B220" s="165" t="s">
        <v>229</v>
      </c>
      <c r="C220" s="165" t="s">
        <v>230</v>
      </c>
      <c r="D220" s="284">
        <v>35.200000000000003</v>
      </c>
      <c r="E220" s="284">
        <v>41</v>
      </c>
      <c r="F220" s="284">
        <v>26.3</v>
      </c>
      <c r="G220" s="284">
        <v>181</v>
      </c>
      <c r="H220" s="284">
        <v>20</v>
      </c>
      <c r="I220" s="284">
        <v>21</v>
      </c>
      <c r="J220" s="284">
        <v>33</v>
      </c>
      <c r="K220" s="284">
        <v>31</v>
      </c>
      <c r="L220" s="284" t="s">
        <v>1105</v>
      </c>
      <c r="M220" s="284">
        <v>66</v>
      </c>
      <c r="N220" s="284">
        <v>9</v>
      </c>
      <c r="O220" s="286">
        <v>56.666666666666664</v>
      </c>
      <c r="P220" s="286">
        <v>81.818181818181827</v>
      </c>
      <c r="Q220" s="286">
        <v>50</v>
      </c>
      <c r="R220" s="286">
        <v>50</v>
      </c>
      <c r="S220" s="285">
        <v>55.6</v>
      </c>
      <c r="T220" s="286">
        <v>100</v>
      </c>
      <c r="U220" s="287">
        <v>42.9</v>
      </c>
      <c r="W220" s="344"/>
      <c r="X220" s="344"/>
      <c r="Y220" s="344"/>
      <c r="Z220" s="344"/>
    </row>
    <row r="221" spans="1:26" ht="32.25" customHeight="1">
      <c r="A221" s="164" t="s">
        <v>246</v>
      </c>
      <c r="B221" s="165" t="s">
        <v>229</v>
      </c>
      <c r="C221" s="165" t="s">
        <v>230</v>
      </c>
      <c r="D221" s="284">
        <v>34.6</v>
      </c>
      <c r="E221" s="284">
        <v>75</v>
      </c>
      <c r="F221" s="284">
        <v>20.5</v>
      </c>
      <c r="G221" s="284">
        <v>81</v>
      </c>
      <c r="H221" s="284">
        <v>21</v>
      </c>
      <c r="I221" s="284">
        <v>7</v>
      </c>
      <c r="J221" s="284">
        <v>18</v>
      </c>
      <c r="K221" s="284">
        <v>12</v>
      </c>
      <c r="L221" s="284" t="s">
        <v>1105</v>
      </c>
      <c r="M221" s="284">
        <v>20</v>
      </c>
      <c r="N221" s="284" t="s">
        <v>1105</v>
      </c>
      <c r="O221" s="286">
        <v>30</v>
      </c>
      <c r="P221" s="286">
        <v>50</v>
      </c>
      <c r="Q221" s="286">
        <v>50</v>
      </c>
      <c r="R221" s="286">
        <v>50</v>
      </c>
      <c r="S221" s="285">
        <v>43.8</v>
      </c>
      <c r="T221" s="286">
        <v>0</v>
      </c>
      <c r="U221" s="287">
        <v>0</v>
      </c>
      <c r="W221" s="344"/>
      <c r="X221" s="344"/>
      <c r="Y221" s="344"/>
      <c r="Z221" s="344"/>
    </row>
    <row r="222" spans="1:26" ht="32.25" customHeight="1">
      <c r="A222" s="164" t="s">
        <v>247</v>
      </c>
      <c r="B222" s="165" t="s">
        <v>229</v>
      </c>
      <c r="C222" s="165" t="s">
        <v>230</v>
      </c>
      <c r="D222" s="284">
        <v>36.5</v>
      </c>
      <c r="E222" s="284">
        <v>74.8</v>
      </c>
      <c r="F222" s="284">
        <v>15</v>
      </c>
      <c r="G222" s="284">
        <v>218</v>
      </c>
      <c r="H222" s="284">
        <v>30</v>
      </c>
      <c r="I222" s="284">
        <v>28</v>
      </c>
      <c r="J222" s="284">
        <v>40</v>
      </c>
      <c r="K222" s="284">
        <v>27</v>
      </c>
      <c r="L222" s="284" t="s">
        <v>1105</v>
      </c>
      <c r="M222" s="284">
        <v>78</v>
      </c>
      <c r="N222" s="284">
        <v>13</v>
      </c>
      <c r="O222" s="286">
        <v>57.692307692307686</v>
      </c>
      <c r="P222" s="286">
        <v>66.666666666666657</v>
      </c>
      <c r="Q222" s="286">
        <v>80</v>
      </c>
      <c r="R222" s="286">
        <v>80</v>
      </c>
      <c r="S222" s="285">
        <v>34.5</v>
      </c>
      <c r="T222" s="286">
        <v>0</v>
      </c>
      <c r="U222" s="287">
        <v>53.8</v>
      </c>
      <c r="W222" s="344"/>
      <c r="X222" s="344"/>
      <c r="Y222" s="344"/>
      <c r="Z222" s="344"/>
    </row>
    <row r="223" spans="1:26" ht="32.25" customHeight="1">
      <c r="A223" s="164" t="s">
        <v>248</v>
      </c>
      <c r="B223" s="165" t="s">
        <v>249</v>
      </c>
      <c r="C223" s="165" t="s">
        <v>250</v>
      </c>
      <c r="D223" s="284">
        <v>28.1</v>
      </c>
      <c r="E223" s="284">
        <v>42.3</v>
      </c>
      <c r="F223" s="284">
        <v>5.9</v>
      </c>
      <c r="G223" s="284">
        <v>30</v>
      </c>
      <c r="H223" s="284">
        <v>8</v>
      </c>
      <c r="I223" s="284" t="s">
        <v>1105</v>
      </c>
      <c r="J223" s="284">
        <v>10</v>
      </c>
      <c r="K223" s="284">
        <v>6</v>
      </c>
      <c r="L223" s="284">
        <v>0</v>
      </c>
      <c r="M223" s="284" t="s">
        <v>1105</v>
      </c>
      <c r="N223" s="284" t="s">
        <v>1105</v>
      </c>
      <c r="O223" s="286">
        <v>83.333333333333343</v>
      </c>
      <c r="P223" s="286">
        <v>0</v>
      </c>
      <c r="Q223" s="286">
        <v>100</v>
      </c>
      <c r="R223" s="286">
        <v>100</v>
      </c>
      <c r="S223" s="285">
        <v>16.7</v>
      </c>
      <c r="T223" s="286">
        <v>0</v>
      </c>
      <c r="U223" s="287">
        <v>0</v>
      </c>
      <c r="W223" s="344"/>
      <c r="X223" s="344"/>
      <c r="Y223" s="344"/>
      <c r="Z223" s="344"/>
    </row>
    <row r="224" spans="1:26" ht="32.25" customHeight="1">
      <c r="A224" s="164" t="s">
        <v>251</v>
      </c>
      <c r="B224" s="165" t="s">
        <v>249</v>
      </c>
      <c r="C224" s="165" t="s">
        <v>250</v>
      </c>
      <c r="D224" s="284">
        <v>30.8</v>
      </c>
      <c r="E224" s="284">
        <v>40.6</v>
      </c>
      <c r="F224" s="284">
        <v>19.7</v>
      </c>
      <c r="G224" s="284">
        <v>54</v>
      </c>
      <c r="H224" s="284">
        <v>10</v>
      </c>
      <c r="I224" s="284">
        <v>5</v>
      </c>
      <c r="J224" s="284">
        <v>8</v>
      </c>
      <c r="K224" s="284" t="s">
        <v>1105</v>
      </c>
      <c r="L224" s="284">
        <v>0</v>
      </c>
      <c r="M224" s="284">
        <v>17</v>
      </c>
      <c r="N224" s="284">
        <v>10</v>
      </c>
      <c r="O224" s="286">
        <v>0</v>
      </c>
      <c r="P224" s="286">
        <v>0</v>
      </c>
      <c r="Q224" s="286" t="s">
        <v>1161</v>
      </c>
      <c r="R224" s="286" t="s">
        <v>1161</v>
      </c>
      <c r="S224" s="285">
        <v>25</v>
      </c>
      <c r="T224" s="286">
        <v>0</v>
      </c>
      <c r="U224" s="287">
        <v>31.6</v>
      </c>
      <c r="W224" s="344"/>
      <c r="X224" s="344"/>
      <c r="Y224" s="344"/>
      <c r="Z224" s="344"/>
    </row>
    <row r="225" spans="1:26" ht="32.25" customHeight="1">
      <c r="A225" s="164" t="s">
        <v>252</v>
      </c>
      <c r="B225" s="165" t="s">
        <v>249</v>
      </c>
      <c r="C225" s="165" t="s">
        <v>250</v>
      </c>
      <c r="D225" s="284">
        <v>38.1</v>
      </c>
      <c r="E225" s="284">
        <v>64.7</v>
      </c>
      <c r="F225" s="284">
        <v>8.8000000000000007</v>
      </c>
      <c r="G225" s="284">
        <v>142</v>
      </c>
      <c r="H225" s="284">
        <v>19</v>
      </c>
      <c r="I225" s="284">
        <v>14</v>
      </c>
      <c r="J225" s="284">
        <v>38</v>
      </c>
      <c r="K225" s="284">
        <v>15</v>
      </c>
      <c r="L225" s="284" t="s">
        <v>1105</v>
      </c>
      <c r="M225" s="284">
        <v>22</v>
      </c>
      <c r="N225" s="284">
        <v>33</v>
      </c>
      <c r="O225" s="286">
        <v>17.391304347826086</v>
      </c>
      <c r="P225" s="286">
        <v>25</v>
      </c>
      <c r="Q225" s="286">
        <v>0</v>
      </c>
      <c r="R225" s="286">
        <v>0</v>
      </c>
      <c r="S225" s="285">
        <v>60</v>
      </c>
      <c r="T225" s="286">
        <v>0</v>
      </c>
      <c r="U225" s="287">
        <v>7.1</v>
      </c>
      <c r="W225" s="344"/>
      <c r="X225" s="344"/>
      <c r="Y225" s="344"/>
      <c r="Z225" s="344"/>
    </row>
    <row r="226" spans="1:26" ht="32.25" customHeight="1">
      <c r="A226" s="164" t="s">
        <v>253</v>
      </c>
      <c r="B226" s="165" t="s">
        <v>249</v>
      </c>
      <c r="C226" s="165" t="s">
        <v>250</v>
      </c>
      <c r="D226" s="284">
        <v>37.1</v>
      </c>
      <c r="E226" s="284">
        <v>62.9</v>
      </c>
      <c r="F226" s="284">
        <v>12.7</v>
      </c>
      <c r="G226" s="284">
        <v>168</v>
      </c>
      <c r="H226" s="284">
        <v>25</v>
      </c>
      <c r="I226" s="284">
        <v>28</v>
      </c>
      <c r="J226" s="284">
        <v>30</v>
      </c>
      <c r="K226" s="284">
        <v>13</v>
      </c>
      <c r="L226" s="284" t="s">
        <v>1105</v>
      </c>
      <c r="M226" s="284">
        <v>32</v>
      </c>
      <c r="N226" s="284">
        <v>39</v>
      </c>
      <c r="O226" s="286">
        <v>14.285714285714285</v>
      </c>
      <c r="P226" s="286">
        <v>0</v>
      </c>
      <c r="Q226" s="286">
        <v>50</v>
      </c>
      <c r="R226" s="286">
        <v>50</v>
      </c>
      <c r="S226" s="285">
        <v>33.299999999999997</v>
      </c>
      <c r="T226" s="286">
        <v>0</v>
      </c>
      <c r="U226" s="287">
        <v>12.8</v>
      </c>
      <c r="W226" s="344"/>
      <c r="X226" s="344"/>
      <c r="Y226" s="344"/>
      <c r="Z226" s="344"/>
    </row>
    <row r="227" spans="1:26" ht="32.25" customHeight="1">
      <c r="A227" s="164" t="s">
        <v>254</v>
      </c>
      <c r="B227" s="165" t="s">
        <v>249</v>
      </c>
      <c r="C227" s="165" t="s">
        <v>250</v>
      </c>
      <c r="D227" s="284">
        <v>32.799999999999997</v>
      </c>
      <c r="E227" s="284">
        <v>31.1</v>
      </c>
      <c r="F227" s="284">
        <v>8.8000000000000007</v>
      </c>
      <c r="G227" s="284">
        <v>295</v>
      </c>
      <c r="H227" s="284">
        <v>58</v>
      </c>
      <c r="I227" s="284">
        <v>32</v>
      </c>
      <c r="J227" s="284">
        <v>57</v>
      </c>
      <c r="K227" s="284">
        <v>39</v>
      </c>
      <c r="L227" s="284" t="s">
        <v>1105</v>
      </c>
      <c r="M227" s="284">
        <v>83</v>
      </c>
      <c r="N227" s="284">
        <v>23</v>
      </c>
      <c r="O227" s="286">
        <v>41.17647058823529</v>
      </c>
      <c r="P227" s="286">
        <v>66.666666666666657</v>
      </c>
      <c r="Q227" s="286">
        <v>50</v>
      </c>
      <c r="R227" s="286">
        <v>50</v>
      </c>
      <c r="S227" s="285">
        <v>41.3</v>
      </c>
      <c r="T227" s="286">
        <v>50</v>
      </c>
      <c r="U227" s="287">
        <v>4.5</v>
      </c>
      <c r="W227" s="344"/>
      <c r="X227" s="344"/>
      <c r="Y227" s="344"/>
      <c r="Z227" s="344"/>
    </row>
    <row r="228" spans="1:26" ht="32.25" customHeight="1">
      <c r="A228" s="164" t="s">
        <v>255</v>
      </c>
      <c r="B228" s="165" t="s">
        <v>249</v>
      </c>
      <c r="C228" s="165" t="s">
        <v>250</v>
      </c>
      <c r="D228" s="284">
        <v>44.9</v>
      </c>
      <c r="E228" s="284">
        <v>60.9</v>
      </c>
      <c r="F228" s="284">
        <v>6.9</v>
      </c>
      <c r="G228" s="284">
        <v>103</v>
      </c>
      <c r="H228" s="284">
        <v>13</v>
      </c>
      <c r="I228" s="284">
        <v>9</v>
      </c>
      <c r="J228" s="284">
        <v>18</v>
      </c>
      <c r="K228" s="284">
        <v>18</v>
      </c>
      <c r="L228" s="284" t="s">
        <v>1105</v>
      </c>
      <c r="M228" s="284">
        <v>23</v>
      </c>
      <c r="N228" s="284">
        <v>20</v>
      </c>
      <c r="O228" s="286">
        <v>44.444444444444443</v>
      </c>
      <c r="P228" s="286">
        <v>100</v>
      </c>
      <c r="Q228" s="286" t="s">
        <v>1161</v>
      </c>
      <c r="R228" s="286" t="s">
        <v>1161</v>
      </c>
      <c r="S228" s="285">
        <v>44.4</v>
      </c>
      <c r="T228" s="286">
        <v>0</v>
      </c>
      <c r="U228" s="287">
        <v>5.6</v>
      </c>
      <c r="W228" s="344"/>
      <c r="X228" s="344"/>
      <c r="Y228" s="344"/>
      <c r="Z228" s="344"/>
    </row>
    <row r="229" spans="1:26" ht="32.25" customHeight="1">
      <c r="A229" s="164" t="s">
        <v>256</v>
      </c>
      <c r="B229" s="165" t="s">
        <v>249</v>
      </c>
      <c r="C229" s="165" t="s">
        <v>250</v>
      </c>
      <c r="D229" s="284">
        <v>35.5</v>
      </c>
      <c r="E229" s="284">
        <v>43</v>
      </c>
      <c r="F229" s="284">
        <v>10</v>
      </c>
      <c r="G229" s="284">
        <v>149</v>
      </c>
      <c r="H229" s="284">
        <v>8</v>
      </c>
      <c r="I229" s="284">
        <v>20</v>
      </c>
      <c r="J229" s="284">
        <v>32</v>
      </c>
      <c r="K229" s="284">
        <v>15</v>
      </c>
      <c r="L229" s="284" t="s">
        <v>1105</v>
      </c>
      <c r="M229" s="284">
        <v>57</v>
      </c>
      <c r="N229" s="284">
        <v>15</v>
      </c>
      <c r="O229" s="286">
        <v>29.411764705882355</v>
      </c>
      <c r="P229" s="286">
        <v>20</v>
      </c>
      <c r="Q229" s="286">
        <v>50</v>
      </c>
      <c r="R229" s="286">
        <v>50</v>
      </c>
      <c r="S229" s="285">
        <v>30</v>
      </c>
      <c r="T229" s="286">
        <v>20</v>
      </c>
      <c r="U229" s="287">
        <v>10.7</v>
      </c>
      <c r="W229" s="344"/>
      <c r="X229" s="344"/>
      <c r="Y229" s="344"/>
      <c r="Z229" s="344"/>
    </row>
    <row r="230" spans="1:26" ht="32.25" customHeight="1">
      <c r="A230" s="164" t="s">
        <v>257</v>
      </c>
      <c r="B230" s="165" t="s">
        <v>249</v>
      </c>
      <c r="C230" s="165" t="s">
        <v>250</v>
      </c>
      <c r="D230" s="284">
        <v>33</v>
      </c>
      <c r="E230" s="284">
        <v>60.3</v>
      </c>
      <c r="F230" s="284">
        <v>12.9</v>
      </c>
      <c r="G230" s="284">
        <v>484</v>
      </c>
      <c r="H230" s="284">
        <v>61</v>
      </c>
      <c r="I230" s="284">
        <v>70</v>
      </c>
      <c r="J230" s="284">
        <v>112</v>
      </c>
      <c r="K230" s="284">
        <v>44</v>
      </c>
      <c r="L230" s="284" t="s">
        <v>1105</v>
      </c>
      <c r="M230" s="284">
        <v>107</v>
      </c>
      <c r="N230" s="284">
        <v>89</v>
      </c>
      <c r="O230" s="286">
        <v>28.985507246376812</v>
      </c>
      <c r="P230" s="286">
        <v>50</v>
      </c>
      <c r="Q230" s="286">
        <v>16.666666666666664</v>
      </c>
      <c r="R230" s="286">
        <v>16.666666666666664</v>
      </c>
      <c r="S230" s="285">
        <v>37.700000000000003</v>
      </c>
      <c r="T230" s="286">
        <v>28.6</v>
      </c>
      <c r="U230" s="287">
        <v>14.8</v>
      </c>
      <c r="W230" s="344"/>
      <c r="X230" s="344"/>
      <c r="Y230" s="344"/>
      <c r="Z230" s="344"/>
    </row>
    <row r="231" spans="1:26" ht="32.25" customHeight="1">
      <c r="A231" s="164" t="s">
        <v>258</v>
      </c>
      <c r="B231" s="165" t="s">
        <v>249</v>
      </c>
      <c r="C231" s="165" t="s">
        <v>250</v>
      </c>
      <c r="D231" s="284">
        <v>44.1</v>
      </c>
      <c r="E231" s="284">
        <v>56.1</v>
      </c>
      <c r="F231" s="284">
        <v>4.0999999999999996</v>
      </c>
      <c r="G231" s="284">
        <v>216</v>
      </c>
      <c r="H231" s="284">
        <v>43</v>
      </c>
      <c r="I231" s="284">
        <v>19</v>
      </c>
      <c r="J231" s="284">
        <v>37</v>
      </c>
      <c r="K231" s="284">
        <v>27</v>
      </c>
      <c r="L231" s="284" t="s">
        <v>1105</v>
      </c>
      <c r="M231" s="284">
        <v>22</v>
      </c>
      <c r="N231" s="284">
        <v>66</v>
      </c>
      <c r="O231" s="286">
        <v>31.578947368421051</v>
      </c>
      <c r="P231" s="286">
        <v>16.666666666666664</v>
      </c>
      <c r="Q231" s="286">
        <v>50</v>
      </c>
      <c r="R231" s="286">
        <v>50</v>
      </c>
      <c r="S231" s="285">
        <v>29.4</v>
      </c>
      <c r="T231" s="286">
        <v>11.1</v>
      </c>
      <c r="U231" s="287">
        <v>10.1</v>
      </c>
      <c r="W231" s="344"/>
      <c r="X231" s="344"/>
      <c r="Y231" s="344"/>
      <c r="Z231" s="344"/>
    </row>
    <row r="232" spans="1:26" ht="32.25" customHeight="1">
      <c r="A232" s="164" t="s">
        <v>581</v>
      </c>
      <c r="B232" s="165" t="s">
        <v>249</v>
      </c>
      <c r="C232" s="165" t="s">
        <v>250</v>
      </c>
      <c r="D232" s="284">
        <v>34.799999999999997</v>
      </c>
      <c r="E232" s="284">
        <v>54.4</v>
      </c>
      <c r="F232" s="284">
        <v>7.3</v>
      </c>
      <c r="G232" s="284">
        <v>221</v>
      </c>
      <c r="H232" s="284">
        <v>17</v>
      </c>
      <c r="I232" s="284">
        <v>29</v>
      </c>
      <c r="J232" s="284">
        <v>48</v>
      </c>
      <c r="K232" s="284">
        <v>29</v>
      </c>
      <c r="L232" s="284" t="s">
        <v>1105</v>
      </c>
      <c r="M232" s="284">
        <v>71</v>
      </c>
      <c r="N232" s="284">
        <v>24</v>
      </c>
      <c r="O232" s="286">
        <v>41.17647058823529</v>
      </c>
      <c r="P232" s="286">
        <v>38.095238095238095</v>
      </c>
      <c r="Q232" s="286">
        <v>50</v>
      </c>
      <c r="R232" s="286">
        <v>50</v>
      </c>
      <c r="S232" s="285"/>
      <c r="T232" s="286"/>
      <c r="U232" s="287"/>
      <c r="W232" s="344"/>
      <c r="X232" s="344"/>
      <c r="Y232" s="344"/>
      <c r="Z232" s="344"/>
    </row>
    <row r="233" spans="1:26" ht="32.25" customHeight="1">
      <c r="A233" s="164" t="s">
        <v>260</v>
      </c>
      <c r="B233" s="165" t="s">
        <v>249</v>
      </c>
      <c r="C233" s="165" t="s">
        <v>250</v>
      </c>
      <c r="D233" s="284">
        <v>40.700000000000003</v>
      </c>
      <c r="E233" s="284">
        <v>58</v>
      </c>
      <c r="F233" s="284">
        <v>10.199999999999999</v>
      </c>
      <c r="G233" s="284">
        <v>1240</v>
      </c>
      <c r="H233" s="284">
        <v>159</v>
      </c>
      <c r="I233" s="284">
        <v>161</v>
      </c>
      <c r="J233" s="284">
        <v>99</v>
      </c>
      <c r="K233" s="284">
        <v>160</v>
      </c>
      <c r="L233" s="284">
        <v>6</v>
      </c>
      <c r="M233" s="284">
        <v>534</v>
      </c>
      <c r="N233" s="284">
        <v>121</v>
      </c>
      <c r="O233" s="286">
        <v>30.434782608695656</v>
      </c>
      <c r="P233" s="286">
        <v>30</v>
      </c>
      <c r="Q233" s="286">
        <v>35</v>
      </c>
      <c r="R233" s="286">
        <v>35</v>
      </c>
      <c r="S233" s="285">
        <v>36.700000000000003</v>
      </c>
      <c r="T233" s="286">
        <v>22.2</v>
      </c>
      <c r="U233" s="287">
        <v>21.2</v>
      </c>
      <c r="W233" s="344"/>
      <c r="X233" s="344"/>
      <c r="Y233" s="344"/>
      <c r="Z233" s="344"/>
    </row>
    <row r="234" spans="1:26" ht="32.25" customHeight="1">
      <c r="A234" s="164" t="s">
        <v>261</v>
      </c>
      <c r="B234" s="165" t="s">
        <v>249</v>
      </c>
      <c r="C234" s="165" t="s">
        <v>250</v>
      </c>
      <c r="D234" s="284">
        <v>45.6</v>
      </c>
      <c r="E234" s="284">
        <v>59.4</v>
      </c>
      <c r="F234" s="284">
        <v>8.1</v>
      </c>
      <c r="G234" s="284">
        <v>276</v>
      </c>
      <c r="H234" s="284">
        <v>45</v>
      </c>
      <c r="I234" s="284">
        <v>26</v>
      </c>
      <c r="J234" s="284">
        <v>22</v>
      </c>
      <c r="K234" s="284">
        <v>19</v>
      </c>
      <c r="L234" s="284" t="s">
        <v>1105</v>
      </c>
      <c r="M234" s="284">
        <v>67</v>
      </c>
      <c r="N234" s="284">
        <v>96</v>
      </c>
      <c r="O234" s="286">
        <v>33.333333333333329</v>
      </c>
      <c r="P234" s="286">
        <v>50</v>
      </c>
      <c r="Q234" s="286">
        <v>50</v>
      </c>
      <c r="R234" s="286">
        <v>50</v>
      </c>
      <c r="S234" s="285">
        <v>45.5</v>
      </c>
      <c r="T234" s="286">
        <v>16.7</v>
      </c>
      <c r="U234" s="287">
        <v>4.5999999999999996</v>
      </c>
      <c r="W234" s="344"/>
      <c r="X234" s="344"/>
      <c r="Y234" s="344"/>
      <c r="Z234" s="344"/>
    </row>
    <row r="235" spans="1:26" ht="32.25" customHeight="1">
      <c r="A235" s="164" t="s">
        <v>262</v>
      </c>
      <c r="B235" s="165" t="s">
        <v>249</v>
      </c>
      <c r="C235" s="165" t="s">
        <v>250</v>
      </c>
      <c r="D235" s="284">
        <v>35</v>
      </c>
      <c r="E235" s="284">
        <v>58.2</v>
      </c>
      <c r="F235" s="284">
        <v>11.3</v>
      </c>
      <c r="G235" s="284">
        <v>3905</v>
      </c>
      <c r="H235" s="284">
        <v>703</v>
      </c>
      <c r="I235" s="284">
        <v>554</v>
      </c>
      <c r="J235" s="284">
        <v>561</v>
      </c>
      <c r="K235" s="284">
        <v>671</v>
      </c>
      <c r="L235" s="284">
        <v>27</v>
      </c>
      <c r="M235" s="284">
        <v>730</v>
      </c>
      <c r="N235" s="284">
        <v>659</v>
      </c>
      <c r="O235" s="286">
        <v>42.091836734693878</v>
      </c>
      <c r="P235" s="286">
        <v>57.23684210526315</v>
      </c>
      <c r="Q235" s="286">
        <v>48.192771084337352</v>
      </c>
      <c r="R235" s="286">
        <v>48.192771084337352</v>
      </c>
      <c r="S235" s="285">
        <v>45.6</v>
      </c>
      <c r="T235" s="286">
        <v>28.2</v>
      </c>
      <c r="U235" s="287">
        <v>17.100000000000001</v>
      </c>
      <c r="W235" s="344"/>
      <c r="X235" s="344"/>
      <c r="Y235" s="344"/>
      <c r="Z235" s="344"/>
    </row>
    <row r="236" spans="1:26" ht="32.25" customHeight="1">
      <c r="A236" s="164" t="s">
        <v>263</v>
      </c>
      <c r="B236" s="165" t="s">
        <v>249</v>
      </c>
      <c r="C236" s="165" t="s">
        <v>250</v>
      </c>
      <c r="D236" s="284">
        <v>35.299999999999997</v>
      </c>
      <c r="E236" s="284">
        <v>41.7</v>
      </c>
      <c r="F236" s="284">
        <v>10.4</v>
      </c>
      <c r="G236" s="284">
        <v>152</v>
      </c>
      <c r="H236" s="284">
        <v>21</v>
      </c>
      <c r="I236" s="284">
        <v>15</v>
      </c>
      <c r="J236" s="284">
        <v>32</v>
      </c>
      <c r="K236" s="284">
        <v>9</v>
      </c>
      <c r="L236" s="284" t="s">
        <v>1105</v>
      </c>
      <c r="M236" s="284">
        <v>50</v>
      </c>
      <c r="N236" s="284">
        <v>22</v>
      </c>
      <c r="O236" s="286">
        <v>43.75</v>
      </c>
      <c r="P236" s="286">
        <v>37.5</v>
      </c>
      <c r="Q236" s="286">
        <v>66.666666666666657</v>
      </c>
      <c r="R236" s="286">
        <v>66.666666666666657</v>
      </c>
      <c r="S236" s="285">
        <v>35</v>
      </c>
      <c r="T236" s="286">
        <v>20</v>
      </c>
      <c r="U236" s="287">
        <v>7.4</v>
      </c>
      <c r="W236" s="344"/>
      <c r="X236" s="344"/>
      <c r="Y236" s="344"/>
      <c r="Z236" s="344"/>
    </row>
    <row r="237" spans="1:26" ht="32.25" customHeight="1">
      <c r="A237" s="164" t="s">
        <v>264</v>
      </c>
      <c r="B237" s="165" t="s">
        <v>249</v>
      </c>
      <c r="C237" s="165" t="s">
        <v>265</v>
      </c>
      <c r="D237" s="284">
        <v>19.8</v>
      </c>
      <c r="E237" s="284">
        <v>5.0999999999999996</v>
      </c>
      <c r="F237" s="284">
        <v>0.5</v>
      </c>
      <c r="G237" s="284">
        <v>22</v>
      </c>
      <c r="H237" s="284" t="s">
        <v>1105</v>
      </c>
      <c r="I237" s="284" t="s">
        <v>1105</v>
      </c>
      <c r="J237" s="284" t="s">
        <v>1105</v>
      </c>
      <c r="K237" s="284" t="s">
        <v>1105</v>
      </c>
      <c r="L237" s="284">
        <v>0</v>
      </c>
      <c r="M237" s="284">
        <v>9</v>
      </c>
      <c r="N237" s="284" t="s">
        <v>1105</v>
      </c>
      <c r="O237" s="286">
        <v>100</v>
      </c>
      <c r="P237" s="286" t="s">
        <v>1161</v>
      </c>
      <c r="Q237" s="286" t="s">
        <v>1161</v>
      </c>
      <c r="R237" s="286" t="s">
        <v>1161</v>
      </c>
      <c r="S237" s="285">
        <v>0</v>
      </c>
      <c r="T237" s="286">
        <v>0</v>
      </c>
      <c r="U237" s="287">
        <v>0</v>
      </c>
      <c r="W237" s="344"/>
      <c r="X237" s="344"/>
      <c r="Y237" s="344"/>
      <c r="Z237" s="344"/>
    </row>
    <row r="238" spans="1:26" ht="32.25" customHeight="1">
      <c r="A238" s="164" t="s">
        <v>266</v>
      </c>
      <c r="B238" s="165" t="s">
        <v>249</v>
      </c>
      <c r="C238" s="165" t="s">
        <v>265</v>
      </c>
      <c r="D238" s="284">
        <v>31.1</v>
      </c>
      <c r="E238" s="284">
        <v>40.1</v>
      </c>
      <c r="F238" s="284">
        <v>8.1999999999999993</v>
      </c>
      <c r="G238" s="284">
        <v>222</v>
      </c>
      <c r="H238" s="284">
        <v>17</v>
      </c>
      <c r="I238" s="284">
        <v>18</v>
      </c>
      <c r="J238" s="284">
        <v>48</v>
      </c>
      <c r="K238" s="284">
        <v>23</v>
      </c>
      <c r="L238" s="284" t="s">
        <v>1105</v>
      </c>
      <c r="M238" s="284">
        <v>97</v>
      </c>
      <c r="N238" s="284">
        <v>18</v>
      </c>
      <c r="O238" s="286">
        <v>16.666666666666664</v>
      </c>
      <c r="P238" s="286">
        <v>40</v>
      </c>
      <c r="Q238" s="286">
        <v>0</v>
      </c>
      <c r="R238" s="286">
        <v>0</v>
      </c>
      <c r="S238" s="285">
        <v>29.2</v>
      </c>
      <c r="T238" s="286">
        <v>0</v>
      </c>
      <c r="U238" s="287">
        <v>14.3</v>
      </c>
      <c r="W238" s="344"/>
      <c r="X238" s="344"/>
      <c r="Y238" s="344"/>
      <c r="Z238" s="344"/>
    </row>
    <row r="239" spans="1:26" ht="32.25" customHeight="1">
      <c r="A239" s="164" t="s">
        <v>267</v>
      </c>
      <c r="B239" s="165" t="s">
        <v>249</v>
      </c>
      <c r="C239" s="165" t="s">
        <v>265</v>
      </c>
      <c r="D239" s="284">
        <v>31.2</v>
      </c>
      <c r="E239" s="284">
        <v>33.299999999999997</v>
      </c>
      <c r="F239" s="284">
        <v>8.8000000000000007</v>
      </c>
      <c r="G239" s="284">
        <v>144</v>
      </c>
      <c r="H239" s="284">
        <v>22</v>
      </c>
      <c r="I239" s="284">
        <v>22</v>
      </c>
      <c r="J239" s="284">
        <v>18</v>
      </c>
      <c r="K239" s="284">
        <v>15</v>
      </c>
      <c r="L239" s="284" t="s">
        <v>1105</v>
      </c>
      <c r="M239" s="284">
        <v>55</v>
      </c>
      <c r="N239" s="284">
        <v>11</v>
      </c>
      <c r="O239" s="286">
        <v>40</v>
      </c>
      <c r="P239" s="286">
        <v>33.333333333333329</v>
      </c>
      <c r="Q239" s="286">
        <v>66.666666666666657</v>
      </c>
      <c r="R239" s="286">
        <v>66.666666666666657</v>
      </c>
      <c r="S239" s="285">
        <v>46.2</v>
      </c>
      <c r="T239" s="286">
        <v>0</v>
      </c>
      <c r="U239" s="287">
        <v>8.3000000000000007</v>
      </c>
      <c r="W239" s="344"/>
      <c r="X239" s="344"/>
      <c r="Y239" s="344"/>
      <c r="Z239" s="344"/>
    </row>
    <row r="240" spans="1:26" ht="32.25" customHeight="1">
      <c r="A240" s="164" t="s">
        <v>268</v>
      </c>
      <c r="B240" s="165" t="s">
        <v>249</v>
      </c>
      <c r="C240" s="165" t="s">
        <v>265</v>
      </c>
      <c r="D240" s="284">
        <v>30.3</v>
      </c>
      <c r="E240" s="284">
        <v>53.3</v>
      </c>
      <c r="F240" s="284">
        <v>7.1</v>
      </c>
      <c r="G240" s="284">
        <v>2102</v>
      </c>
      <c r="H240" s="284">
        <v>387</v>
      </c>
      <c r="I240" s="284">
        <v>333</v>
      </c>
      <c r="J240" s="284">
        <v>312</v>
      </c>
      <c r="K240" s="284">
        <v>279</v>
      </c>
      <c r="L240" s="284">
        <v>22</v>
      </c>
      <c r="M240" s="284">
        <v>491</v>
      </c>
      <c r="N240" s="284">
        <v>278</v>
      </c>
      <c r="O240" s="286">
        <v>42.168674698795186</v>
      </c>
      <c r="P240" s="286">
        <v>43.636363636363633</v>
      </c>
      <c r="Q240" s="286">
        <v>54.022988505747129</v>
      </c>
      <c r="R240" s="286">
        <v>54.022988505747129</v>
      </c>
      <c r="S240" s="285">
        <v>43</v>
      </c>
      <c r="T240" s="286">
        <v>25.6</v>
      </c>
      <c r="U240" s="287">
        <v>17.3</v>
      </c>
      <c r="W240" s="344"/>
      <c r="X240" s="344"/>
      <c r="Y240" s="344"/>
      <c r="Z240" s="344"/>
    </row>
    <row r="241" spans="1:26" ht="32.25" customHeight="1">
      <c r="A241" s="164" t="s">
        <v>269</v>
      </c>
      <c r="B241" s="165" t="s">
        <v>249</v>
      </c>
      <c r="C241" s="165" t="s">
        <v>265</v>
      </c>
      <c r="D241" s="284">
        <v>31.5</v>
      </c>
      <c r="E241" s="284">
        <v>60</v>
      </c>
      <c r="F241" s="284">
        <v>7.6</v>
      </c>
      <c r="G241" s="284">
        <v>16</v>
      </c>
      <c r="H241" s="284" t="s">
        <v>1105</v>
      </c>
      <c r="I241" s="284">
        <v>0</v>
      </c>
      <c r="J241" s="284" t="s">
        <v>1105</v>
      </c>
      <c r="K241" s="284" t="s">
        <v>1105</v>
      </c>
      <c r="L241" s="284">
        <v>0</v>
      </c>
      <c r="M241" s="284">
        <v>8</v>
      </c>
      <c r="N241" s="284" t="s">
        <v>1105</v>
      </c>
      <c r="O241" s="286">
        <v>33.333333333333329</v>
      </c>
      <c r="P241" s="286">
        <v>50</v>
      </c>
      <c r="Q241" s="286" t="s">
        <v>1161</v>
      </c>
      <c r="R241" s="286" t="s">
        <v>1161</v>
      </c>
      <c r="S241" s="285">
        <v>100</v>
      </c>
      <c r="T241" s="286">
        <v>0</v>
      </c>
      <c r="U241" s="287">
        <v>60</v>
      </c>
      <c r="W241" s="344"/>
      <c r="X241" s="344"/>
      <c r="Y241" s="344"/>
      <c r="Z241" s="344"/>
    </row>
    <row r="242" spans="1:26" ht="32.25" customHeight="1">
      <c r="A242" s="164" t="s">
        <v>270</v>
      </c>
      <c r="B242" s="165" t="s">
        <v>249</v>
      </c>
      <c r="C242" s="165" t="s">
        <v>265</v>
      </c>
      <c r="D242" s="284">
        <v>33.200000000000003</v>
      </c>
      <c r="E242" s="284">
        <v>8.6999999999999993</v>
      </c>
      <c r="F242" s="284">
        <v>8.9</v>
      </c>
      <c r="G242" s="284">
        <v>94</v>
      </c>
      <c r="H242" s="284">
        <v>5</v>
      </c>
      <c r="I242" s="284">
        <v>5</v>
      </c>
      <c r="J242" s="284">
        <v>23</v>
      </c>
      <c r="K242" s="284">
        <v>7</v>
      </c>
      <c r="L242" s="284" t="s">
        <v>1105</v>
      </c>
      <c r="M242" s="284">
        <v>45</v>
      </c>
      <c r="N242" s="284">
        <v>8</v>
      </c>
      <c r="O242" s="286">
        <v>29.629629629629626</v>
      </c>
      <c r="P242" s="286">
        <v>29.411764705882355</v>
      </c>
      <c r="Q242" s="286">
        <v>50</v>
      </c>
      <c r="R242" s="286">
        <v>50</v>
      </c>
      <c r="S242" s="285">
        <v>28.6</v>
      </c>
      <c r="T242" s="286">
        <v>0</v>
      </c>
      <c r="U242" s="287">
        <v>0</v>
      </c>
      <c r="W242" s="344"/>
      <c r="X242" s="344"/>
      <c r="Y242" s="344"/>
      <c r="Z242" s="344"/>
    </row>
    <row r="243" spans="1:26" ht="32.25" customHeight="1">
      <c r="A243" s="164" t="s">
        <v>271</v>
      </c>
      <c r="B243" s="165" t="s">
        <v>249</v>
      </c>
      <c r="C243" s="165" t="s">
        <v>265</v>
      </c>
      <c r="D243" s="284">
        <v>37.700000000000003</v>
      </c>
      <c r="E243" s="284">
        <v>43.6</v>
      </c>
      <c r="F243" s="284">
        <v>8.5</v>
      </c>
      <c r="G243" s="284">
        <v>129</v>
      </c>
      <c r="H243" s="284">
        <v>22</v>
      </c>
      <c r="I243" s="284">
        <v>10</v>
      </c>
      <c r="J243" s="284">
        <v>17</v>
      </c>
      <c r="K243" s="284">
        <v>12</v>
      </c>
      <c r="L243" s="284" t="s">
        <v>1105</v>
      </c>
      <c r="M243" s="284">
        <v>62</v>
      </c>
      <c r="N243" s="284">
        <v>5</v>
      </c>
      <c r="O243" s="286">
        <v>44.444444444444443</v>
      </c>
      <c r="P243" s="286">
        <v>50</v>
      </c>
      <c r="Q243" s="286">
        <v>100</v>
      </c>
      <c r="R243" s="286">
        <v>100</v>
      </c>
      <c r="S243" s="285">
        <v>29.4</v>
      </c>
      <c r="T243" s="286">
        <v>0</v>
      </c>
      <c r="U243" s="287">
        <v>10</v>
      </c>
      <c r="W243" s="344"/>
      <c r="X243" s="344"/>
      <c r="Y243" s="344"/>
      <c r="Z243" s="344"/>
    </row>
    <row r="244" spans="1:26" ht="32.25" customHeight="1">
      <c r="A244" s="164" t="s">
        <v>272</v>
      </c>
      <c r="B244" s="165" t="s">
        <v>249</v>
      </c>
      <c r="C244" s="165" t="s">
        <v>265</v>
      </c>
      <c r="D244" s="284">
        <v>34.5</v>
      </c>
      <c r="E244" s="284">
        <v>68.099999999999994</v>
      </c>
      <c r="F244" s="284">
        <v>11.7</v>
      </c>
      <c r="G244" s="284">
        <v>116</v>
      </c>
      <c r="H244" s="284">
        <v>16</v>
      </c>
      <c r="I244" s="284">
        <v>13</v>
      </c>
      <c r="J244" s="284">
        <v>15</v>
      </c>
      <c r="K244" s="284">
        <v>17</v>
      </c>
      <c r="L244" s="284">
        <v>0</v>
      </c>
      <c r="M244" s="284">
        <v>49</v>
      </c>
      <c r="N244" s="284">
        <v>6</v>
      </c>
      <c r="O244" s="286">
        <v>8.3333333333333321</v>
      </c>
      <c r="P244" s="286">
        <v>100</v>
      </c>
      <c r="Q244" s="286">
        <v>0</v>
      </c>
      <c r="R244" s="286">
        <v>0</v>
      </c>
      <c r="S244" s="285">
        <v>16.7</v>
      </c>
      <c r="T244" s="286">
        <v>0</v>
      </c>
      <c r="U244" s="287">
        <v>14.3</v>
      </c>
      <c r="W244" s="344"/>
      <c r="X244" s="344"/>
      <c r="Y244" s="344"/>
      <c r="Z244" s="344"/>
    </row>
    <row r="245" spans="1:26" ht="32.25" customHeight="1">
      <c r="A245" s="164" t="s">
        <v>273</v>
      </c>
      <c r="B245" s="165" t="s">
        <v>274</v>
      </c>
      <c r="C245" s="165" t="s">
        <v>275</v>
      </c>
      <c r="D245" s="284">
        <v>21.3</v>
      </c>
      <c r="E245" s="284">
        <v>45.8</v>
      </c>
      <c r="F245" s="284">
        <v>6.6</v>
      </c>
      <c r="G245" s="284">
        <v>38</v>
      </c>
      <c r="H245" s="284" t="s">
        <v>1105</v>
      </c>
      <c r="I245" s="284">
        <v>0</v>
      </c>
      <c r="J245" s="284">
        <v>18</v>
      </c>
      <c r="K245" s="284">
        <v>5</v>
      </c>
      <c r="L245" s="284" t="s">
        <v>1105</v>
      </c>
      <c r="M245" s="284" t="s">
        <v>1105</v>
      </c>
      <c r="N245" s="284">
        <v>6</v>
      </c>
      <c r="O245" s="286">
        <v>25</v>
      </c>
      <c r="P245" s="286">
        <v>25</v>
      </c>
      <c r="Q245" s="286">
        <v>0</v>
      </c>
      <c r="R245" s="286">
        <v>0</v>
      </c>
      <c r="S245" s="285">
        <v>60</v>
      </c>
      <c r="T245" s="286">
        <v>0</v>
      </c>
      <c r="U245" s="287">
        <v>42.9</v>
      </c>
      <c r="W245" s="344"/>
      <c r="X245" s="344"/>
      <c r="Y245" s="344"/>
      <c r="Z245" s="344"/>
    </row>
    <row r="246" spans="1:26" ht="32.25" customHeight="1">
      <c r="A246" s="164" t="s">
        <v>276</v>
      </c>
      <c r="B246" s="165" t="s">
        <v>274</v>
      </c>
      <c r="C246" s="165" t="s">
        <v>275</v>
      </c>
      <c r="D246" s="284">
        <v>30.5</v>
      </c>
      <c r="E246" s="284">
        <v>51.8</v>
      </c>
      <c r="F246" s="284">
        <v>7.7</v>
      </c>
      <c r="G246" s="284">
        <v>239</v>
      </c>
      <c r="H246" s="284">
        <v>17</v>
      </c>
      <c r="I246" s="284">
        <v>5</v>
      </c>
      <c r="J246" s="284">
        <v>35</v>
      </c>
      <c r="K246" s="284">
        <v>15</v>
      </c>
      <c r="L246" s="284" t="s">
        <v>1105</v>
      </c>
      <c r="M246" s="284">
        <v>148</v>
      </c>
      <c r="N246" s="284">
        <v>17</v>
      </c>
      <c r="O246" s="286">
        <v>53.846153846153847</v>
      </c>
      <c r="P246" s="286">
        <v>80</v>
      </c>
      <c r="Q246" s="286" t="s">
        <v>1161</v>
      </c>
      <c r="R246" s="286" t="s">
        <v>1161</v>
      </c>
      <c r="S246" s="285">
        <v>33.299999999999997</v>
      </c>
      <c r="T246" s="286">
        <v>0</v>
      </c>
      <c r="U246" s="287">
        <v>11.1</v>
      </c>
      <c r="W246" s="344"/>
      <c r="X246" s="344"/>
      <c r="Y246" s="344"/>
      <c r="Z246" s="344"/>
    </row>
    <row r="247" spans="1:26" ht="32.25" customHeight="1">
      <c r="A247" s="164" t="s">
        <v>277</v>
      </c>
      <c r="B247" s="165" t="s">
        <v>274</v>
      </c>
      <c r="C247" s="165" t="s">
        <v>275</v>
      </c>
      <c r="D247" s="284">
        <v>25.2</v>
      </c>
      <c r="E247" s="284">
        <v>63.6</v>
      </c>
      <c r="F247" s="284">
        <v>16.2</v>
      </c>
      <c r="G247" s="284">
        <v>197</v>
      </c>
      <c r="H247" s="284">
        <v>20</v>
      </c>
      <c r="I247" s="284" t="s">
        <v>1105</v>
      </c>
      <c r="J247" s="284">
        <v>49</v>
      </c>
      <c r="K247" s="284">
        <v>16</v>
      </c>
      <c r="L247" s="284" t="s">
        <v>1105</v>
      </c>
      <c r="M247" s="284">
        <v>87</v>
      </c>
      <c r="N247" s="284">
        <v>21</v>
      </c>
      <c r="O247" s="286">
        <v>74.285714285714292</v>
      </c>
      <c r="P247" s="286">
        <v>80</v>
      </c>
      <c r="Q247" s="286">
        <v>80</v>
      </c>
      <c r="R247" s="286">
        <v>80</v>
      </c>
      <c r="S247" s="285">
        <v>45.5</v>
      </c>
      <c r="T247" s="286">
        <v>0</v>
      </c>
      <c r="U247" s="287">
        <v>21.7</v>
      </c>
      <c r="W247" s="344"/>
      <c r="X247" s="344"/>
      <c r="Y247" s="344"/>
      <c r="Z247" s="344"/>
    </row>
    <row r="248" spans="1:26" ht="32.25" customHeight="1">
      <c r="A248" s="164" t="s">
        <v>278</v>
      </c>
      <c r="B248" s="165" t="s">
        <v>274</v>
      </c>
      <c r="C248" s="165" t="s">
        <v>275</v>
      </c>
      <c r="D248" s="284">
        <v>22.7</v>
      </c>
      <c r="E248" s="284">
        <v>14.8</v>
      </c>
      <c r="F248" s="284">
        <v>0.9</v>
      </c>
      <c r="G248" s="284">
        <v>20</v>
      </c>
      <c r="H248" s="284">
        <v>5</v>
      </c>
      <c r="I248" s="284" t="s">
        <v>1105</v>
      </c>
      <c r="J248" s="284" t="s">
        <v>1105</v>
      </c>
      <c r="K248" s="284">
        <v>0</v>
      </c>
      <c r="L248" s="284">
        <v>0</v>
      </c>
      <c r="M248" s="284">
        <v>9</v>
      </c>
      <c r="N248" s="284" t="s">
        <v>1105</v>
      </c>
      <c r="O248" s="286">
        <v>0</v>
      </c>
      <c r="P248" s="286" t="s">
        <v>1161</v>
      </c>
      <c r="Q248" s="286" t="s">
        <v>1161</v>
      </c>
      <c r="R248" s="286" t="s">
        <v>1161</v>
      </c>
      <c r="S248" s="285">
        <v>50</v>
      </c>
      <c r="T248" s="286">
        <v>0</v>
      </c>
      <c r="U248" s="287">
        <v>0</v>
      </c>
      <c r="W248" s="344"/>
      <c r="X248" s="344"/>
      <c r="Y248" s="344"/>
      <c r="Z248" s="344"/>
    </row>
    <row r="249" spans="1:26" ht="32.25" customHeight="1">
      <c r="A249" s="164" t="s">
        <v>279</v>
      </c>
      <c r="B249" s="165" t="s">
        <v>274</v>
      </c>
      <c r="C249" s="165" t="s">
        <v>275</v>
      </c>
      <c r="D249" s="284">
        <v>23.7</v>
      </c>
      <c r="E249" s="284">
        <v>34.9</v>
      </c>
      <c r="F249" s="284">
        <v>11.7</v>
      </c>
      <c r="G249" s="284">
        <v>357</v>
      </c>
      <c r="H249" s="284">
        <v>59</v>
      </c>
      <c r="I249" s="284">
        <v>8</v>
      </c>
      <c r="J249" s="284">
        <v>123</v>
      </c>
      <c r="K249" s="284">
        <v>29</v>
      </c>
      <c r="L249" s="284" t="s">
        <v>1105</v>
      </c>
      <c r="M249" s="284">
        <v>113</v>
      </c>
      <c r="N249" s="284">
        <v>21</v>
      </c>
      <c r="O249" s="286">
        <v>55.128205128205131</v>
      </c>
      <c r="P249" s="286">
        <v>59.375</v>
      </c>
      <c r="Q249" s="286" t="s">
        <v>1161</v>
      </c>
      <c r="R249" s="286" t="s">
        <v>1161</v>
      </c>
      <c r="S249" s="285">
        <v>54.5</v>
      </c>
      <c r="T249" s="286">
        <v>100</v>
      </c>
      <c r="U249" s="287">
        <v>20</v>
      </c>
      <c r="W249" s="344"/>
      <c r="X249" s="344"/>
      <c r="Y249" s="344"/>
      <c r="Z249" s="344"/>
    </row>
    <row r="250" spans="1:26" ht="32.25" customHeight="1">
      <c r="A250" s="164" t="s">
        <v>280</v>
      </c>
      <c r="B250" s="165" t="s">
        <v>274</v>
      </c>
      <c r="C250" s="165" t="s">
        <v>275</v>
      </c>
      <c r="D250" s="284">
        <v>30.4</v>
      </c>
      <c r="E250" s="284">
        <v>52</v>
      </c>
      <c r="F250" s="284">
        <v>12</v>
      </c>
      <c r="G250" s="284">
        <v>352</v>
      </c>
      <c r="H250" s="284">
        <v>54</v>
      </c>
      <c r="I250" s="284" t="s">
        <v>1105</v>
      </c>
      <c r="J250" s="284">
        <v>80</v>
      </c>
      <c r="K250" s="284">
        <v>14</v>
      </c>
      <c r="L250" s="284" t="s">
        <v>1105</v>
      </c>
      <c r="M250" s="284">
        <v>152</v>
      </c>
      <c r="N250" s="284">
        <v>50</v>
      </c>
      <c r="O250" s="286">
        <v>33.333333333333329</v>
      </c>
      <c r="P250" s="286">
        <v>30.76923076923077</v>
      </c>
      <c r="Q250" s="286">
        <v>60</v>
      </c>
      <c r="R250" s="286">
        <v>60</v>
      </c>
      <c r="S250" s="285">
        <v>33.299999999999997</v>
      </c>
      <c r="T250" s="286">
        <v>0</v>
      </c>
      <c r="U250" s="287">
        <v>22.2</v>
      </c>
      <c r="W250" s="344"/>
      <c r="X250" s="344"/>
      <c r="Y250" s="344"/>
      <c r="Z250" s="344"/>
    </row>
    <row r="251" spans="1:26" ht="32.25" customHeight="1">
      <c r="A251" s="164" t="s">
        <v>281</v>
      </c>
      <c r="B251" s="165" t="s">
        <v>274</v>
      </c>
      <c r="C251" s="165" t="s">
        <v>275</v>
      </c>
      <c r="D251" s="284">
        <v>23.7</v>
      </c>
      <c r="E251" s="284">
        <v>39</v>
      </c>
      <c r="F251" s="284">
        <v>12.4</v>
      </c>
      <c r="G251" s="284">
        <v>451</v>
      </c>
      <c r="H251" s="284">
        <v>122</v>
      </c>
      <c r="I251" s="284">
        <v>16</v>
      </c>
      <c r="J251" s="284">
        <v>140</v>
      </c>
      <c r="K251" s="284">
        <v>22</v>
      </c>
      <c r="L251" s="284">
        <v>6</v>
      </c>
      <c r="M251" s="284">
        <v>93</v>
      </c>
      <c r="N251" s="284">
        <v>52</v>
      </c>
      <c r="O251" s="286">
        <v>51.063829787234042</v>
      </c>
      <c r="P251" s="286">
        <v>65.151515151515156</v>
      </c>
      <c r="Q251" s="286">
        <v>11.111111111111111</v>
      </c>
      <c r="R251" s="286">
        <v>11.111111111111111</v>
      </c>
      <c r="S251" s="285">
        <v>37.200000000000003</v>
      </c>
      <c r="T251" s="286">
        <v>0</v>
      </c>
      <c r="U251" s="287">
        <v>17.399999999999999</v>
      </c>
      <c r="W251" s="344"/>
      <c r="X251" s="344"/>
      <c r="Y251" s="344"/>
      <c r="Z251" s="344"/>
    </row>
    <row r="252" spans="1:26" ht="32.25" customHeight="1">
      <c r="A252" s="164" t="s">
        <v>282</v>
      </c>
      <c r="B252" s="165" t="s">
        <v>274</v>
      </c>
      <c r="C252" s="165" t="s">
        <v>275</v>
      </c>
      <c r="D252" s="284">
        <v>32.4</v>
      </c>
      <c r="E252" s="284">
        <v>73.3</v>
      </c>
      <c r="F252" s="284">
        <v>12.5</v>
      </c>
      <c r="G252" s="284">
        <v>814</v>
      </c>
      <c r="H252" s="284">
        <v>100</v>
      </c>
      <c r="I252" s="284">
        <v>12</v>
      </c>
      <c r="J252" s="284">
        <v>179</v>
      </c>
      <c r="K252" s="284">
        <v>11</v>
      </c>
      <c r="L252" s="284">
        <v>10</v>
      </c>
      <c r="M252" s="284">
        <v>439</v>
      </c>
      <c r="N252" s="284">
        <v>63</v>
      </c>
      <c r="O252" s="286">
        <v>41.573033707865171</v>
      </c>
      <c r="P252" s="286">
        <v>44.117647058823529</v>
      </c>
      <c r="Q252" s="286">
        <v>52.631578947368418</v>
      </c>
      <c r="R252" s="286">
        <v>52.631578947368418</v>
      </c>
      <c r="S252" s="285">
        <v>45.7</v>
      </c>
      <c r="T252" s="286">
        <v>0</v>
      </c>
      <c r="U252" s="287">
        <v>10.4</v>
      </c>
      <c r="W252" s="344"/>
      <c r="X252" s="344"/>
      <c r="Y252" s="344"/>
      <c r="Z252" s="344"/>
    </row>
    <row r="253" spans="1:26" ht="32.25" customHeight="1">
      <c r="A253" s="164" t="s">
        <v>283</v>
      </c>
      <c r="B253" s="165" t="s">
        <v>274</v>
      </c>
      <c r="C253" s="165" t="s">
        <v>275</v>
      </c>
      <c r="D253" s="284">
        <v>31</v>
      </c>
      <c r="E253" s="284">
        <v>17.7</v>
      </c>
      <c r="F253" s="284">
        <v>16.600000000000001</v>
      </c>
      <c r="G253" s="284">
        <v>106</v>
      </c>
      <c r="H253" s="284">
        <v>5</v>
      </c>
      <c r="I253" s="284" t="s">
        <v>1105</v>
      </c>
      <c r="J253" s="284">
        <v>25</v>
      </c>
      <c r="K253" s="284" t="s">
        <v>1105</v>
      </c>
      <c r="L253" s="284" t="s">
        <v>1105</v>
      </c>
      <c r="M253" s="284">
        <v>55</v>
      </c>
      <c r="N253" s="284">
        <v>14</v>
      </c>
      <c r="O253" s="286">
        <v>18.181818181818183</v>
      </c>
      <c r="P253" s="286">
        <v>0</v>
      </c>
      <c r="Q253" s="286">
        <v>50</v>
      </c>
      <c r="R253" s="286">
        <v>50</v>
      </c>
      <c r="S253" s="285">
        <v>38.5</v>
      </c>
      <c r="T253" s="286">
        <v>0</v>
      </c>
      <c r="U253" s="287">
        <v>60</v>
      </c>
      <c r="W253" s="344"/>
      <c r="X253" s="344"/>
      <c r="Y253" s="344"/>
      <c r="Z253" s="344"/>
    </row>
    <row r="254" spans="1:26" ht="32.25" customHeight="1">
      <c r="A254" s="164" t="s">
        <v>284</v>
      </c>
      <c r="B254" s="165" t="s">
        <v>274</v>
      </c>
      <c r="C254" s="165" t="s">
        <v>275</v>
      </c>
      <c r="D254" s="284">
        <v>29.7</v>
      </c>
      <c r="E254" s="284">
        <v>52.7</v>
      </c>
      <c r="F254" s="284">
        <v>13.6</v>
      </c>
      <c r="G254" s="284">
        <v>281</v>
      </c>
      <c r="H254" s="284">
        <v>55</v>
      </c>
      <c r="I254" s="284">
        <v>28</v>
      </c>
      <c r="J254" s="284">
        <v>70</v>
      </c>
      <c r="K254" s="284">
        <v>42</v>
      </c>
      <c r="L254" s="284" t="s">
        <v>1105</v>
      </c>
      <c r="M254" s="284">
        <v>56</v>
      </c>
      <c r="N254" s="284">
        <v>27</v>
      </c>
      <c r="O254" s="286">
        <v>40.625</v>
      </c>
      <c r="P254" s="286">
        <v>58.333333333333336</v>
      </c>
      <c r="Q254" s="286">
        <v>50</v>
      </c>
      <c r="R254" s="286">
        <v>50</v>
      </c>
      <c r="S254" s="285">
        <v>30.4</v>
      </c>
      <c r="T254" s="286">
        <v>0</v>
      </c>
      <c r="U254" s="287">
        <v>17</v>
      </c>
      <c r="W254" s="344"/>
      <c r="X254" s="344"/>
      <c r="Y254" s="344"/>
      <c r="Z254" s="344"/>
    </row>
    <row r="255" spans="1:26" ht="32.25" customHeight="1">
      <c r="A255" s="164" t="s">
        <v>285</v>
      </c>
      <c r="B255" s="165" t="s">
        <v>274</v>
      </c>
      <c r="C255" s="165" t="s">
        <v>275</v>
      </c>
      <c r="D255" s="284">
        <v>17.3</v>
      </c>
      <c r="E255" s="284">
        <v>32.5</v>
      </c>
      <c r="F255" s="284">
        <v>1.8</v>
      </c>
      <c r="G255" s="284">
        <v>46</v>
      </c>
      <c r="H255" s="284">
        <v>13</v>
      </c>
      <c r="I255" s="284" t="s">
        <v>1105</v>
      </c>
      <c r="J255" s="284" t="s">
        <v>1105</v>
      </c>
      <c r="K255" s="284">
        <v>5</v>
      </c>
      <c r="L255" s="284">
        <v>0</v>
      </c>
      <c r="M255" s="284">
        <v>18</v>
      </c>
      <c r="N255" s="284">
        <v>5</v>
      </c>
      <c r="O255" s="286">
        <v>0</v>
      </c>
      <c r="P255" s="286" t="s">
        <v>1161</v>
      </c>
      <c r="Q255" s="286" t="s">
        <v>1161</v>
      </c>
      <c r="R255" s="286" t="s">
        <v>1161</v>
      </c>
      <c r="S255" s="285">
        <v>36.4</v>
      </c>
      <c r="T255" s="286">
        <v>0</v>
      </c>
      <c r="U255" s="287">
        <v>0</v>
      </c>
      <c r="W255" s="344"/>
      <c r="X255" s="344"/>
      <c r="Y255" s="344"/>
      <c r="Z255" s="344"/>
    </row>
    <row r="256" spans="1:26" ht="32.25" customHeight="1">
      <c r="A256" s="164" t="s">
        <v>286</v>
      </c>
      <c r="B256" s="165" t="s">
        <v>274</v>
      </c>
      <c r="C256" s="165" t="s">
        <v>275</v>
      </c>
      <c r="D256" s="284">
        <v>20.2</v>
      </c>
      <c r="E256" s="284">
        <v>44.4</v>
      </c>
      <c r="F256" s="284">
        <v>8</v>
      </c>
      <c r="G256" s="284">
        <v>28</v>
      </c>
      <c r="H256" s="284" t="s">
        <v>1105</v>
      </c>
      <c r="I256" s="284">
        <v>0</v>
      </c>
      <c r="J256" s="284">
        <v>8</v>
      </c>
      <c r="K256" s="284" t="s">
        <v>1105</v>
      </c>
      <c r="L256" s="284" t="s">
        <v>1105</v>
      </c>
      <c r="M256" s="284">
        <v>16</v>
      </c>
      <c r="N256" s="284" t="s">
        <v>1105</v>
      </c>
      <c r="O256" s="286">
        <v>0</v>
      </c>
      <c r="P256" s="286" t="s">
        <v>1161</v>
      </c>
      <c r="Q256" s="286">
        <v>0</v>
      </c>
      <c r="R256" s="286">
        <v>0</v>
      </c>
      <c r="S256" s="285">
        <v>0</v>
      </c>
      <c r="T256" s="286">
        <v>0</v>
      </c>
      <c r="U256" s="287">
        <v>50</v>
      </c>
      <c r="W256" s="344"/>
      <c r="X256" s="344"/>
      <c r="Y256" s="344"/>
      <c r="Z256" s="344"/>
    </row>
    <row r="257" spans="1:26" ht="32.25" customHeight="1">
      <c r="A257" s="164" t="s">
        <v>287</v>
      </c>
      <c r="B257" s="165" t="s">
        <v>274</v>
      </c>
      <c r="C257" s="165" t="s">
        <v>275</v>
      </c>
      <c r="D257" s="284">
        <v>22</v>
      </c>
      <c r="E257" s="284">
        <v>42.9</v>
      </c>
      <c r="F257" s="284">
        <v>7.4</v>
      </c>
      <c r="G257" s="284">
        <v>256</v>
      </c>
      <c r="H257" s="284">
        <v>35</v>
      </c>
      <c r="I257" s="284" t="s">
        <v>1105</v>
      </c>
      <c r="J257" s="284">
        <v>53</v>
      </c>
      <c r="K257" s="284">
        <v>26</v>
      </c>
      <c r="L257" s="284">
        <v>5</v>
      </c>
      <c r="M257" s="284">
        <v>115</v>
      </c>
      <c r="N257" s="284">
        <v>21</v>
      </c>
      <c r="O257" s="286">
        <v>65.625</v>
      </c>
      <c r="P257" s="286">
        <v>88.888888888888886</v>
      </c>
      <c r="Q257" s="286">
        <v>42.857142857142854</v>
      </c>
      <c r="R257" s="286">
        <v>42.857142857142854</v>
      </c>
      <c r="S257" s="285">
        <v>37.1</v>
      </c>
      <c r="T257" s="286">
        <v>50</v>
      </c>
      <c r="U257" s="287">
        <v>12.8</v>
      </c>
      <c r="W257" s="344"/>
      <c r="X257" s="344"/>
      <c r="Y257" s="344"/>
      <c r="Z257" s="344"/>
    </row>
    <row r="258" spans="1:26" ht="32.25" customHeight="1">
      <c r="A258" s="164" t="s">
        <v>288</v>
      </c>
      <c r="B258" s="165" t="s">
        <v>274</v>
      </c>
      <c r="C258" s="165" t="s">
        <v>275</v>
      </c>
      <c r="D258" s="284">
        <v>24.7</v>
      </c>
      <c r="E258" s="284">
        <v>59.9</v>
      </c>
      <c r="F258" s="284">
        <v>7.8</v>
      </c>
      <c r="G258" s="284">
        <v>224</v>
      </c>
      <c r="H258" s="284">
        <v>34</v>
      </c>
      <c r="I258" s="284" t="s">
        <v>1105</v>
      </c>
      <c r="J258" s="284">
        <v>47</v>
      </c>
      <c r="K258" s="284">
        <v>17</v>
      </c>
      <c r="L258" s="284" t="s">
        <v>1105</v>
      </c>
      <c r="M258" s="284">
        <v>101</v>
      </c>
      <c r="N258" s="284">
        <v>21</v>
      </c>
      <c r="O258" s="286">
        <v>43.902439024390247</v>
      </c>
      <c r="P258" s="286">
        <v>33.333333333333329</v>
      </c>
      <c r="Q258" s="286">
        <v>54.54545454545454</v>
      </c>
      <c r="R258" s="286">
        <v>54.54545454545454</v>
      </c>
      <c r="S258" s="285">
        <v>33.299999999999997</v>
      </c>
      <c r="T258" s="286">
        <v>0</v>
      </c>
      <c r="U258" s="287">
        <v>17.600000000000001</v>
      </c>
      <c r="W258" s="344"/>
      <c r="X258" s="344"/>
      <c r="Y258" s="344"/>
      <c r="Z258" s="344"/>
    </row>
    <row r="259" spans="1:26" ht="32.25" customHeight="1">
      <c r="A259" s="164" t="s">
        <v>289</v>
      </c>
      <c r="B259" s="165" t="s">
        <v>274</v>
      </c>
      <c r="C259" s="165" t="s">
        <v>275</v>
      </c>
      <c r="D259" s="284">
        <v>27.8</v>
      </c>
      <c r="E259" s="284">
        <v>60</v>
      </c>
      <c r="F259" s="284">
        <v>13</v>
      </c>
      <c r="G259" s="284">
        <v>246</v>
      </c>
      <c r="H259" s="284">
        <v>30</v>
      </c>
      <c r="I259" s="284">
        <v>0</v>
      </c>
      <c r="J259" s="284">
        <v>68</v>
      </c>
      <c r="K259" s="284">
        <v>21</v>
      </c>
      <c r="L259" s="284" t="s">
        <v>1105</v>
      </c>
      <c r="M259" s="284">
        <v>112</v>
      </c>
      <c r="N259" s="284">
        <v>11</v>
      </c>
      <c r="O259" s="286">
        <v>57.575757575757578</v>
      </c>
      <c r="P259" s="286">
        <v>69.230769230769226</v>
      </c>
      <c r="Q259" s="286">
        <v>60</v>
      </c>
      <c r="R259" s="286">
        <v>60</v>
      </c>
      <c r="S259" s="285">
        <v>44.8</v>
      </c>
      <c r="T259" s="286">
        <v>0</v>
      </c>
      <c r="U259" s="287">
        <v>32</v>
      </c>
      <c r="W259" s="344"/>
      <c r="X259" s="344"/>
      <c r="Y259" s="344"/>
      <c r="Z259" s="344"/>
    </row>
    <row r="260" spans="1:26" ht="32.25" customHeight="1">
      <c r="A260" s="164" t="s">
        <v>290</v>
      </c>
      <c r="B260" s="165" t="s">
        <v>274</v>
      </c>
      <c r="C260" s="165" t="s">
        <v>275</v>
      </c>
      <c r="D260" s="284">
        <v>23.5</v>
      </c>
      <c r="E260" s="284">
        <v>53.3</v>
      </c>
      <c r="F260" s="284">
        <v>8.6</v>
      </c>
      <c r="G260" s="284">
        <v>8361</v>
      </c>
      <c r="H260" s="284">
        <v>2179</v>
      </c>
      <c r="I260" s="284">
        <v>227</v>
      </c>
      <c r="J260" s="284">
        <v>1194</v>
      </c>
      <c r="K260" s="284">
        <v>1365</v>
      </c>
      <c r="L260" s="284">
        <v>120</v>
      </c>
      <c r="M260" s="284">
        <v>2063</v>
      </c>
      <c r="N260" s="284">
        <v>1213</v>
      </c>
      <c r="O260" s="286">
        <v>43.859649122807014</v>
      </c>
      <c r="P260" s="286">
        <v>59.663865546218489</v>
      </c>
      <c r="Q260" s="286">
        <v>55.805243445692888</v>
      </c>
      <c r="R260" s="286">
        <v>55.805243445692888</v>
      </c>
      <c r="S260" s="285">
        <v>43.6</v>
      </c>
      <c r="T260" s="286">
        <v>23.2</v>
      </c>
      <c r="U260" s="287">
        <v>20.8</v>
      </c>
      <c r="W260" s="344"/>
      <c r="X260" s="344"/>
      <c r="Y260" s="344"/>
      <c r="Z260" s="344"/>
    </row>
    <row r="261" spans="1:26" ht="32.25" customHeight="1">
      <c r="A261" s="164" t="s">
        <v>291</v>
      </c>
      <c r="B261" s="165" t="s">
        <v>274</v>
      </c>
      <c r="C261" s="165" t="s">
        <v>275</v>
      </c>
      <c r="D261" s="284">
        <v>27.9</v>
      </c>
      <c r="E261" s="284">
        <v>70.099999999999994</v>
      </c>
      <c r="F261" s="284">
        <v>12.5</v>
      </c>
      <c r="G261" s="284">
        <v>290</v>
      </c>
      <c r="H261" s="284">
        <v>37</v>
      </c>
      <c r="I261" s="284" t="s">
        <v>1105</v>
      </c>
      <c r="J261" s="284">
        <v>85</v>
      </c>
      <c r="K261" s="284">
        <v>25</v>
      </c>
      <c r="L261" s="284" t="s">
        <v>1105</v>
      </c>
      <c r="M261" s="284">
        <v>81</v>
      </c>
      <c r="N261" s="284">
        <v>55</v>
      </c>
      <c r="O261" s="286">
        <v>66.666666666666657</v>
      </c>
      <c r="P261" s="286">
        <v>68.181818181818173</v>
      </c>
      <c r="Q261" s="286">
        <v>67.741935483870961</v>
      </c>
      <c r="R261" s="286">
        <v>67.741935483870961</v>
      </c>
      <c r="S261" s="285">
        <v>13.3</v>
      </c>
      <c r="T261" s="286">
        <v>37.5</v>
      </c>
      <c r="U261" s="287">
        <v>27.3</v>
      </c>
      <c r="W261" s="344"/>
      <c r="X261" s="344"/>
      <c r="Y261" s="344"/>
      <c r="Z261" s="344"/>
    </row>
    <row r="262" spans="1:26" ht="32.25" customHeight="1">
      <c r="A262" s="164" t="s">
        <v>292</v>
      </c>
      <c r="B262" s="165" t="s">
        <v>274</v>
      </c>
      <c r="C262" s="165" t="s">
        <v>275</v>
      </c>
      <c r="D262" s="284">
        <v>30.6</v>
      </c>
      <c r="E262" s="284">
        <v>51.4</v>
      </c>
      <c r="F262" s="284">
        <v>8.6</v>
      </c>
      <c r="G262" s="284">
        <v>93</v>
      </c>
      <c r="H262" s="284">
        <v>18</v>
      </c>
      <c r="I262" s="284">
        <v>0</v>
      </c>
      <c r="J262" s="284">
        <v>20</v>
      </c>
      <c r="K262" s="284">
        <v>0</v>
      </c>
      <c r="L262" s="284">
        <v>0</v>
      </c>
      <c r="M262" s="284">
        <v>49</v>
      </c>
      <c r="N262" s="284">
        <v>6</v>
      </c>
      <c r="O262" s="286">
        <v>36.363636363636367</v>
      </c>
      <c r="P262" s="286">
        <v>100</v>
      </c>
      <c r="Q262" s="286">
        <v>50</v>
      </c>
      <c r="R262" s="286">
        <v>50</v>
      </c>
      <c r="S262" s="285">
        <v>52.9</v>
      </c>
      <c r="T262" s="286">
        <v>0</v>
      </c>
      <c r="U262" s="287">
        <v>40</v>
      </c>
      <c r="W262" s="344"/>
      <c r="X262" s="344"/>
      <c r="Y262" s="344"/>
      <c r="Z262" s="344"/>
    </row>
    <row r="263" spans="1:26" ht="32.25" customHeight="1">
      <c r="A263" s="164" t="s">
        <v>293</v>
      </c>
      <c r="B263" s="165" t="s">
        <v>274</v>
      </c>
      <c r="C263" s="165" t="s">
        <v>275</v>
      </c>
      <c r="D263" s="284">
        <v>28.6</v>
      </c>
      <c r="E263" s="284">
        <v>45.9</v>
      </c>
      <c r="F263" s="284">
        <v>11.4</v>
      </c>
      <c r="G263" s="284">
        <v>190</v>
      </c>
      <c r="H263" s="284">
        <v>12</v>
      </c>
      <c r="I263" s="284">
        <v>11</v>
      </c>
      <c r="J263" s="284">
        <v>64</v>
      </c>
      <c r="K263" s="284" t="s">
        <v>1105</v>
      </c>
      <c r="L263" s="284" t="s">
        <v>1105</v>
      </c>
      <c r="M263" s="284">
        <v>81</v>
      </c>
      <c r="N263" s="284">
        <v>14</v>
      </c>
      <c r="O263" s="286">
        <v>53.125</v>
      </c>
      <c r="P263" s="286">
        <v>62.5</v>
      </c>
      <c r="Q263" s="286">
        <v>33.333333333333329</v>
      </c>
      <c r="R263" s="286">
        <v>33.333333333333329</v>
      </c>
      <c r="S263" s="285">
        <v>64.3</v>
      </c>
      <c r="T263" s="286">
        <v>0</v>
      </c>
      <c r="U263" s="287">
        <v>0</v>
      </c>
      <c r="W263" s="344"/>
      <c r="X263" s="344"/>
      <c r="Y263" s="344"/>
      <c r="Z263" s="344"/>
    </row>
    <row r="264" spans="1:26" ht="32.25" customHeight="1">
      <c r="A264" s="164" t="s">
        <v>294</v>
      </c>
      <c r="B264" s="165" t="s">
        <v>274</v>
      </c>
      <c r="C264" s="165" t="s">
        <v>275</v>
      </c>
      <c r="D264" s="284">
        <v>28.7</v>
      </c>
      <c r="E264" s="284">
        <v>0</v>
      </c>
      <c r="F264" s="284">
        <v>4.5999999999999996</v>
      </c>
      <c r="G264" s="284">
        <v>26</v>
      </c>
      <c r="H264" s="284" t="s">
        <v>1105</v>
      </c>
      <c r="I264" s="284" t="s">
        <v>1105</v>
      </c>
      <c r="J264" s="284">
        <v>7</v>
      </c>
      <c r="K264" s="284" t="s">
        <v>1105</v>
      </c>
      <c r="L264" s="284">
        <v>0</v>
      </c>
      <c r="M264" s="284">
        <v>12</v>
      </c>
      <c r="N264" s="284" t="s">
        <v>1105</v>
      </c>
      <c r="O264" s="286">
        <v>62.5</v>
      </c>
      <c r="P264" s="286">
        <v>75</v>
      </c>
      <c r="Q264" s="286">
        <v>0</v>
      </c>
      <c r="R264" s="286">
        <v>0</v>
      </c>
      <c r="S264" s="285">
        <v>16.7</v>
      </c>
      <c r="T264" s="286">
        <v>0</v>
      </c>
      <c r="U264" s="287">
        <v>0</v>
      </c>
      <c r="W264" s="344"/>
      <c r="X264" s="344"/>
      <c r="Y264" s="344"/>
      <c r="Z264" s="344"/>
    </row>
    <row r="265" spans="1:26" ht="32.25" customHeight="1">
      <c r="A265" s="164" t="s">
        <v>295</v>
      </c>
      <c r="B265" s="165" t="s">
        <v>274</v>
      </c>
      <c r="C265" s="165" t="s">
        <v>275</v>
      </c>
      <c r="D265" s="284">
        <v>32.9</v>
      </c>
      <c r="E265" s="284">
        <v>61.3</v>
      </c>
      <c r="F265" s="284">
        <v>10.3</v>
      </c>
      <c r="G265" s="284">
        <v>1162</v>
      </c>
      <c r="H265" s="284">
        <v>137</v>
      </c>
      <c r="I265" s="284">
        <v>10</v>
      </c>
      <c r="J265" s="284">
        <v>161</v>
      </c>
      <c r="K265" s="284">
        <v>44</v>
      </c>
      <c r="L265" s="284">
        <v>18</v>
      </c>
      <c r="M265" s="284">
        <v>720</v>
      </c>
      <c r="N265" s="284">
        <v>72</v>
      </c>
      <c r="O265" s="286">
        <v>42.168674698795186</v>
      </c>
      <c r="P265" s="286">
        <v>42.857142857142854</v>
      </c>
      <c r="Q265" s="286">
        <v>47.058823529411761</v>
      </c>
      <c r="R265" s="286">
        <v>47.058823529411761</v>
      </c>
      <c r="S265" s="285">
        <v>37.9</v>
      </c>
      <c r="T265" s="286">
        <v>16.7</v>
      </c>
      <c r="U265" s="287">
        <v>20.399999999999999</v>
      </c>
      <c r="W265" s="344"/>
      <c r="X265" s="344"/>
      <c r="Y265" s="344"/>
      <c r="Z265" s="344"/>
    </row>
    <row r="266" spans="1:26" ht="32.25" customHeight="1">
      <c r="A266" s="164" t="s">
        <v>296</v>
      </c>
      <c r="B266" s="165" t="s">
        <v>274</v>
      </c>
      <c r="C266" s="165" t="s">
        <v>275</v>
      </c>
      <c r="D266" s="284">
        <v>27.7</v>
      </c>
      <c r="E266" s="284">
        <v>18.899999999999999</v>
      </c>
      <c r="F266" s="284">
        <v>7.7</v>
      </c>
      <c r="G266" s="284">
        <v>71</v>
      </c>
      <c r="H266" s="284">
        <v>11</v>
      </c>
      <c r="I266" s="284" t="s">
        <v>1105</v>
      </c>
      <c r="J266" s="284">
        <v>10</v>
      </c>
      <c r="K266" s="284" t="s">
        <v>1105</v>
      </c>
      <c r="L266" s="284">
        <v>0</v>
      </c>
      <c r="M266" s="284">
        <v>41</v>
      </c>
      <c r="N266" s="284" t="s">
        <v>1105</v>
      </c>
      <c r="O266" s="286">
        <v>37.5</v>
      </c>
      <c r="P266" s="286">
        <v>0</v>
      </c>
      <c r="Q266" s="286" t="s">
        <v>1161</v>
      </c>
      <c r="R266" s="286" t="s">
        <v>1161</v>
      </c>
      <c r="S266" s="285">
        <v>45.5</v>
      </c>
      <c r="T266" s="286">
        <v>0</v>
      </c>
      <c r="U266" s="287">
        <v>20</v>
      </c>
      <c r="W266" s="344"/>
      <c r="X266" s="344"/>
      <c r="Y266" s="344"/>
      <c r="Z266" s="344"/>
    </row>
    <row r="267" spans="1:26" ht="32.25" customHeight="1">
      <c r="A267" s="164" t="s">
        <v>297</v>
      </c>
      <c r="B267" s="165" t="s">
        <v>274</v>
      </c>
      <c r="C267" s="165" t="s">
        <v>275</v>
      </c>
      <c r="D267" s="284">
        <v>23.5</v>
      </c>
      <c r="E267" s="284">
        <v>37.700000000000003</v>
      </c>
      <c r="F267" s="284">
        <v>11.2</v>
      </c>
      <c r="G267" s="284">
        <v>105</v>
      </c>
      <c r="H267" s="284">
        <v>11</v>
      </c>
      <c r="I267" s="284" t="s">
        <v>1105</v>
      </c>
      <c r="J267" s="284">
        <v>32</v>
      </c>
      <c r="K267" s="284">
        <v>13</v>
      </c>
      <c r="L267" s="284" t="s">
        <v>1105</v>
      </c>
      <c r="M267" s="284">
        <v>27</v>
      </c>
      <c r="N267" s="284">
        <v>18</v>
      </c>
      <c r="O267" s="286">
        <v>68.75</v>
      </c>
      <c r="P267" s="286">
        <v>90</v>
      </c>
      <c r="Q267" s="286">
        <v>50</v>
      </c>
      <c r="R267" s="286">
        <v>50</v>
      </c>
      <c r="S267" s="285">
        <v>25</v>
      </c>
      <c r="T267" s="286">
        <v>0</v>
      </c>
      <c r="U267" s="287">
        <v>0</v>
      </c>
      <c r="W267" s="344"/>
      <c r="X267" s="344"/>
      <c r="Y267" s="344"/>
      <c r="Z267" s="344"/>
    </row>
    <row r="268" spans="1:26" ht="32.25" customHeight="1">
      <c r="A268" s="164" t="s">
        <v>298</v>
      </c>
      <c r="B268" s="165" t="s">
        <v>274</v>
      </c>
      <c r="C268" s="165" t="s">
        <v>275</v>
      </c>
      <c r="D268" s="284">
        <v>32.200000000000003</v>
      </c>
      <c r="E268" s="284">
        <v>50</v>
      </c>
      <c r="F268" s="284">
        <v>14.9</v>
      </c>
      <c r="G268" s="284">
        <v>209</v>
      </c>
      <c r="H268" s="284">
        <v>24</v>
      </c>
      <c r="I268" s="284" t="s">
        <v>1105</v>
      </c>
      <c r="J268" s="284">
        <v>49</v>
      </c>
      <c r="K268" s="284">
        <v>7</v>
      </c>
      <c r="L268" s="284" t="s">
        <v>1105</v>
      </c>
      <c r="M268" s="284">
        <v>109</v>
      </c>
      <c r="N268" s="284">
        <v>15</v>
      </c>
      <c r="O268" s="286">
        <v>36.666666666666664</v>
      </c>
      <c r="P268" s="286">
        <v>44.444444444444443</v>
      </c>
      <c r="Q268" s="286">
        <v>33.333333333333329</v>
      </c>
      <c r="R268" s="286">
        <v>33.333333333333329</v>
      </c>
      <c r="S268" s="285">
        <v>34.799999999999997</v>
      </c>
      <c r="T268" s="286">
        <v>0</v>
      </c>
      <c r="U268" s="287">
        <v>5.6</v>
      </c>
      <c r="W268" s="344"/>
      <c r="X268" s="344"/>
      <c r="Y268" s="344"/>
      <c r="Z268" s="344"/>
    </row>
    <row r="269" spans="1:26" ht="32.25" customHeight="1">
      <c r="A269" s="164" t="s">
        <v>299</v>
      </c>
      <c r="B269" s="165" t="s">
        <v>274</v>
      </c>
      <c r="C269" s="165" t="s">
        <v>275</v>
      </c>
      <c r="D269" s="284">
        <v>26.9</v>
      </c>
      <c r="E269" s="284">
        <v>26.1</v>
      </c>
      <c r="F269" s="284">
        <v>9.3000000000000007</v>
      </c>
      <c r="G269" s="284">
        <v>167</v>
      </c>
      <c r="H269" s="284">
        <v>26</v>
      </c>
      <c r="I269" s="284" t="s">
        <v>1105</v>
      </c>
      <c r="J269" s="284">
        <v>41</v>
      </c>
      <c r="K269" s="284">
        <v>12</v>
      </c>
      <c r="L269" s="284" t="s">
        <v>1105</v>
      </c>
      <c r="M269" s="284">
        <v>73</v>
      </c>
      <c r="N269" s="284">
        <v>11</v>
      </c>
      <c r="O269" s="286">
        <v>65.217391304347828</v>
      </c>
      <c r="P269" s="286">
        <v>75</v>
      </c>
      <c r="Q269" s="286">
        <v>83.333333333333343</v>
      </c>
      <c r="R269" s="286">
        <v>83.333333333333343</v>
      </c>
      <c r="S269" s="285">
        <v>38.1</v>
      </c>
      <c r="T269" s="286">
        <v>0</v>
      </c>
      <c r="U269" s="287">
        <v>47.4</v>
      </c>
      <c r="W269" s="344"/>
      <c r="X269" s="344"/>
      <c r="Y269" s="344"/>
      <c r="Z269" s="344"/>
    </row>
    <row r="270" spans="1:26" ht="32.25" customHeight="1">
      <c r="A270" s="164" t="s">
        <v>300</v>
      </c>
      <c r="B270" s="165" t="s">
        <v>274</v>
      </c>
      <c r="C270" s="165" t="s">
        <v>275</v>
      </c>
      <c r="D270" s="284">
        <v>23.7</v>
      </c>
      <c r="E270" s="284">
        <v>46.4</v>
      </c>
      <c r="F270" s="284">
        <v>8.9</v>
      </c>
      <c r="G270" s="284">
        <v>136</v>
      </c>
      <c r="H270" s="284">
        <v>29</v>
      </c>
      <c r="I270" s="284">
        <v>0</v>
      </c>
      <c r="J270" s="284">
        <v>49</v>
      </c>
      <c r="K270" s="284">
        <v>5</v>
      </c>
      <c r="L270" s="284">
        <v>7</v>
      </c>
      <c r="M270" s="284">
        <v>38</v>
      </c>
      <c r="N270" s="284">
        <v>8</v>
      </c>
      <c r="O270" s="286">
        <v>54.54545454545454</v>
      </c>
      <c r="P270" s="286">
        <v>55.555555555555557</v>
      </c>
      <c r="Q270" s="286">
        <v>63.636363636363633</v>
      </c>
      <c r="R270" s="286">
        <v>63.636363636363633</v>
      </c>
      <c r="S270" s="285">
        <v>40</v>
      </c>
      <c r="T270" s="286">
        <v>0</v>
      </c>
      <c r="U270" s="287">
        <v>23.5</v>
      </c>
      <c r="W270" s="344"/>
      <c r="X270" s="344"/>
      <c r="Y270" s="344"/>
      <c r="Z270" s="344"/>
    </row>
    <row r="271" spans="1:26" ht="32.25" customHeight="1">
      <c r="A271" s="164" t="s">
        <v>301</v>
      </c>
      <c r="B271" s="165" t="s">
        <v>274</v>
      </c>
      <c r="C271" s="165" t="s">
        <v>275</v>
      </c>
      <c r="D271" s="284">
        <v>26.8</v>
      </c>
      <c r="E271" s="284">
        <v>30.6</v>
      </c>
      <c r="F271" s="284">
        <v>13.4</v>
      </c>
      <c r="G271" s="284">
        <v>181</v>
      </c>
      <c r="H271" s="284">
        <v>30</v>
      </c>
      <c r="I271" s="284">
        <v>7</v>
      </c>
      <c r="J271" s="284">
        <v>47</v>
      </c>
      <c r="K271" s="284">
        <v>14</v>
      </c>
      <c r="L271" s="284" t="s">
        <v>1105</v>
      </c>
      <c r="M271" s="284">
        <v>62</v>
      </c>
      <c r="N271" s="284">
        <v>17</v>
      </c>
      <c r="O271" s="286">
        <v>23.333333333333332</v>
      </c>
      <c r="P271" s="286">
        <v>31.578947368421051</v>
      </c>
      <c r="Q271" s="286">
        <v>0</v>
      </c>
      <c r="R271" s="286">
        <v>0</v>
      </c>
      <c r="S271" s="285">
        <v>38.5</v>
      </c>
      <c r="T271" s="286">
        <v>0</v>
      </c>
      <c r="U271" s="287">
        <v>3.7</v>
      </c>
      <c r="W271" s="344"/>
      <c r="X271" s="344"/>
      <c r="Y271" s="344"/>
      <c r="Z271" s="344"/>
    </row>
    <row r="272" spans="1:26" ht="32.25" customHeight="1">
      <c r="A272" s="164" t="s">
        <v>302</v>
      </c>
      <c r="B272" s="165" t="s">
        <v>274</v>
      </c>
      <c r="C272" s="165" t="s">
        <v>275</v>
      </c>
      <c r="D272" s="284">
        <v>32.6</v>
      </c>
      <c r="E272" s="284">
        <v>68.8</v>
      </c>
      <c r="F272" s="284">
        <v>19.399999999999999</v>
      </c>
      <c r="G272" s="284">
        <v>123</v>
      </c>
      <c r="H272" s="284">
        <v>28</v>
      </c>
      <c r="I272" s="284">
        <v>6</v>
      </c>
      <c r="J272" s="284">
        <v>42</v>
      </c>
      <c r="K272" s="284">
        <v>13</v>
      </c>
      <c r="L272" s="284">
        <v>0</v>
      </c>
      <c r="M272" s="284">
        <v>27</v>
      </c>
      <c r="N272" s="284">
        <v>7</v>
      </c>
      <c r="O272" s="286">
        <v>58.333333333333336</v>
      </c>
      <c r="P272" s="286">
        <v>61.904761904761905</v>
      </c>
      <c r="Q272" s="286">
        <v>50</v>
      </c>
      <c r="R272" s="286">
        <v>50</v>
      </c>
      <c r="S272" s="285">
        <v>41.7</v>
      </c>
      <c r="T272" s="286">
        <v>46.2</v>
      </c>
      <c r="U272" s="287">
        <v>46.7</v>
      </c>
      <c r="W272" s="344"/>
      <c r="X272" s="344"/>
      <c r="Y272" s="344"/>
      <c r="Z272" s="344"/>
    </row>
    <row r="273" spans="1:26" ht="32.25" customHeight="1">
      <c r="A273" s="164" t="s">
        <v>303</v>
      </c>
      <c r="B273" s="165" t="s">
        <v>274</v>
      </c>
      <c r="C273" s="165" t="s">
        <v>275</v>
      </c>
      <c r="D273" s="284">
        <v>28.2</v>
      </c>
      <c r="E273" s="284">
        <v>28.3</v>
      </c>
      <c r="F273" s="284">
        <v>20.2</v>
      </c>
      <c r="G273" s="284">
        <v>136</v>
      </c>
      <c r="H273" s="284">
        <v>24</v>
      </c>
      <c r="I273" s="284" t="s">
        <v>1105</v>
      </c>
      <c r="J273" s="284">
        <v>64</v>
      </c>
      <c r="K273" s="284">
        <v>7</v>
      </c>
      <c r="L273" s="284" t="s">
        <v>1105</v>
      </c>
      <c r="M273" s="284">
        <v>34</v>
      </c>
      <c r="N273" s="284" t="s">
        <v>1105</v>
      </c>
      <c r="O273" s="286">
        <v>66.666666666666657</v>
      </c>
      <c r="P273" s="286">
        <v>80</v>
      </c>
      <c r="Q273" s="286">
        <v>55.555555555555557</v>
      </c>
      <c r="R273" s="286">
        <v>55.555555555555557</v>
      </c>
      <c r="S273" s="285">
        <v>50</v>
      </c>
      <c r="T273" s="286">
        <v>0</v>
      </c>
      <c r="U273" s="287">
        <v>66.7</v>
      </c>
      <c r="W273" s="344"/>
      <c r="X273" s="344"/>
      <c r="Y273" s="344"/>
      <c r="Z273" s="344"/>
    </row>
    <row r="274" spans="1:26" ht="32.25" customHeight="1">
      <c r="A274" s="164" t="s">
        <v>304</v>
      </c>
      <c r="B274" s="165" t="s">
        <v>274</v>
      </c>
      <c r="C274" s="165" t="s">
        <v>275</v>
      </c>
      <c r="D274" s="284">
        <v>19</v>
      </c>
      <c r="E274" s="284">
        <v>60.6</v>
      </c>
      <c r="F274" s="284">
        <v>7.6</v>
      </c>
      <c r="G274" s="284">
        <v>321</v>
      </c>
      <c r="H274" s="284">
        <v>67</v>
      </c>
      <c r="I274" s="284">
        <v>7</v>
      </c>
      <c r="J274" s="284">
        <v>43</v>
      </c>
      <c r="K274" s="284">
        <v>54</v>
      </c>
      <c r="L274" s="284" t="s">
        <v>1105</v>
      </c>
      <c r="M274" s="284">
        <v>100</v>
      </c>
      <c r="N274" s="284">
        <v>48</v>
      </c>
      <c r="O274" s="286">
        <v>57.142857142857139</v>
      </c>
      <c r="P274" s="286">
        <v>66.666666666666657</v>
      </c>
      <c r="Q274" s="286">
        <v>60</v>
      </c>
      <c r="R274" s="286">
        <v>60</v>
      </c>
      <c r="S274" s="285">
        <v>52.6</v>
      </c>
      <c r="T274" s="286">
        <v>0</v>
      </c>
      <c r="U274" s="287">
        <v>13.1</v>
      </c>
      <c r="W274" s="344"/>
      <c r="X274" s="344"/>
      <c r="Y274" s="344"/>
      <c r="Z274" s="344"/>
    </row>
    <row r="275" spans="1:26" ht="32.25" customHeight="1">
      <c r="A275" s="164" t="s">
        <v>305</v>
      </c>
      <c r="B275" s="165" t="s">
        <v>306</v>
      </c>
      <c r="C275" s="165" t="s">
        <v>307</v>
      </c>
      <c r="D275" s="284">
        <v>28.3</v>
      </c>
      <c r="E275" s="284">
        <v>87.5</v>
      </c>
      <c r="F275" s="284">
        <v>9.3000000000000007</v>
      </c>
      <c r="G275" s="284">
        <v>94</v>
      </c>
      <c r="H275" s="284">
        <v>28</v>
      </c>
      <c r="I275" s="284" t="s">
        <v>1105</v>
      </c>
      <c r="J275" s="284">
        <v>17</v>
      </c>
      <c r="K275" s="284">
        <v>14</v>
      </c>
      <c r="L275" s="284">
        <v>0</v>
      </c>
      <c r="M275" s="284">
        <v>29</v>
      </c>
      <c r="N275" s="284" t="s">
        <v>1105</v>
      </c>
      <c r="O275" s="286">
        <v>100</v>
      </c>
      <c r="P275" s="286">
        <v>100</v>
      </c>
      <c r="Q275" s="286">
        <v>100</v>
      </c>
      <c r="R275" s="286">
        <v>100</v>
      </c>
      <c r="S275" s="285">
        <v>46.4</v>
      </c>
      <c r="T275" s="286">
        <v>0</v>
      </c>
      <c r="U275" s="287">
        <v>0</v>
      </c>
      <c r="W275" s="344"/>
      <c r="X275" s="344"/>
      <c r="Y275" s="344"/>
      <c r="Z275" s="344"/>
    </row>
    <row r="276" spans="1:26" ht="32.25" customHeight="1">
      <c r="A276" s="164" t="s">
        <v>308</v>
      </c>
      <c r="B276" s="165" t="s">
        <v>306</v>
      </c>
      <c r="C276" s="165" t="s">
        <v>307</v>
      </c>
      <c r="D276" s="284">
        <v>33.9</v>
      </c>
      <c r="E276" s="284">
        <v>70.599999999999994</v>
      </c>
      <c r="F276" s="284">
        <v>14.4</v>
      </c>
      <c r="G276" s="284">
        <v>2053</v>
      </c>
      <c r="H276" s="284">
        <v>524</v>
      </c>
      <c r="I276" s="284">
        <v>160</v>
      </c>
      <c r="J276" s="284">
        <v>451</v>
      </c>
      <c r="K276" s="284">
        <v>494</v>
      </c>
      <c r="L276" s="284">
        <v>6</v>
      </c>
      <c r="M276" s="284">
        <v>225</v>
      </c>
      <c r="N276" s="284">
        <v>193</v>
      </c>
      <c r="O276" s="286">
        <v>44.329896907216494</v>
      </c>
      <c r="P276" s="286">
        <v>43.859649122807014</v>
      </c>
      <c r="Q276" s="286">
        <v>55.882352941176471</v>
      </c>
      <c r="R276" s="286">
        <v>55.882352941176471</v>
      </c>
      <c r="S276" s="285">
        <v>45.6</v>
      </c>
      <c r="T276" s="286">
        <v>10.199999999999999</v>
      </c>
      <c r="U276" s="287">
        <v>12.4</v>
      </c>
      <c r="W276" s="344"/>
      <c r="X276" s="344"/>
      <c r="Y276" s="344"/>
      <c r="Z276" s="344"/>
    </row>
    <row r="277" spans="1:26" ht="32.25" customHeight="1">
      <c r="A277" s="164" t="s">
        <v>309</v>
      </c>
      <c r="B277" s="165" t="s">
        <v>306</v>
      </c>
      <c r="C277" s="165" t="s">
        <v>307</v>
      </c>
      <c r="D277" s="284">
        <v>28.5</v>
      </c>
      <c r="E277" s="284">
        <v>50.9</v>
      </c>
      <c r="F277" s="284">
        <v>16</v>
      </c>
      <c r="G277" s="284">
        <v>359</v>
      </c>
      <c r="H277" s="284">
        <v>92</v>
      </c>
      <c r="I277" s="284">
        <v>14</v>
      </c>
      <c r="J277" s="284">
        <v>126</v>
      </c>
      <c r="K277" s="284">
        <v>46</v>
      </c>
      <c r="L277" s="284">
        <v>0</v>
      </c>
      <c r="M277" s="284">
        <v>59</v>
      </c>
      <c r="N277" s="284">
        <v>22</v>
      </c>
      <c r="O277" s="286">
        <v>48</v>
      </c>
      <c r="P277" s="286">
        <v>30</v>
      </c>
      <c r="Q277" s="286">
        <v>64.705882352941174</v>
      </c>
      <c r="R277" s="286">
        <v>64.705882352941174</v>
      </c>
      <c r="S277" s="285">
        <v>50.9</v>
      </c>
      <c r="T277" s="286">
        <v>12.5</v>
      </c>
      <c r="U277" s="287">
        <v>50</v>
      </c>
      <c r="W277" s="344"/>
      <c r="X277" s="344"/>
      <c r="Y277" s="344"/>
      <c r="Z277" s="344"/>
    </row>
    <row r="278" spans="1:26" ht="32.25" customHeight="1">
      <c r="A278" s="164" t="s">
        <v>310</v>
      </c>
      <c r="B278" s="165" t="s">
        <v>306</v>
      </c>
      <c r="C278" s="165" t="s">
        <v>307</v>
      </c>
      <c r="D278" s="284">
        <v>24.6</v>
      </c>
      <c r="E278" s="284">
        <v>28</v>
      </c>
      <c r="F278" s="284">
        <v>4.9000000000000004</v>
      </c>
      <c r="G278" s="284">
        <v>157</v>
      </c>
      <c r="H278" s="284">
        <v>39</v>
      </c>
      <c r="I278" s="284">
        <v>5</v>
      </c>
      <c r="J278" s="284">
        <v>51</v>
      </c>
      <c r="K278" s="284">
        <v>20</v>
      </c>
      <c r="L278" s="284">
        <v>0</v>
      </c>
      <c r="M278" s="284">
        <v>34</v>
      </c>
      <c r="N278" s="284">
        <v>8</v>
      </c>
      <c r="O278" s="286">
        <v>44.444444444444443</v>
      </c>
      <c r="P278" s="286">
        <v>100</v>
      </c>
      <c r="Q278" s="286">
        <v>50</v>
      </c>
      <c r="R278" s="286">
        <v>50</v>
      </c>
      <c r="S278" s="285">
        <v>50</v>
      </c>
      <c r="T278" s="286">
        <v>0</v>
      </c>
      <c r="U278" s="287">
        <v>30.8</v>
      </c>
      <c r="W278" s="344"/>
      <c r="X278" s="344"/>
      <c r="Y278" s="344"/>
      <c r="Z278" s="344"/>
    </row>
    <row r="279" spans="1:26" ht="32.25" customHeight="1">
      <c r="A279" s="164" t="s">
        <v>311</v>
      </c>
      <c r="B279" s="165" t="s">
        <v>306</v>
      </c>
      <c r="C279" s="165" t="s">
        <v>307</v>
      </c>
      <c r="D279" s="284">
        <v>23.5</v>
      </c>
      <c r="E279" s="284">
        <v>29.4</v>
      </c>
      <c r="F279" s="284">
        <v>13.1</v>
      </c>
      <c r="G279" s="284">
        <v>137</v>
      </c>
      <c r="H279" s="284">
        <v>22</v>
      </c>
      <c r="I279" s="284">
        <v>8</v>
      </c>
      <c r="J279" s="284">
        <v>21</v>
      </c>
      <c r="K279" s="284">
        <v>25</v>
      </c>
      <c r="L279" s="284">
        <v>0</v>
      </c>
      <c r="M279" s="284">
        <v>48</v>
      </c>
      <c r="N279" s="284">
        <v>13</v>
      </c>
      <c r="O279" s="286">
        <v>33.333333333333329</v>
      </c>
      <c r="P279" s="286">
        <v>33.333333333333329</v>
      </c>
      <c r="Q279" s="286">
        <v>0</v>
      </c>
      <c r="R279" s="286">
        <v>0</v>
      </c>
      <c r="S279" s="285">
        <v>65.2</v>
      </c>
      <c r="T279" s="286">
        <v>100</v>
      </c>
      <c r="U279" s="287">
        <v>33.299999999999997</v>
      </c>
      <c r="W279" s="344"/>
      <c r="X279" s="344"/>
      <c r="Y279" s="344"/>
      <c r="Z279" s="344"/>
    </row>
    <row r="280" spans="1:26" ht="32.25" customHeight="1">
      <c r="A280" s="164" t="s">
        <v>312</v>
      </c>
      <c r="B280" s="165" t="s">
        <v>306</v>
      </c>
      <c r="C280" s="165" t="s">
        <v>307</v>
      </c>
      <c r="D280" s="284">
        <v>30.8</v>
      </c>
      <c r="E280" s="284">
        <v>59</v>
      </c>
      <c r="F280" s="284">
        <v>13.8</v>
      </c>
      <c r="G280" s="284">
        <v>75</v>
      </c>
      <c r="H280" s="284">
        <v>13</v>
      </c>
      <c r="I280" s="284">
        <v>0</v>
      </c>
      <c r="J280" s="284">
        <v>22</v>
      </c>
      <c r="K280" s="284">
        <v>17</v>
      </c>
      <c r="L280" s="284">
        <v>0</v>
      </c>
      <c r="M280" s="284">
        <v>20</v>
      </c>
      <c r="N280" s="284" t="s">
        <v>1105</v>
      </c>
      <c r="O280" s="286">
        <v>66.666666666666657</v>
      </c>
      <c r="P280" s="286">
        <v>75</v>
      </c>
      <c r="Q280" s="286">
        <v>66.666666666666657</v>
      </c>
      <c r="R280" s="286">
        <v>66.666666666666657</v>
      </c>
      <c r="S280" s="285">
        <v>0</v>
      </c>
      <c r="T280" s="286">
        <v>0</v>
      </c>
      <c r="U280" s="287">
        <v>66.7</v>
      </c>
      <c r="W280" s="344"/>
      <c r="X280" s="344"/>
      <c r="Y280" s="344"/>
      <c r="Z280" s="344"/>
    </row>
    <row r="281" spans="1:26" ht="32.25" customHeight="1">
      <c r="A281" s="164" t="s">
        <v>313</v>
      </c>
      <c r="B281" s="165" t="s">
        <v>306</v>
      </c>
      <c r="C281" s="165" t="s">
        <v>307</v>
      </c>
      <c r="D281" s="284">
        <v>33.5</v>
      </c>
      <c r="E281" s="284">
        <v>39.799999999999997</v>
      </c>
      <c r="F281" s="284">
        <v>14.9</v>
      </c>
      <c r="G281" s="284">
        <v>451</v>
      </c>
      <c r="H281" s="284">
        <v>117</v>
      </c>
      <c r="I281" s="284">
        <v>57</v>
      </c>
      <c r="J281" s="284">
        <v>81</v>
      </c>
      <c r="K281" s="284">
        <v>46</v>
      </c>
      <c r="L281" s="284">
        <v>0</v>
      </c>
      <c r="M281" s="284">
        <v>130</v>
      </c>
      <c r="N281" s="284">
        <v>20</v>
      </c>
      <c r="O281" s="286">
        <v>29.629629629629626</v>
      </c>
      <c r="P281" s="286">
        <v>23.809523809523807</v>
      </c>
      <c r="Q281" s="286">
        <v>42.857142857142854</v>
      </c>
      <c r="R281" s="286">
        <v>42.857142857142854</v>
      </c>
      <c r="S281" s="285">
        <v>44</v>
      </c>
      <c r="T281" s="286">
        <v>30</v>
      </c>
      <c r="U281" s="287">
        <v>25</v>
      </c>
      <c r="W281" s="344"/>
      <c r="X281" s="344"/>
      <c r="Y281" s="344"/>
      <c r="Z281" s="344"/>
    </row>
    <row r="282" spans="1:26" ht="32.25" customHeight="1">
      <c r="A282" s="164" t="s">
        <v>314</v>
      </c>
      <c r="B282" s="165" t="s">
        <v>306</v>
      </c>
      <c r="C282" s="165" t="s">
        <v>307</v>
      </c>
      <c r="D282" s="284">
        <v>26.2</v>
      </c>
      <c r="E282" s="284">
        <v>66.3</v>
      </c>
      <c r="F282" s="284">
        <v>10</v>
      </c>
      <c r="G282" s="284">
        <v>370</v>
      </c>
      <c r="H282" s="284">
        <v>113</v>
      </c>
      <c r="I282" s="284">
        <v>34</v>
      </c>
      <c r="J282" s="284">
        <v>82</v>
      </c>
      <c r="K282" s="284">
        <v>39</v>
      </c>
      <c r="L282" s="284" t="s">
        <v>1105</v>
      </c>
      <c r="M282" s="284">
        <v>57</v>
      </c>
      <c r="N282" s="284">
        <v>43</v>
      </c>
      <c r="O282" s="286">
        <v>62.264150943396224</v>
      </c>
      <c r="P282" s="286">
        <v>77.41935483870968</v>
      </c>
      <c r="Q282" s="286">
        <v>50</v>
      </c>
      <c r="R282" s="286">
        <v>50</v>
      </c>
      <c r="S282" s="285">
        <v>63.8</v>
      </c>
      <c r="T282" s="286">
        <v>9.3000000000000007</v>
      </c>
      <c r="U282" s="287">
        <v>9.8000000000000007</v>
      </c>
      <c r="W282" s="344"/>
      <c r="X282" s="344"/>
      <c r="Y282" s="344"/>
      <c r="Z282" s="344"/>
    </row>
    <row r="283" spans="1:26" ht="32.25" customHeight="1">
      <c r="A283" s="164" t="s">
        <v>315</v>
      </c>
      <c r="B283" s="165" t="s">
        <v>316</v>
      </c>
      <c r="C283" s="165" t="s">
        <v>317</v>
      </c>
      <c r="D283" s="284">
        <v>17.100000000000001</v>
      </c>
      <c r="E283" s="284">
        <v>9.5</v>
      </c>
      <c r="F283" s="284">
        <v>6.5</v>
      </c>
      <c r="G283" s="284">
        <v>68</v>
      </c>
      <c r="H283" s="284">
        <v>16</v>
      </c>
      <c r="I283" s="284">
        <v>15</v>
      </c>
      <c r="J283" s="284">
        <v>19</v>
      </c>
      <c r="K283" s="284">
        <v>8</v>
      </c>
      <c r="L283" s="284">
        <v>0</v>
      </c>
      <c r="M283" s="284">
        <v>0</v>
      </c>
      <c r="N283" s="284">
        <v>10</v>
      </c>
      <c r="O283" s="286">
        <v>52.941176470588239</v>
      </c>
      <c r="P283" s="286">
        <v>77.777777777777786</v>
      </c>
      <c r="Q283" s="286" t="s">
        <v>1161</v>
      </c>
      <c r="R283" s="286" t="s">
        <v>1161</v>
      </c>
      <c r="S283" s="285">
        <v>55</v>
      </c>
      <c r="T283" s="286">
        <v>100</v>
      </c>
      <c r="U283" s="287">
        <v>12.5</v>
      </c>
      <c r="W283" s="344"/>
      <c r="X283" s="344"/>
      <c r="Y283" s="344"/>
      <c r="Z283" s="344"/>
    </row>
    <row r="284" spans="1:26" ht="32.25" customHeight="1">
      <c r="A284" s="164" t="s">
        <v>318</v>
      </c>
      <c r="B284" s="165" t="s">
        <v>316</v>
      </c>
      <c r="C284" s="165" t="s">
        <v>317</v>
      </c>
      <c r="D284" s="284">
        <v>21</v>
      </c>
      <c r="E284" s="284">
        <v>36.9</v>
      </c>
      <c r="F284" s="284">
        <v>7.4</v>
      </c>
      <c r="G284" s="284">
        <v>323</v>
      </c>
      <c r="H284" s="284">
        <v>105</v>
      </c>
      <c r="I284" s="284">
        <v>85</v>
      </c>
      <c r="J284" s="284">
        <v>64</v>
      </c>
      <c r="K284" s="284" t="s">
        <v>1105</v>
      </c>
      <c r="L284" s="284" t="s">
        <v>1105</v>
      </c>
      <c r="M284" s="284">
        <v>34</v>
      </c>
      <c r="N284" s="284">
        <v>29</v>
      </c>
      <c r="O284" s="286">
        <v>50</v>
      </c>
      <c r="P284" s="286">
        <v>58.82352941176471</v>
      </c>
      <c r="Q284" s="286">
        <v>100</v>
      </c>
      <c r="R284" s="286">
        <v>100</v>
      </c>
      <c r="S284" s="285">
        <v>40.799999999999997</v>
      </c>
      <c r="T284" s="286">
        <v>23.8</v>
      </c>
      <c r="U284" s="287">
        <v>15.2</v>
      </c>
      <c r="W284" s="344"/>
      <c r="X284" s="344"/>
      <c r="Y284" s="344"/>
      <c r="Z284" s="344"/>
    </row>
    <row r="285" spans="1:26" ht="32.25" customHeight="1">
      <c r="A285" s="164" t="s">
        <v>319</v>
      </c>
      <c r="B285" s="165" t="s">
        <v>316</v>
      </c>
      <c r="C285" s="165" t="s">
        <v>317</v>
      </c>
      <c r="D285" s="284">
        <v>32.9</v>
      </c>
      <c r="E285" s="284">
        <v>60.6</v>
      </c>
      <c r="F285" s="284">
        <v>11.9</v>
      </c>
      <c r="G285" s="284">
        <v>1374</v>
      </c>
      <c r="H285" s="284">
        <v>335</v>
      </c>
      <c r="I285" s="284">
        <v>198</v>
      </c>
      <c r="J285" s="284">
        <v>203</v>
      </c>
      <c r="K285" s="284">
        <v>152</v>
      </c>
      <c r="L285" s="284">
        <v>12</v>
      </c>
      <c r="M285" s="284">
        <v>346</v>
      </c>
      <c r="N285" s="284">
        <v>128</v>
      </c>
      <c r="O285" s="286">
        <v>61.313868613138688</v>
      </c>
      <c r="P285" s="286">
        <v>64.15094339622641</v>
      </c>
      <c r="Q285" s="286">
        <v>74.074074074074076</v>
      </c>
      <c r="R285" s="286">
        <v>74.074074074074076</v>
      </c>
      <c r="S285" s="285">
        <v>48.4</v>
      </c>
      <c r="T285" s="286">
        <v>23.6</v>
      </c>
      <c r="U285" s="287">
        <v>18.8</v>
      </c>
      <c r="W285" s="344"/>
      <c r="X285" s="344"/>
      <c r="Y285" s="344"/>
      <c r="Z285" s="344"/>
    </row>
    <row r="286" spans="1:26" ht="32.25" customHeight="1">
      <c r="A286" s="164" t="s">
        <v>320</v>
      </c>
      <c r="B286" s="165" t="s">
        <v>316</v>
      </c>
      <c r="C286" s="165" t="s">
        <v>317</v>
      </c>
      <c r="D286" s="284">
        <v>18.899999999999999</v>
      </c>
      <c r="E286" s="284">
        <v>52.4</v>
      </c>
      <c r="F286" s="284">
        <v>4.8</v>
      </c>
      <c r="G286" s="284">
        <v>273</v>
      </c>
      <c r="H286" s="284">
        <v>42</v>
      </c>
      <c r="I286" s="284">
        <v>39</v>
      </c>
      <c r="J286" s="284">
        <v>53</v>
      </c>
      <c r="K286" s="284">
        <v>19</v>
      </c>
      <c r="L286" s="284" t="s">
        <v>1105</v>
      </c>
      <c r="M286" s="284">
        <v>98</v>
      </c>
      <c r="N286" s="284">
        <v>18</v>
      </c>
      <c r="O286" s="286">
        <v>60</v>
      </c>
      <c r="P286" s="286">
        <v>68.75</v>
      </c>
      <c r="Q286" s="286">
        <v>50</v>
      </c>
      <c r="R286" s="286">
        <v>50</v>
      </c>
      <c r="S286" s="285">
        <v>37.799999999999997</v>
      </c>
      <c r="T286" s="286">
        <v>30</v>
      </c>
      <c r="U286" s="287">
        <v>20</v>
      </c>
      <c r="W286" s="344"/>
      <c r="X286" s="344"/>
      <c r="Y286" s="344"/>
      <c r="Z286" s="344"/>
    </row>
    <row r="287" spans="1:26" ht="32.25" customHeight="1">
      <c r="A287" s="164" t="s">
        <v>321</v>
      </c>
      <c r="B287" s="165" t="s">
        <v>316</v>
      </c>
      <c r="C287" s="165" t="s">
        <v>317</v>
      </c>
      <c r="D287" s="284">
        <v>30</v>
      </c>
      <c r="E287" s="284">
        <v>59.6</v>
      </c>
      <c r="F287" s="284">
        <v>7.4</v>
      </c>
      <c r="G287" s="284">
        <v>309</v>
      </c>
      <c r="H287" s="284">
        <v>78</v>
      </c>
      <c r="I287" s="284">
        <v>70</v>
      </c>
      <c r="J287" s="284">
        <v>50</v>
      </c>
      <c r="K287" s="284">
        <v>30</v>
      </c>
      <c r="L287" s="284" t="s">
        <v>1105</v>
      </c>
      <c r="M287" s="284">
        <v>50</v>
      </c>
      <c r="N287" s="284">
        <v>29</v>
      </c>
      <c r="O287" s="286">
        <v>42.5</v>
      </c>
      <c r="P287" s="286">
        <v>47.368421052631575</v>
      </c>
      <c r="Q287" s="286">
        <v>50</v>
      </c>
      <c r="R287" s="286">
        <v>50</v>
      </c>
      <c r="S287" s="285">
        <v>36.5</v>
      </c>
      <c r="T287" s="286">
        <v>22.2</v>
      </c>
      <c r="U287" s="287">
        <v>16.100000000000001</v>
      </c>
      <c r="W287" s="344"/>
      <c r="X287" s="344"/>
      <c r="Y287" s="344"/>
      <c r="Z287" s="344"/>
    </row>
    <row r="288" spans="1:26" ht="32.25" customHeight="1">
      <c r="A288" s="164" t="s">
        <v>322</v>
      </c>
      <c r="B288" s="165" t="s">
        <v>316</v>
      </c>
      <c r="C288" s="165" t="s">
        <v>317</v>
      </c>
      <c r="D288" s="284">
        <v>24.3</v>
      </c>
      <c r="E288" s="284">
        <v>38.200000000000003</v>
      </c>
      <c r="F288" s="284">
        <v>10</v>
      </c>
      <c r="G288" s="284">
        <v>314</v>
      </c>
      <c r="H288" s="284">
        <v>93</v>
      </c>
      <c r="I288" s="284">
        <v>56</v>
      </c>
      <c r="J288" s="284">
        <v>86</v>
      </c>
      <c r="K288" s="284">
        <v>19</v>
      </c>
      <c r="L288" s="284" t="s">
        <v>1105</v>
      </c>
      <c r="M288" s="284">
        <v>26</v>
      </c>
      <c r="N288" s="284">
        <v>32</v>
      </c>
      <c r="O288" s="286">
        <v>58.333333333333336</v>
      </c>
      <c r="P288" s="286">
        <v>61.53846153846154</v>
      </c>
      <c r="Q288" s="286" t="s">
        <v>1161</v>
      </c>
      <c r="R288" s="286" t="s">
        <v>1161</v>
      </c>
      <c r="S288" s="285">
        <v>35.1</v>
      </c>
      <c r="T288" s="286">
        <v>18.2</v>
      </c>
      <c r="U288" s="287">
        <v>29.2</v>
      </c>
      <c r="W288" s="344"/>
      <c r="X288" s="344"/>
      <c r="Y288" s="344"/>
      <c r="Z288" s="344"/>
    </row>
    <row r="289" spans="1:26" ht="32.25" customHeight="1">
      <c r="A289" s="164" t="s">
        <v>323</v>
      </c>
      <c r="B289" s="165" t="s">
        <v>316</v>
      </c>
      <c r="C289" s="165" t="s">
        <v>317</v>
      </c>
      <c r="D289" s="284">
        <v>26.8</v>
      </c>
      <c r="E289" s="284">
        <v>50</v>
      </c>
      <c r="F289" s="284">
        <v>11.3</v>
      </c>
      <c r="G289" s="284">
        <v>165</v>
      </c>
      <c r="H289" s="284">
        <v>41</v>
      </c>
      <c r="I289" s="284">
        <v>31</v>
      </c>
      <c r="J289" s="284">
        <v>46</v>
      </c>
      <c r="K289" s="284">
        <v>8</v>
      </c>
      <c r="L289" s="284" t="s">
        <v>1105</v>
      </c>
      <c r="M289" s="284">
        <v>19</v>
      </c>
      <c r="N289" s="284">
        <v>19</v>
      </c>
      <c r="O289" s="286">
        <v>37.5</v>
      </c>
      <c r="P289" s="286">
        <v>42.857142857142854</v>
      </c>
      <c r="Q289" s="286">
        <v>100</v>
      </c>
      <c r="R289" s="286">
        <v>100</v>
      </c>
      <c r="S289" s="285">
        <v>46.8</v>
      </c>
      <c r="T289" s="286">
        <v>50</v>
      </c>
      <c r="U289" s="287">
        <v>15</v>
      </c>
      <c r="W289" s="344"/>
      <c r="X289" s="344"/>
      <c r="Y289" s="344"/>
      <c r="Z289" s="344"/>
    </row>
    <row r="290" spans="1:26" ht="32.25" customHeight="1">
      <c r="A290" s="164" t="s">
        <v>324</v>
      </c>
      <c r="B290" s="165" t="s">
        <v>316</v>
      </c>
      <c r="C290" s="165" t="s">
        <v>317</v>
      </c>
      <c r="D290" s="284">
        <v>19.100000000000001</v>
      </c>
      <c r="E290" s="284">
        <v>27.6</v>
      </c>
      <c r="F290" s="284">
        <v>6.6</v>
      </c>
      <c r="G290" s="284">
        <v>91</v>
      </c>
      <c r="H290" s="284">
        <v>36</v>
      </c>
      <c r="I290" s="284">
        <v>24</v>
      </c>
      <c r="J290" s="284">
        <v>16</v>
      </c>
      <c r="K290" s="284" t="s">
        <v>1105</v>
      </c>
      <c r="L290" s="284" t="s">
        <v>1105</v>
      </c>
      <c r="M290" s="284" t="s">
        <v>1105</v>
      </c>
      <c r="N290" s="284">
        <v>9</v>
      </c>
      <c r="O290" s="286">
        <v>42.857142857142854</v>
      </c>
      <c r="P290" s="286">
        <v>40</v>
      </c>
      <c r="Q290" s="286" t="s">
        <v>1161</v>
      </c>
      <c r="R290" s="286" t="s">
        <v>1161</v>
      </c>
      <c r="S290" s="285">
        <v>33.299999999999997</v>
      </c>
      <c r="T290" s="286">
        <v>50</v>
      </c>
      <c r="U290" s="287">
        <v>33.299999999999997</v>
      </c>
      <c r="W290" s="344"/>
      <c r="X290" s="344"/>
      <c r="Y290" s="344"/>
      <c r="Z290" s="344"/>
    </row>
    <row r="291" spans="1:26" ht="32.25" customHeight="1">
      <c r="A291" s="164" t="s">
        <v>325</v>
      </c>
      <c r="B291" s="165" t="s">
        <v>316</v>
      </c>
      <c r="C291" s="165" t="s">
        <v>317</v>
      </c>
      <c r="D291" s="284">
        <v>21.5</v>
      </c>
      <c r="E291" s="284">
        <v>0</v>
      </c>
      <c r="F291" s="284">
        <v>5.5</v>
      </c>
      <c r="G291" s="284">
        <v>29</v>
      </c>
      <c r="H291" s="284">
        <v>8</v>
      </c>
      <c r="I291" s="284" t="s">
        <v>1105</v>
      </c>
      <c r="J291" s="284">
        <v>8</v>
      </c>
      <c r="K291" s="284" t="s">
        <v>1105</v>
      </c>
      <c r="L291" s="284">
        <v>0</v>
      </c>
      <c r="M291" s="284" t="s">
        <v>1105</v>
      </c>
      <c r="N291" s="284">
        <v>7</v>
      </c>
      <c r="O291" s="286">
        <v>75</v>
      </c>
      <c r="P291" s="286">
        <v>66.666666666666657</v>
      </c>
      <c r="Q291" s="286">
        <v>100</v>
      </c>
      <c r="R291" s="286">
        <v>100</v>
      </c>
      <c r="S291" s="285">
        <v>0</v>
      </c>
      <c r="T291" s="286">
        <v>0</v>
      </c>
      <c r="U291" s="287">
        <v>50</v>
      </c>
      <c r="W291" s="344"/>
      <c r="X291" s="344"/>
      <c r="Y291" s="344"/>
      <c r="Z291" s="344"/>
    </row>
    <row r="292" spans="1:26" ht="32.25" customHeight="1">
      <c r="A292" s="164" t="s">
        <v>326</v>
      </c>
      <c r="B292" s="165" t="s">
        <v>316</v>
      </c>
      <c r="C292" s="165" t="s">
        <v>317</v>
      </c>
      <c r="D292" s="284">
        <v>26</v>
      </c>
      <c r="E292" s="284">
        <v>64.5</v>
      </c>
      <c r="F292" s="284">
        <v>7.2</v>
      </c>
      <c r="G292" s="284">
        <v>127</v>
      </c>
      <c r="H292" s="284">
        <v>27</v>
      </c>
      <c r="I292" s="284">
        <v>27</v>
      </c>
      <c r="J292" s="284">
        <v>41</v>
      </c>
      <c r="K292" s="284" t="s">
        <v>1105</v>
      </c>
      <c r="L292" s="284" t="s">
        <v>1105</v>
      </c>
      <c r="M292" s="284">
        <v>25</v>
      </c>
      <c r="N292" s="284" t="s">
        <v>1105</v>
      </c>
      <c r="O292" s="286">
        <v>65</v>
      </c>
      <c r="P292" s="286">
        <v>75</v>
      </c>
      <c r="Q292" s="286" t="s">
        <v>1161</v>
      </c>
      <c r="R292" s="286" t="s">
        <v>1161</v>
      </c>
      <c r="S292" s="285">
        <v>44.8</v>
      </c>
      <c r="T292" s="286">
        <v>25</v>
      </c>
      <c r="U292" s="287">
        <v>0</v>
      </c>
      <c r="W292" s="344"/>
      <c r="X292" s="344"/>
      <c r="Y292" s="344"/>
      <c r="Z292" s="344"/>
    </row>
    <row r="293" spans="1:26" ht="32.25" customHeight="1">
      <c r="A293" s="164" t="s">
        <v>327</v>
      </c>
      <c r="B293" s="165" t="s">
        <v>316</v>
      </c>
      <c r="C293" s="165" t="s">
        <v>317</v>
      </c>
      <c r="D293" s="284">
        <v>20.7</v>
      </c>
      <c r="E293" s="284">
        <v>57.4</v>
      </c>
      <c r="F293" s="284">
        <v>8.6</v>
      </c>
      <c r="G293" s="284">
        <v>138</v>
      </c>
      <c r="H293" s="284">
        <v>17</v>
      </c>
      <c r="I293" s="284">
        <v>22</v>
      </c>
      <c r="J293" s="284">
        <v>55</v>
      </c>
      <c r="K293" s="284">
        <v>10</v>
      </c>
      <c r="L293" s="284" t="s">
        <v>1105</v>
      </c>
      <c r="M293" s="284">
        <v>25</v>
      </c>
      <c r="N293" s="284">
        <v>8</v>
      </c>
      <c r="O293" s="286">
        <v>73.170731707317074</v>
      </c>
      <c r="P293" s="286">
        <v>75.862068965517238</v>
      </c>
      <c r="Q293" s="286">
        <v>100</v>
      </c>
      <c r="R293" s="286">
        <v>100</v>
      </c>
      <c r="S293" s="285">
        <v>36.799999999999997</v>
      </c>
      <c r="T293" s="286">
        <v>25</v>
      </c>
      <c r="U293" s="287">
        <v>25</v>
      </c>
      <c r="W293" s="344"/>
      <c r="X293" s="344"/>
      <c r="Y293" s="344"/>
      <c r="Z293" s="344"/>
    </row>
    <row r="294" spans="1:26" ht="32.25" customHeight="1">
      <c r="A294" s="164" t="s">
        <v>328</v>
      </c>
      <c r="B294" s="165" t="s">
        <v>316</v>
      </c>
      <c r="C294" s="165" t="s">
        <v>317</v>
      </c>
      <c r="D294" s="284">
        <v>29.1</v>
      </c>
      <c r="E294" s="284">
        <v>39.700000000000003</v>
      </c>
      <c r="F294" s="284">
        <v>12.3</v>
      </c>
      <c r="G294" s="284">
        <v>205</v>
      </c>
      <c r="H294" s="284">
        <v>30</v>
      </c>
      <c r="I294" s="284">
        <v>30</v>
      </c>
      <c r="J294" s="284">
        <v>30</v>
      </c>
      <c r="K294" s="284">
        <v>9</v>
      </c>
      <c r="L294" s="284" t="s">
        <v>1105</v>
      </c>
      <c r="M294" s="284">
        <v>99</v>
      </c>
      <c r="N294" s="284">
        <v>5</v>
      </c>
      <c r="O294" s="286">
        <v>58.82352941176471</v>
      </c>
      <c r="P294" s="286">
        <v>60</v>
      </c>
      <c r="Q294" s="286" t="s">
        <v>1161</v>
      </c>
      <c r="R294" s="286" t="s">
        <v>1161</v>
      </c>
      <c r="S294" s="285">
        <v>48.4</v>
      </c>
      <c r="T294" s="286">
        <v>0</v>
      </c>
      <c r="U294" s="287">
        <v>22.2</v>
      </c>
      <c r="W294" s="344"/>
      <c r="X294" s="344"/>
      <c r="Y294" s="344"/>
      <c r="Z294" s="344"/>
    </row>
    <row r="295" spans="1:26" ht="32.25" customHeight="1">
      <c r="A295" s="164" t="s">
        <v>329</v>
      </c>
      <c r="B295" s="165" t="s">
        <v>316</v>
      </c>
      <c r="C295" s="165" t="s">
        <v>317</v>
      </c>
      <c r="D295" s="284">
        <v>25.8</v>
      </c>
      <c r="E295" s="284">
        <v>53.1</v>
      </c>
      <c r="F295" s="284">
        <v>8.5</v>
      </c>
      <c r="G295" s="284">
        <v>3179</v>
      </c>
      <c r="H295" s="284">
        <v>1009</v>
      </c>
      <c r="I295" s="284">
        <v>842</v>
      </c>
      <c r="J295" s="284">
        <v>428</v>
      </c>
      <c r="K295" s="284">
        <v>215</v>
      </c>
      <c r="L295" s="284">
        <v>39</v>
      </c>
      <c r="M295" s="284">
        <v>299</v>
      </c>
      <c r="N295" s="284">
        <v>347</v>
      </c>
      <c r="O295" s="286">
        <v>55.050505050505052</v>
      </c>
      <c r="P295" s="286">
        <v>76.666666666666671</v>
      </c>
      <c r="Q295" s="286">
        <v>52.830188679245282</v>
      </c>
      <c r="R295" s="286">
        <v>52.830188679245282</v>
      </c>
      <c r="S295" s="285">
        <v>43.9</v>
      </c>
      <c r="T295" s="286">
        <v>19.3</v>
      </c>
      <c r="U295" s="287">
        <v>13.8</v>
      </c>
      <c r="W295" s="344"/>
      <c r="X295" s="344"/>
      <c r="Y295" s="344"/>
      <c r="Z295" s="344"/>
    </row>
    <row r="296" spans="1:26" ht="32.25" customHeight="1">
      <c r="A296" s="164" t="s">
        <v>330</v>
      </c>
      <c r="B296" s="165" t="s">
        <v>316</v>
      </c>
      <c r="C296" s="165" t="s">
        <v>317</v>
      </c>
      <c r="D296" s="284">
        <v>19.600000000000001</v>
      </c>
      <c r="E296" s="284">
        <v>35.700000000000003</v>
      </c>
      <c r="F296" s="284">
        <v>7.9</v>
      </c>
      <c r="G296" s="284">
        <v>140</v>
      </c>
      <c r="H296" s="284">
        <v>19</v>
      </c>
      <c r="I296" s="284">
        <v>28</v>
      </c>
      <c r="J296" s="284">
        <v>40</v>
      </c>
      <c r="K296" s="284">
        <v>19</v>
      </c>
      <c r="L296" s="284" t="s">
        <v>1105</v>
      </c>
      <c r="M296" s="284">
        <v>32</v>
      </c>
      <c r="N296" s="284" t="s">
        <v>1105</v>
      </c>
      <c r="O296" s="286">
        <v>71.428571428571431</v>
      </c>
      <c r="P296" s="286">
        <v>76.19047619047619</v>
      </c>
      <c r="Q296" s="286">
        <v>75</v>
      </c>
      <c r="R296" s="286">
        <v>75</v>
      </c>
      <c r="S296" s="285">
        <v>46.7</v>
      </c>
      <c r="T296" s="286">
        <v>66.7</v>
      </c>
      <c r="U296" s="287">
        <v>42.9</v>
      </c>
      <c r="W296" s="344"/>
      <c r="X296" s="344"/>
      <c r="Y296" s="344"/>
      <c r="Z296" s="344"/>
    </row>
    <row r="297" spans="1:26" ht="32.25" customHeight="1">
      <c r="A297" s="164" t="s">
        <v>331</v>
      </c>
      <c r="B297" s="165" t="s">
        <v>316</v>
      </c>
      <c r="C297" s="165" t="s">
        <v>317</v>
      </c>
      <c r="D297" s="284">
        <v>20.100000000000001</v>
      </c>
      <c r="E297" s="284">
        <v>41.7</v>
      </c>
      <c r="F297" s="284">
        <v>10</v>
      </c>
      <c r="G297" s="284">
        <v>45</v>
      </c>
      <c r="H297" s="284">
        <v>6</v>
      </c>
      <c r="I297" s="284">
        <v>10</v>
      </c>
      <c r="J297" s="284">
        <v>20</v>
      </c>
      <c r="K297" s="284" t="s">
        <v>1105</v>
      </c>
      <c r="L297" s="284">
        <v>0</v>
      </c>
      <c r="M297" s="284" t="s">
        <v>1105</v>
      </c>
      <c r="N297" s="284" t="s">
        <v>1105</v>
      </c>
      <c r="O297" s="286">
        <v>64.285714285714292</v>
      </c>
      <c r="P297" s="286">
        <v>69.230769230769226</v>
      </c>
      <c r="Q297" s="286" t="s">
        <v>1161</v>
      </c>
      <c r="R297" s="286" t="s">
        <v>1161</v>
      </c>
      <c r="S297" s="285">
        <v>25</v>
      </c>
      <c r="T297" s="286">
        <v>0</v>
      </c>
      <c r="U297" s="287">
        <v>0</v>
      </c>
      <c r="W297" s="344"/>
      <c r="X297" s="344"/>
      <c r="Y297" s="344"/>
      <c r="Z297" s="344"/>
    </row>
    <row r="298" spans="1:26" ht="32.25" customHeight="1">
      <c r="A298" s="164" t="s">
        <v>332</v>
      </c>
      <c r="B298" s="165" t="s">
        <v>316</v>
      </c>
      <c r="C298" s="165" t="s">
        <v>317</v>
      </c>
      <c r="D298" s="284">
        <v>36.200000000000003</v>
      </c>
      <c r="E298" s="284">
        <v>42.9</v>
      </c>
      <c r="F298" s="284">
        <v>10.9</v>
      </c>
      <c r="G298" s="284">
        <v>144</v>
      </c>
      <c r="H298" s="284">
        <v>27</v>
      </c>
      <c r="I298" s="284">
        <v>16</v>
      </c>
      <c r="J298" s="284">
        <v>31</v>
      </c>
      <c r="K298" s="284">
        <v>45</v>
      </c>
      <c r="L298" s="284" t="s">
        <v>1105</v>
      </c>
      <c r="M298" s="284">
        <v>16</v>
      </c>
      <c r="N298" s="284">
        <v>8</v>
      </c>
      <c r="O298" s="286">
        <v>55.000000000000007</v>
      </c>
      <c r="P298" s="286">
        <v>53.333333333333336</v>
      </c>
      <c r="Q298" s="286" t="s">
        <v>1161</v>
      </c>
      <c r="R298" s="286" t="s">
        <v>1161</v>
      </c>
      <c r="S298" s="285">
        <v>47.8</v>
      </c>
      <c r="T298" s="286">
        <v>0</v>
      </c>
      <c r="U298" s="287">
        <v>0</v>
      </c>
      <c r="W298" s="344"/>
      <c r="X298" s="344"/>
      <c r="Y298" s="344"/>
      <c r="Z298" s="344"/>
    </row>
    <row r="299" spans="1:26" ht="32.25" customHeight="1">
      <c r="A299" s="164" t="s">
        <v>333</v>
      </c>
      <c r="B299" s="165" t="s">
        <v>316</v>
      </c>
      <c r="C299" s="165" t="s">
        <v>317</v>
      </c>
      <c r="D299" s="284">
        <v>29.3</v>
      </c>
      <c r="E299" s="284">
        <v>35.1</v>
      </c>
      <c r="F299" s="284">
        <v>7.2</v>
      </c>
      <c r="G299" s="284">
        <v>319</v>
      </c>
      <c r="H299" s="284">
        <v>69</v>
      </c>
      <c r="I299" s="284">
        <v>56</v>
      </c>
      <c r="J299" s="284">
        <v>48</v>
      </c>
      <c r="K299" s="284">
        <v>38</v>
      </c>
      <c r="L299" s="284">
        <v>6</v>
      </c>
      <c r="M299" s="284">
        <v>90</v>
      </c>
      <c r="N299" s="284">
        <v>12</v>
      </c>
      <c r="O299" s="286">
        <v>63.157894736842103</v>
      </c>
      <c r="P299" s="286">
        <v>80</v>
      </c>
      <c r="Q299" s="286">
        <v>50</v>
      </c>
      <c r="R299" s="286">
        <v>50</v>
      </c>
      <c r="S299" s="285">
        <v>46.9</v>
      </c>
      <c r="T299" s="286">
        <v>44.4</v>
      </c>
      <c r="U299" s="287">
        <v>6.1</v>
      </c>
      <c r="W299" s="344"/>
      <c r="X299" s="344"/>
      <c r="Y299" s="344"/>
      <c r="Z299" s="344"/>
    </row>
    <row r="300" spans="1:26" ht="32.25" customHeight="1">
      <c r="A300" s="164" t="s">
        <v>334</v>
      </c>
      <c r="B300" s="165" t="s">
        <v>316</v>
      </c>
      <c r="C300" s="165" t="s">
        <v>317</v>
      </c>
      <c r="D300" s="284">
        <v>28.8</v>
      </c>
      <c r="E300" s="284">
        <v>34.299999999999997</v>
      </c>
      <c r="F300" s="284">
        <v>17.2</v>
      </c>
      <c r="G300" s="284">
        <v>104</v>
      </c>
      <c r="H300" s="284">
        <v>23</v>
      </c>
      <c r="I300" s="284">
        <v>14</v>
      </c>
      <c r="J300" s="284">
        <v>32</v>
      </c>
      <c r="K300" s="284">
        <v>10</v>
      </c>
      <c r="L300" s="284" t="s">
        <v>1105</v>
      </c>
      <c r="M300" s="284">
        <v>14</v>
      </c>
      <c r="N300" s="284">
        <v>8</v>
      </c>
      <c r="O300" s="286">
        <v>54.166666666666664</v>
      </c>
      <c r="P300" s="286">
        <v>52.941176470588239</v>
      </c>
      <c r="Q300" s="286">
        <v>100</v>
      </c>
      <c r="R300" s="286">
        <v>100</v>
      </c>
      <c r="S300" s="285">
        <v>53.8</v>
      </c>
      <c r="T300" s="286">
        <v>0</v>
      </c>
      <c r="U300" s="287">
        <v>30</v>
      </c>
      <c r="W300" s="344"/>
      <c r="X300" s="344"/>
      <c r="Y300" s="344"/>
      <c r="Z300" s="344"/>
    </row>
    <row r="301" spans="1:26" ht="32.25" customHeight="1">
      <c r="A301" s="164" t="s">
        <v>335</v>
      </c>
      <c r="B301" s="165" t="s">
        <v>316</v>
      </c>
      <c r="C301" s="165" t="s">
        <v>317</v>
      </c>
      <c r="D301" s="284">
        <v>31.7</v>
      </c>
      <c r="E301" s="284">
        <v>56.5</v>
      </c>
      <c r="F301" s="284">
        <v>12.5</v>
      </c>
      <c r="G301" s="284">
        <v>928</v>
      </c>
      <c r="H301" s="284">
        <v>252</v>
      </c>
      <c r="I301" s="284">
        <v>169</v>
      </c>
      <c r="J301" s="284">
        <v>153</v>
      </c>
      <c r="K301" s="284">
        <v>45</v>
      </c>
      <c r="L301" s="284">
        <v>5</v>
      </c>
      <c r="M301" s="284">
        <v>217</v>
      </c>
      <c r="N301" s="284">
        <v>87</v>
      </c>
      <c r="O301" s="286">
        <v>51.578947368421055</v>
      </c>
      <c r="P301" s="286">
        <v>48.648648648648653</v>
      </c>
      <c r="Q301" s="286">
        <v>73.529411764705884</v>
      </c>
      <c r="R301" s="286">
        <v>73.529411764705884</v>
      </c>
      <c r="S301" s="285">
        <v>41.6</v>
      </c>
      <c r="T301" s="286">
        <v>9.4</v>
      </c>
      <c r="U301" s="287">
        <v>19.3</v>
      </c>
      <c r="W301" s="344"/>
      <c r="X301" s="344"/>
      <c r="Y301" s="344"/>
      <c r="Z301" s="344"/>
    </row>
    <row r="302" spans="1:26" ht="32.25" customHeight="1">
      <c r="A302" s="164" t="s">
        <v>336</v>
      </c>
      <c r="B302" s="165" t="s">
        <v>316</v>
      </c>
      <c r="C302" s="165" t="s">
        <v>317</v>
      </c>
      <c r="D302" s="284">
        <v>19.7</v>
      </c>
      <c r="E302" s="284">
        <v>30.7</v>
      </c>
      <c r="F302" s="284">
        <v>2.2999999999999998</v>
      </c>
      <c r="G302" s="284">
        <v>33</v>
      </c>
      <c r="H302" s="284">
        <v>5</v>
      </c>
      <c r="I302" s="284">
        <v>13</v>
      </c>
      <c r="J302" s="284">
        <v>9</v>
      </c>
      <c r="K302" s="284">
        <v>0</v>
      </c>
      <c r="L302" s="284">
        <v>0</v>
      </c>
      <c r="M302" s="284" t="s">
        <v>1105</v>
      </c>
      <c r="N302" s="284" t="s">
        <v>1105</v>
      </c>
      <c r="O302" s="286">
        <v>33.333333333333329</v>
      </c>
      <c r="P302" s="286" t="s">
        <v>1161</v>
      </c>
      <c r="Q302" s="286">
        <v>100</v>
      </c>
      <c r="R302" s="286">
        <v>100</v>
      </c>
      <c r="S302" s="285">
        <v>0</v>
      </c>
      <c r="T302" s="286">
        <v>0</v>
      </c>
      <c r="U302" s="287">
        <v>20</v>
      </c>
      <c r="W302" s="344"/>
      <c r="X302" s="344"/>
      <c r="Y302" s="344"/>
      <c r="Z302" s="344"/>
    </row>
    <row r="303" spans="1:26" ht="32.25" customHeight="1">
      <c r="A303" s="168" t="s">
        <v>337</v>
      </c>
      <c r="B303" s="169" t="s">
        <v>316</v>
      </c>
      <c r="C303" s="169" t="s">
        <v>317</v>
      </c>
      <c r="D303" s="289">
        <v>28.6</v>
      </c>
      <c r="E303" s="289">
        <v>71.400000000000006</v>
      </c>
      <c r="F303" s="289">
        <v>12.7</v>
      </c>
      <c r="G303" s="289">
        <v>145</v>
      </c>
      <c r="H303" s="289">
        <v>52</v>
      </c>
      <c r="I303" s="289">
        <v>37</v>
      </c>
      <c r="J303" s="289">
        <v>37</v>
      </c>
      <c r="K303" s="289">
        <v>11</v>
      </c>
      <c r="L303" s="289">
        <v>0</v>
      </c>
      <c r="M303" s="289" t="s">
        <v>1105</v>
      </c>
      <c r="N303" s="289">
        <v>6</v>
      </c>
      <c r="O303" s="291">
        <v>36</v>
      </c>
      <c r="P303" s="291">
        <v>35.714285714285715</v>
      </c>
      <c r="Q303" s="291">
        <v>0</v>
      </c>
      <c r="R303" s="291">
        <v>0</v>
      </c>
      <c r="S303" s="290">
        <v>37.5</v>
      </c>
      <c r="T303" s="291">
        <v>0</v>
      </c>
      <c r="U303" s="292">
        <v>46.2</v>
      </c>
      <c r="W303" s="344"/>
      <c r="X303" s="344"/>
      <c r="Y303" s="344"/>
      <c r="Z303" s="344"/>
    </row>
    <row r="304" spans="1:26" ht="32.25" customHeight="1">
      <c r="E304" s="3"/>
      <c r="F304" s="1"/>
      <c r="G304" s="3"/>
      <c r="H304" s="1"/>
      <c r="I304" s="1"/>
    </row>
    <row r="305" spans="5:9" ht="32.25" customHeight="1">
      <c r="E305" s="3"/>
      <c r="F305" s="1"/>
      <c r="G305" s="3"/>
      <c r="H305" s="1"/>
      <c r="I305" s="1"/>
    </row>
    <row r="306" spans="5:9" ht="32.25" customHeight="1">
      <c r="E306" s="3"/>
      <c r="F306" s="4"/>
      <c r="G306" s="4"/>
      <c r="H306" s="1"/>
      <c r="I306" s="1"/>
    </row>
    <row r="307" spans="5:9" ht="32.25" customHeight="1">
      <c r="E307" s="3"/>
      <c r="F307" s="1"/>
      <c r="G307" s="1"/>
      <c r="H307" s="1"/>
      <c r="I307" s="1"/>
    </row>
    <row r="308" spans="5:9" ht="32.25" customHeight="1">
      <c r="E308" s="3"/>
      <c r="F308" s="1"/>
      <c r="G308" s="1"/>
      <c r="H308" s="1"/>
      <c r="I308" s="1"/>
    </row>
    <row r="309" spans="5:9" ht="32.25" customHeight="1">
      <c r="E309" s="3"/>
      <c r="F309" s="1"/>
      <c r="G309" s="1"/>
      <c r="H309" s="1"/>
      <c r="I309" s="1"/>
    </row>
    <row r="310" spans="5:9" ht="32.25" customHeight="1">
      <c r="E310" s="3"/>
      <c r="F310" s="1"/>
      <c r="G310" s="1"/>
      <c r="H310" s="1"/>
      <c r="I310" s="1"/>
    </row>
    <row r="311" spans="5:9" ht="32.25" customHeight="1">
      <c r="E311" s="3"/>
      <c r="F311" s="1"/>
      <c r="G311" s="1"/>
      <c r="H311" s="1"/>
      <c r="I311" s="1"/>
    </row>
    <row r="312" spans="5:9" ht="32.25" customHeight="1">
      <c r="E312" s="3"/>
      <c r="H312" s="1"/>
      <c r="I312" s="1"/>
    </row>
    <row r="313" spans="5:9" ht="32.25" customHeight="1">
      <c r="E313" s="3"/>
      <c r="H313" s="1"/>
      <c r="I313" s="1"/>
    </row>
    <row r="314" spans="5:9" ht="32.25" customHeight="1">
      <c r="E314" s="3"/>
      <c r="H314" s="1"/>
      <c r="I314" s="1"/>
    </row>
    <row r="315" spans="5:9" ht="32.25" customHeight="1">
      <c r="E315" s="3"/>
      <c r="H315" s="1"/>
      <c r="I315" s="1"/>
    </row>
    <row r="316" spans="5:9" ht="32.25" customHeight="1">
      <c r="H316" s="1"/>
      <c r="I316" s="1"/>
    </row>
    <row r="317" spans="5:9" ht="32.25" customHeight="1">
      <c r="H317" s="1"/>
      <c r="I317" s="1"/>
    </row>
    <row r="318" spans="5:9" ht="32.25" customHeight="1">
      <c r="H318" s="5"/>
    </row>
    <row r="320" spans="5:9" ht="32.25" customHeight="1">
      <c r="H320" s="5"/>
    </row>
    <row r="321" spans="8:8" ht="32.25" customHeight="1">
      <c r="H321" s="6"/>
    </row>
  </sheetData>
  <sheetProtection algorithmName="SHA-512" hashValue="5OdkU6/jz3qWzD7Lnqi+E1LEIJ8o6q2g5EnXZj2BPeTxoh1fk/MISioELfA9AJJhFLNCCgo6prGE1LIcgTwg5Q==" saltValue="hTcIqoBrczZlYmIFjB7p6g==" spinCount="100000" sheet="1" sort="0" autoFilter="0"/>
  <mergeCells count="17">
    <mergeCell ref="X13:Y13"/>
    <mergeCell ref="X14:Y14"/>
    <mergeCell ref="X9:Y9"/>
    <mergeCell ref="X10:Y10"/>
    <mergeCell ref="X11:Y11"/>
    <mergeCell ref="X12:Y12"/>
    <mergeCell ref="Y5:Y6"/>
    <mergeCell ref="Z5:Z6"/>
    <mergeCell ref="AA5:AA6"/>
    <mergeCell ref="X7:Y7"/>
    <mergeCell ref="X8:Y8"/>
    <mergeCell ref="G9:N9"/>
    <mergeCell ref="O9:U9"/>
    <mergeCell ref="D9:F9"/>
    <mergeCell ref="O4:U4"/>
    <mergeCell ref="G4:N4"/>
    <mergeCell ref="D4:F4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8"/>
  <sheetViews>
    <sheetView zoomScale="85" zoomScaleNormal="85" workbookViewId="0">
      <selection activeCell="A3" sqref="A3"/>
    </sheetView>
  </sheetViews>
  <sheetFormatPr defaultRowHeight="34.5" customHeight="1"/>
  <cols>
    <col min="1" max="1" width="24.26953125" customWidth="1"/>
    <col min="2" max="2" width="34.7265625" customWidth="1"/>
    <col min="3" max="3" width="19.54296875" customWidth="1"/>
    <col min="4" max="4" width="28.453125" customWidth="1"/>
    <col min="5" max="5" width="36.81640625" customWidth="1"/>
    <col min="6" max="6" width="30.26953125" customWidth="1"/>
    <col min="7" max="7" width="44.54296875" customWidth="1"/>
    <col min="8" max="8" width="28.26953125" customWidth="1"/>
    <col min="9" max="9" width="29.26953125" customWidth="1"/>
    <col min="10" max="10" width="40.453125" customWidth="1"/>
    <col min="11" max="11" width="49.453125" customWidth="1"/>
  </cols>
  <sheetData>
    <row r="1" spans="1:11" ht="34.5" customHeight="1">
      <c r="A1" s="148" t="s">
        <v>1019</v>
      </c>
    </row>
    <row r="2" spans="1:11" ht="34.5" customHeight="1">
      <c r="A2" s="409" t="s">
        <v>1185</v>
      </c>
    </row>
    <row r="3" spans="1:11" ht="34.5" customHeight="1">
      <c r="A3" s="320" t="s">
        <v>1192</v>
      </c>
    </row>
    <row r="4" spans="1:11" ht="34.5" customHeight="1">
      <c r="A4" s="170" t="s">
        <v>0</v>
      </c>
      <c r="B4" s="61" t="s">
        <v>1162</v>
      </c>
      <c r="C4" s="61" t="s">
        <v>11</v>
      </c>
      <c r="D4" s="61" t="s">
        <v>1020</v>
      </c>
      <c r="E4" s="61" t="s">
        <v>1021</v>
      </c>
      <c r="F4" s="61" t="s">
        <v>1022</v>
      </c>
      <c r="G4" s="61" t="s">
        <v>1023</v>
      </c>
      <c r="H4" s="61" t="s">
        <v>1024</v>
      </c>
      <c r="I4" s="61" t="s">
        <v>1025</v>
      </c>
      <c r="J4" s="345" t="s">
        <v>1026</v>
      </c>
      <c r="K4" s="345" t="s">
        <v>1027</v>
      </c>
    </row>
    <row r="5" spans="1:11" ht="34.5" customHeight="1">
      <c r="A5" s="209" t="s">
        <v>1176</v>
      </c>
      <c r="B5" s="209"/>
      <c r="C5" s="209"/>
      <c r="D5" s="294">
        <f>SUM(Taulukko13[Palkkatuki kunnalle - Sidottu])</f>
        <v>18600931.189999998</v>
      </c>
      <c r="E5" s="294">
        <f t="shared" ref="E5" si="0">SUBTOTAL(109,E9:E301)</f>
        <v>24332464.800000008</v>
      </c>
      <c r="F5" s="294">
        <f>SUBTOTAL(109,F9:F301)</f>
        <v>55256827.479999974</v>
      </c>
      <c r="G5" s="294">
        <f t="shared" ref="G5:K5" si="1">SUBTOTAL(109,G9:G301)</f>
        <v>44834741.560000017</v>
      </c>
      <c r="H5" s="294">
        <f t="shared" si="1"/>
        <v>25915087.220000003</v>
      </c>
      <c r="I5" s="294">
        <f t="shared" si="1"/>
        <v>23305328.659999985</v>
      </c>
      <c r="J5" s="294">
        <f t="shared" si="1"/>
        <v>99772845.890000015</v>
      </c>
      <c r="K5" s="294">
        <f t="shared" si="1"/>
        <v>92472535.019999981</v>
      </c>
    </row>
    <row r="6" spans="1:11" ht="34.5" customHeight="1">
      <c r="A6" s="209" t="s">
        <v>1178</v>
      </c>
      <c r="B6" s="209"/>
      <c r="C6" s="209"/>
      <c r="D6" s="294">
        <f>SUM(Taulukko13[Palkkatuki kunnalle - Sidottu])</f>
        <v>18600931.189999998</v>
      </c>
      <c r="E6" s="294">
        <f>SUM(Taulukko13[Palkkatuki kunnalle -Yhteensä tilitetty])</f>
        <v>24332464.800000008</v>
      </c>
      <c r="F6" s="294">
        <f>SUM(Taulukko13[Palkkatuki yksityiselle -Sidottu])</f>
        <v>55256827.479999974</v>
      </c>
      <c r="G6" s="294">
        <f>SUM(Taulukko13[Palkkatuki yksityiselle -Yhteensä tilitetty])</f>
        <v>44834741.560000017</v>
      </c>
      <c r="H6" s="294">
        <f>SUM(Taulukko13[Starttiraha - Sidottu])</f>
        <v>25915087.220000003</v>
      </c>
      <c r="I6" s="294">
        <f>SUM(Taulukko13[Starttiraha - Yhteensä tilitetty])</f>
        <v>23305328.659999985</v>
      </c>
      <c r="J6" s="294">
        <f>SUM(Taulukko13[Palkkatuki ja starttiraha yhteensä - Sidottu])</f>
        <v>99772845.890000015</v>
      </c>
      <c r="K6" s="294">
        <f>SUM(Taulukko13[Palkkatuki ja starttiraha yhteensä - Yhteensä tilitetty])</f>
        <v>92472535.019999981</v>
      </c>
    </row>
    <row r="8" spans="1:11" ht="34.5" customHeight="1">
      <c r="A8" s="170" t="s">
        <v>0</v>
      </c>
      <c r="B8" s="61" t="s">
        <v>1162</v>
      </c>
      <c r="C8" s="280" t="s">
        <v>11</v>
      </c>
      <c r="D8" s="280" t="s">
        <v>1020</v>
      </c>
      <c r="E8" s="280" t="s">
        <v>1021</v>
      </c>
      <c r="F8" s="280" t="s">
        <v>1022</v>
      </c>
      <c r="G8" s="280" t="s">
        <v>1023</v>
      </c>
      <c r="H8" s="280" t="s">
        <v>1024</v>
      </c>
      <c r="I8" s="280" t="s">
        <v>1025</v>
      </c>
      <c r="J8" s="346" t="s">
        <v>1026</v>
      </c>
      <c r="K8" s="347" t="s">
        <v>1027</v>
      </c>
    </row>
    <row r="9" spans="1:11" ht="34.5" customHeight="1">
      <c r="A9" s="281" t="s">
        <v>691</v>
      </c>
      <c r="B9" s="293" t="s">
        <v>13</v>
      </c>
      <c r="C9" s="209" t="s">
        <v>14</v>
      </c>
      <c r="D9" s="294">
        <v>8760.16</v>
      </c>
      <c r="E9" s="294">
        <v>6509.02</v>
      </c>
      <c r="F9" s="294">
        <v>21534.379999999997</v>
      </c>
      <c r="G9" s="294">
        <v>19048.939999999999</v>
      </c>
      <c r="H9" s="294">
        <v>15674.880000000001</v>
      </c>
      <c r="I9" s="294">
        <v>13479.18</v>
      </c>
      <c r="J9" s="295">
        <v>45969.42</v>
      </c>
      <c r="K9" s="296">
        <v>39037.14</v>
      </c>
    </row>
    <row r="10" spans="1:11" ht="34.5" customHeight="1">
      <c r="A10" s="281" t="s">
        <v>728</v>
      </c>
      <c r="B10" s="293" t="s">
        <v>13</v>
      </c>
      <c r="C10" s="209" t="s">
        <v>14</v>
      </c>
      <c r="D10" s="294">
        <v>512048.2900000001</v>
      </c>
      <c r="E10" s="294">
        <v>1773001.34</v>
      </c>
      <c r="F10" s="294">
        <v>1891088.2299999993</v>
      </c>
      <c r="G10" s="294">
        <v>1487477.21</v>
      </c>
      <c r="H10" s="294">
        <v>1408763.1800000016</v>
      </c>
      <c r="I10" s="294">
        <v>1256962.22</v>
      </c>
      <c r="J10" s="295">
        <v>3811899.7000000011</v>
      </c>
      <c r="K10" s="296">
        <v>4517440.7700000005</v>
      </c>
    </row>
    <row r="11" spans="1:11" ht="34.5" customHeight="1">
      <c r="A11" s="281" t="s">
        <v>731</v>
      </c>
      <c r="B11" s="293" t="s">
        <v>13</v>
      </c>
      <c r="C11" s="209" t="s">
        <v>14</v>
      </c>
      <c r="D11" s="294">
        <v>15711.580000000002</v>
      </c>
      <c r="E11" s="294">
        <v>10397.6</v>
      </c>
      <c r="F11" s="294">
        <v>59715.979999999981</v>
      </c>
      <c r="G11" s="294">
        <v>40977.65</v>
      </c>
      <c r="H11" s="294">
        <v>33948.899999999994</v>
      </c>
      <c r="I11" s="294">
        <v>31178.94</v>
      </c>
      <c r="J11" s="295">
        <v>109376.45999999998</v>
      </c>
      <c r="K11" s="296">
        <v>82554.19</v>
      </c>
    </row>
    <row r="12" spans="1:11" ht="34.5" customHeight="1">
      <c r="A12" s="281" t="s">
        <v>686</v>
      </c>
      <c r="B12" s="293" t="s">
        <v>13</v>
      </c>
      <c r="C12" s="209" t="s">
        <v>14</v>
      </c>
      <c r="D12" s="294">
        <v>2441275.4399999953</v>
      </c>
      <c r="E12" s="294">
        <v>2009463.55</v>
      </c>
      <c r="F12" s="294">
        <v>3979901.0399999991</v>
      </c>
      <c r="G12" s="294">
        <v>3069961.63</v>
      </c>
      <c r="H12" s="294">
        <v>4037008.8600000022</v>
      </c>
      <c r="I12" s="294">
        <v>3633275.46</v>
      </c>
      <c r="J12" s="295">
        <v>10458185.339999996</v>
      </c>
      <c r="K12" s="296">
        <v>8712700.6400000006</v>
      </c>
    </row>
    <row r="13" spans="1:11" ht="34.5" customHeight="1">
      <c r="A13" s="281" t="s">
        <v>713</v>
      </c>
      <c r="B13" s="293" t="s">
        <v>13</v>
      </c>
      <c r="C13" s="209" t="s">
        <v>14</v>
      </c>
      <c r="D13" s="294">
        <v>98176.11</v>
      </c>
      <c r="E13" s="294">
        <v>270418.06</v>
      </c>
      <c r="F13" s="294">
        <v>329727.64000000025</v>
      </c>
      <c r="G13" s="294">
        <v>264562.40000000002</v>
      </c>
      <c r="H13" s="294">
        <v>210854.76000000004</v>
      </c>
      <c r="I13" s="294">
        <v>181060.8</v>
      </c>
      <c r="J13" s="295">
        <v>638758.51000000024</v>
      </c>
      <c r="K13" s="296">
        <v>716041.26</v>
      </c>
    </row>
    <row r="14" spans="1:11" ht="34.5" customHeight="1">
      <c r="A14" s="281" t="s">
        <v>732</v>
      </c>
      <c r="B14" s="293" t="s">
        <v>13</v>
      </c>
      <c r="C14" s="209" t="s">
        <v>14</v>
      </c>
      <c r="D14" s="294">
        <v>4102.7699999999995</v>
      </c>
      <c r="E14" s="294">
        <v>3610.09</v>
      </c>
      <c r="F14" s="294">
        <v>50393.360000000015</v>
      </c>
      <c r="G14" s="294">
        <v>41963.54</v>
      </c>
      <c r="H14" s="294">
        <v>3006.42</v>
      </c>
      <c r="I14" s="294">
        <v>2026.8</v>
      </c>
      <c r="J14" s="295">
        <v>57502.55000000001</v>
      </c>
      <c r="K14" s="296">
        <v>47600.43</v>
      </c>
    </row>
    <row r="15" spans="1:11" ht="34.5" customHeight="1">
      <c r="A15" s="281" t="s">
        <v>718</v>
      </c>
      <c r="B15" s="293" t="s">
        <v>13</v>
      </c>
      <c r="C15" s="209" t="s">
        <v>14</v>
      </c>
      <c r="D15" s="294">
        <v>61524.990000000005</v>
      </c>
      <c r="E15" s="294">
        <v>233679.03999999998</v>
      </c>
      <c r="F15" s="294">
        <v>272318.18000000005</v>
      </c>
      <c r="G15" s="294">
        <v>203397.95</v>
      </c>
      <c r="H15" s="294">
        <v>275509.68</v>
      </c>
      <c r="I15" s="294">
        <v>251931.24</v>
      </c>
      <c r="J15" s="295">
        <v>609352.85000000009</v>
      </c>
      <c r="K15" s="296">
        <v>689008.23</v>
      </c>
    </row>
    <row r="16" spans="1:11" ht="34.5" customHeight="1">
      <c r="A16" s="281" t="s">
        <v>734</v>
      </c>
      <c r="B16" s="293" t="s">
        <v>13</v>
      </c>
      <c r="C16" s="209" t="s">
        <v>14</v>
      </c>
      <c r="D16" s="294">
        <v>31048.55</v>
      </c>
      <c r="E16" s="294">
        <v>18771.62</v>
      </c>
      <c r="F16" s="294">
        <v>218673.05999999997</v>
      </c>
      <c r="G16" s="294">
        <v>189898.5</v>
      </c>
      <c r="H16" s="294">
        <v>38948.340000000004</v>
      </c>
      <c r="I16" s="294">
        <v>36482.400000000001</v>
      </c>
      <c r="J16" s="295">
        <v>288669.94999999995</v>
      </c>
      <c r="K16" s="296">
        <v>245152.52</v>
      </c>
    </row>
    <row r="17" spans="1:11" ht="34.5" customHeight="1">
      <c r="A17" s="281" t="s">
        <v>735</v>
      </c>
      <c r="B17" s="293" t="s">
        <v>13</v>
      </c>
      <c r="C17" s="209" t="s">
        <v>14</v>
      </c>
      <c r="D17" s="294">
        <v>13991.849999999999</v>
      </c>
      <c r="E17" s="294">
        <v>20669.760000000002</v>
      </c>
      <c r="F17" s="294">
        <v>12981.85</v>
      </c>
      <c r="G17" s="294">
        <v>9840.3700000000008</v>
      </c>
      <c r="H17" s="294">
        <v>68635.799999999988</v>
      </c>
      <c r="I17" s="294">
        <v>57966.48</v>
      </c>
      <c r="J17" s="295">
        <v>95609.5</v>
      </c>
      <c r="K17" s="296">
        <v>88476.61</v>
      </c>
    </row>
    <row r="18" spans="1:11" ht="34.5" customHeight="1">
      <c r="A18" s="281" t="s">
        <v>743</v>
      </c>
      <c r="B18" s="293" t="s">
        <v>13</v>
      </c>
      <c r="C18" s="209" t="s">
        <v>14</v>
      </c>
      <c r="D18" s="294">
        <v>212313.71999999997</v>
      </c>
      <c r="E18" s="294">
        <v>633703.18999999994</v>
      </c>
      <c r="F18" s="294">
        <v>214011.75000000009</v>
      </c>
      <c r="G18" s="294">
        <v>163798.99</v>
      </c>
      <c r="H18" s="294">
        <v>122722.73999999998</v>
      </c>
      <c r="I18" s="294">
        <v>107623.08</v>
      </c>
      <c r="J18" s="295">
        <v>549048.21</v>
      </c>
      <c r="K18" s="296">
        <v>905125.26</v>
      </c>
    </row>
    <row r="19" spans="1:11" ht="34.5" customHeight="1">
      <c r="A19" s="281" t="s">
        <v>736</v>
      </c>
      <c r="B19" s="293" t="s">
        <v>13</v>
      </c>
      <c r="C19" s="209" t="s">
        <v>14</v>
      </c>
      <c r="D19" s="294">
        <v>292200.98999999993</v>
      </c>
      <c r="E19" s="294">
        <v>208163.71</v>
      </c>
      <c r="F19" s="294">
        <v>239285.89000000007</v>
      </c>
      <c r="G19" s="294">
        <v>186351.29</v>
      </c>
      <c r="H19" s="294">
        <v>156468.95999999993</v>
      </c>
      <c r="I19" s="294">
        <v>142754.28</v>
      </c>
      <c r="J19" s="295">
        <v>687955.83999999985</v>
      </c>
      <c r="K19" s="296">
        <v>537269.28</v>
      </c>
    </row>
    <row r="20" spans="1:11" ht="34.5" customHeight="1">
      <c r="A20" s="281" t="s">
        <v>695</v>
      </c>
      <c r="B20" s="293" t="s">
        <v>13</v>
      </c>
      <c r="C20" s="209" t="s">
        <v>14</v>
      </c>
      <c r="D20" s="294">
        <v>4941.9799999999996</v>
      </c>
      <c r="E20" s="294">
        <v>3545.24</v>
      </c>
      <c r="F20" s="294">
        <v>28093.33</v>
      </c>
      <c r="G20" s="294">
        <v>20013.64</v>
      </c>
      <c r="H20" s="294">
        <v>14153.82</v>
      </c>
      <c r="I20" s="294">
        <v>12667.5</v>
      </c>
      <c r="J20" s="295">
        <v>47189.130000000005</v>
      </c>
      <c r="K20" s="296">
        <v>36226.379999999997</v>
      </c>
    </row>
    <row r="21" spans="1:11" ht="34.5" customHeight="1">
      <c r="A21" s="281" t="s">
        <v>737</v>
      </c>
      <c r="B21" s="293" t="s">
        <v>13</v>
      </c>
      <c r="C21" s="209" t="s">
        <v>14</v>
      </c>
      <c r="D21" s="294">
        <v>87109.420000000013</v>
      </c>
      <c r="E21" s="294">
        <v>251115.95</v>
      </c>
      <c r="F21" s="294">
        <v>546969.39999999991</v>
      </c>
      <c r="G21" s="294">
        <v>456095.53</v>
      </c>
      <c r="H21" s="294">
        <v>231629.45999999996</v>
      </c>
      <c r="I21" s="294">
        <v>209976.48</v>
      </c>
      <c r="J21" s="295">
        <v>865708.27999999991</v>
      </c>
      <c r="K21" s="296">
        <v>917187.96</v>
      </c>
    </row>
    <row r="22" spans="1:11" ht="34.5" customHeight="1">
      <c r="A22" s="281" t="s">
        <v>698</v>
      </c>
      <c r="B22" s="293" t="s">
        <v>13</v>
      </c>
      <c r="C22" s="209" t="s">
        <v>14</v>
      </c>
      <c r="D22" s="294">
        <v>25311.63</v>
      </c>
      <c r="E22" s="294">
        <v>18511.55</v>
      </c>
      <c r="F22" s="294">
        <v>192208.11000000004</v>
      </c>
      <c r="G22" s="294">
        <v>162056.32000000001</v>
      </c>
      <c r="H22" s="294">
        <v>60094.62</v>
      </c>
      <c r="I22" s="294">
        <v>50501.1</v>
      </c>
      <c r="J22" s="295">
        <v>277614.36000000004</v>
      </c>
      <c r="K22" s="296">
        <v>231068.97</v>
      </c>
    </row>
    <row r="23" spans="1:11" ht="34.5" customHeight="1">
      <c r="A23" s="281" t="s">
        <v>701</v>
      </c>
      <c r="B23" s="293" t="s">
        <v>13</v>
      </c>
      <c r="C23" s="209" t="s">
        <v>14</v>
      </c>
      <c r="D23" s="294"/>
      <c r="E23" s="294"/>
      <c r="F23" s="294">
        <v>966.83</v>
      </c>
      <c r="G23" s="294"/>
      <c r="H23" s="294">
        <v>5843.9400000000005</v>
      </c>
      <c r="I23" s="294">
        <v>5843.94</v>
      </c>
      <c r="J23" s="295">
        <v>6810.77</v>
      </c>
      <c r="K23" s="296">
        <v>5843.94</v>
      </c>
    </row>
    <row r="24" spans="1:11" ht="34.5" customHeight="1">
      <c r="A24" s="281" t="s">
        <v>721</v>
      </c>
      <c r="B24" s="293" t="s">
        <v>13</v>
      </c>
      <c r="C24" s="209" t="s">
        <v>14</v>
      </c>
      <c r="D24" s="294">
        <v>38040.92</v>
      </c>
      <c r="E24" s="294">
        <v>18391.689999999999</v>
      </c>
      <c r="F24" s="294">
        <v>36207.08</v>
      </c>
      <c r="G24" s="294">
        <v>25492.74</v>
      </c>
      <c r="H24" s="294">
        <v>96712.139999999956</v>
      </c>
      <c r="I24" s="294">
        <v>87557.759999999995</v>
      </c>
      <c r="J24" s="295">
        <v>170960.13999999996</v>
      </c>
      <c r="K24" s="296">
        <v>131442.19</v>
      </c>
    </row>
    <row r="25" spans="1:11" ht="34.5" customHeight="1">
      <c r="A25" s="281" t="s">
        <v>723</v>
      </c>
      <c r="B25" s="293" t="s">
        <v>13</v>
      </c>
      <c r="C25" s="209" t="s">
        <v>14</v>
      </c>
      <c r="D25" s="294">
        <v>65167.479999999989</v>
      </c>
      <c r="E25" s="294">
        <v>44461.52</v>
      </c>
      <c r="F25" s="294">
        <v>214492.39000000004</v>
      </c>
      <c r="G25" s="294">
        <v>166820.67000000001</v>
      </c>
      <c r="H25" s="294">
        <v>378437.33999999997</v>
      </c>
      <c r="I25" s="294">
        <v>343204.8</v>
      </c>
      <c r="J25" s="295">
        <v>658097.21</v>
      </c>
      <c r="K25" s="296">
        <v>554486.99</v>
      </c>
    </row>
    <row r="26" spans="1:11" ht="34.5" customHeight="1">
      <c r="A26" s="281" t="s">
        <v>724</v>
      </c>
      <c r="B26" s="293" t="s">
        <v>13</v>
      </c>
      <c r="C26" s="209" t="s">
        <v>14</v>
      </c>
      <c r="D26" s="294">
        <v>1319.71</v>
      </c>
      <c r="E26" s="294">
        <v>23.42</v>
      </c>
      <c r="F26" s="294">
        <v>32037.909999999996</v>
      </c>
      <c r="G26" s="294">
        <v>23735.55</v>
      </c>
      <c r="H26" s="294">
        <v>31381.62</v>
      </c>
      <c r="I26" s="294">
        <v>29692.62</v>
      </c>
      <c r="J26" s="295">
        <v>64739.24</v>
      </c>
      <c r="K26" s="296">
        <v>53451.59</v>
      </c>
    </row>
    <row r="27" spans="1:11" ht="34.5" customHeight="1">
      <c r="A27" s="281" t="s">
        <v>707</v>
      </c>
      <c r="B27" s="293" t="s">
        <v>13</v>
      </c>
      <c r="C27" s="209" t="s">
        <v>14</v>
      </c>
      <c r="D27" s="294">
        <v>79619.27</v>
      </c>
      <c r="E27" s="294">
        <v>54332.65</v>
      </c>
      <c r="F27" s="294">
        <v>336509.59999999992</v>
      </c>
      <c r="G27" s="294">
        <v>258855.2</v>
      </c>
      <c r="H27" s="294">
        <v>294662.94000000006</v>
      </c>
      <c r="I27" s="294">
        <v>272672.15999999997</v>
      </c>
      <c r="J27" s="295">
        <v>710791.81</v>
      </c>
      <c r="K27" s="296">
        <v>585860.01</v>
      </c>
    </row>
    <row r="28" spans="1:11" ht="34.5" customHeight="1">
      <c r="A28" s="281" t="s">
        <v>703</v>
      </c>
      <c r="B28" s="293" t="s">
        <v>13</v>
      </c>
      <c r="C28" s="209" t="s">
        <v>14</v>
      </c>
      <c r="D28" s="294">
        <v>3157.0499999999997</v>
      </c>
      <c r="E28" s="294">
        <v>989.46</v>
      </c>
      <c r="F28" s="294">
        <v>12010.75</v>
      </c>
      <c r="G28" s="294">
        <v>7951.02</v>
      </c>
      <c r="H28" s="294">
        <v>4425.18</v>
      </c>
      <c r="I28" s="294">
        <v>4425.18</v>
      </c>
      <c r="J28" s="295">
        <v>19592.98</v>
      </c>
      <c r="K28" s="296">
        <v>13365.66</v>
      </c>
    </row>
    <row r="29" spans="1:11" ht="34.5" customHeight="1">
      <c r="A29" s="281" t="s">
        <v>738</v>
      </c>
      <c r="B29" s="293" t="s">
        <v>13</v>
      </c>
      <c r="C29" s="209" t="s">
        <v>14</v>
      </c>
      <c r="D29" s="294">
        <v>33603.240000000005</v>
      </c>
      <c r="E29" s="294">
        <v>28697.78</v>
      </c>
      <c r="F29" s="294">
        <v>193102.06999999992</v>
      </c>
      <c r="G29" s="294">
        <v>154777.79999999999</v>
      </c>
      <c r="H29" s="294">
        <v>154678.61999999994</v>
      </c>
      <c r="I29" s="294">
        <v>142146.23999999999</v>
      </c>
      <c r="J29" s="295">
        <v>381383.92999999982</v>
      </c>
      <c r="K29" s="296">
        <v>325621.82</v>
      </c>
    </row>
    <row r="30" spans="1:11" ht="34.5" customHeight="1">
      <c r="A30" s="281" t="s">
        <v>710</v>
      </c>
      <c r="B30" s="293" t="s">
        <v>13</v>
      </c>
      <c r="C30" s="209" t="s">
        <v>14</v>
      </c>
      <c r="D30" s="294">
        <v>27209.469999999998</v>
      </c>
      <c r="E30" s="294">
        <v>123204.23</v>
      </c>
      <c r="F30" s="294">
        <v>122233.33000000003</v>
      </c>
      <c r="G30" s="294">
        <v>92764.77</v>
      </c>
      <c r="H30" s="294">
        <v>139916.75999999998</v>
      </c>
      <c r="I30" s="294">
        <v>123871.26</v>
      </c>
      <c r="J30" s="295">
        <v>289359.56</v>
      </c>
      <c r="K30" s="296">
        <v>339840.26</v>
      </c>
    </row>
    <row r="31" spans="1:11" ht="34.5" customHeight="1">
      <c r="A31" s="281" t="s">
        <v>739</v>
      </c>
      <c r="B31" s="293" t="s">
        <v>13</v>
      </c>
      <c r="C31" s="209" t="s">
        <v>14</v>
      </c>
      <c r="D31" s="294">
        <v>20789.449999999997</v>
      </c>
      <c r="E31" s="294">
        <v>10314.66</v>
      </c>
      <c r="F31" s="294">
        <v>56760.719999999987</v>
      </c>
      <c r="G31" s="294">
        <v>48295.360000000001</v>
      </c>
      <c r="H31" s="294">
        <v>17633.16</v>
      </c>
      <c r="I31" s="294">
        <v>17126.46</v>
      </c>
      <c r="J31" s="295">
        <v>95183.329999999987</v>
      </c>
      <c r="K31" s="296">
        <v>75736.479999999996</v>
      </c>
    </row>
    <row r="32" spans="1:11" ht="34.5" customHeight="1">
      <c r="A32" s="281" t="s">
        <v>727</v>
      </c>
      <c r="B32" s="293" t="s">
        <v>13</v>
      </c>
      <c r="C32" s="209" t="s">
        <v>14</v>
      </c>
      <c r="D32" s="294">
        <v>64906.509999999987</v>
      </c>
      <c r="E32" s="294">
        <v>35268.839999999997</v>
      </c>
      <c r="F32" s="294">
        <v>215321.52</v>
      </c>
      <c r="G32" s="294">
        <v>156365.9</v>
      </c>
      <c r="H32" s="294">
        <v>195214.61999999994</v>
      </c>
      <c r="I32" s="294">
        <v>170116.08</v>
      </c>
      <c r="J32" s="295">
        <v>475442.64999999991</v>
      </c>
      <c r="K32" s="296">
        <v>361750.82</v>
      </c>
    </row>
    <row r="33" spans="1:11" ht="34.5" customHeight="1">
      <c r="A33" s="281" t="s">
        <v>741</v>
      </c>
      <c r="B33" s="293" t="s">
        <v>13</v>
      </c>
      <c r="C33" s="209" t="s">
        <v>14</v>
      </c>
      <c r="D33" s="294">
        <v>801827.21000000043</v>
      </c>
      <c r="E33" s="294">
        <v>2047716.0699999998</v>
      </c>
      <c r="F33" s="294">
        <v>1843681.6600000006</v>
      </c>
      <c r="G33" s="294">
        <v>1412219.36</v>
      </c>
      <c r="H33" s="294">
        <v>1248341.4200000025</v>
      </c>
      <c r="I33" s="294">
        <v>1138488.8600000001</v>
      </c>
      <c r="J33" s="295">
        <v>3893850.2900000033</v>
      </c>
      <c r="K33" s="296">
        <v>4598424.29</v>
      </c>
    </row>
    <row r="34" spans="1:11" ht="34.5" customHeight="1">
      <c r="A34" s="281" t="s">
        <v>740</v>
      </c>
      <c r="B34" s="293" t="s">
        <v>13</v>
      </c>
      <c r="C34" s="209" t="s">
        <v>14</v>
      </c>
      <c r="D34" s="294">
        <v>77631.279999999984</v>
      </c>
      <c r="E34" s="294">
        <v>639919.52</v>
      </c>
      <c r="F34" s="294">
        <v>175715.95000000007</v>
      </c>
      <c r="G34" s="294">
        <v>122969.32</v>
      </c>
      <c r="H34" s="294">
        <v>160894.13999999998</v>
      </c>
      <c r="I34" s="294">
        <v>146638.98000000001</v>
      </c>
      <c r="J34" s="295">
        <v>414241.37000000005</v>
      </c>
      <c r="K34" s="296">
        <v>909527.82</v>
      </c>
    </row>
    <row r="35" spans="1:11" ht="34.5" customHeight="1">
      <c r="A35" s="281" t="s">
        <v>955</v>
      </c>
      <c r="B35" s="293" t="s">
        <v>41</v>
      </c>
      <c r="C35" s="209" t="s">
        <v>42</v>
      </c>
      <c r="D35" s="294">
        <v>9171.2800000000007</v>
      </c>
      <c r="E35" s="294">
        <v>89027.4</v>
      </c>
      <c r="F35" s="294">
        <v>27525.63</v>
      </c>
      <c r="G35" s="294">
        <v>23413.9</v>
      </c>
      <c r="H35" s="294">
        <v>33982.68</v>
      </c>
      <c r="I35" s="294">
        <v>31381.62</v>
      </c>
      <c r="J35" s="295">
        <v>70679.59</v>
      </c>
      <c r="K35" s="296">
        <v>143822.91999999998</v>
      </c>
    </row>
    <row r="36" spans="1:11" ht="34.5" customHeight="1">
      <c r="A36" s="281" t="s">
        <v>956</v>
      </c>
      <c r="B36" s="293" t="s">
        <v>41</v>
      </c>
      <c r="C36" s="209" t="s">
        <v>42</v>
      </c>
      <c r="D36" s="294">
        <v>122006.96</v>
      </c>
      <c r="E36" s="294">
        <v>315868.40000000002</v>
      </c>
      <c r="F36" s="294">
        <v>299394.11</v>
      </c>
      <c r="G36" s="294">
        <v>227295.85</v>
      </c>
      <c r="H36" s="294">
        <v>175014.18000000005</v>
      </c>
      <c r="I36" s="294">
        <v>152280.24</v>
      </c>
      <c r="J36" s="295">
        <v>596415.25</v>
      </c>
      <c r="K36" s="296">
        <v>695444.49</v>
      </c>
    </row>
    <row r="37" spans="1:11" ht="34.5" customHeight="1">
      <c r="A37" s="281" t="s">
        <v>959</v>
      </c>
      <c r="B37" s="293" t="s">
        <v>41</v>
      </c>
      <c r="C37" s="209" t="s">
        <v>42</v>
      </c>
      <c r="D37" s="294">
        <v>7532.2799999999988</v>
      </c>
      <c r="E37" s="294">
        <v>209389.82</v>
      </c>
      <c r="F37" s="294">
        <v>103293.62</v>
      </c>
      <c r="G37" s="294">
        <v>87550.85</v>
      </c>
      <c r="H37" s="294">
        <v>49555.259999999995</v>
      </c>
      <c r="I37" s="294">
        <v>45974.58</v>
      </c>
      <c r="J37" s="295">
        <v>160381.16</v>
      </c>
      <c r="K37" s="296">
        <v>342915.25</v>
      </c>
    </row>
    <row r="38" spans="1:11" ht="34.5" customHeight="1">
      <c r="A38" s="281" t="s">
        <v>1028</v>
      </c>
      <c r="B38" s="293" t="s">
        <v>41</v>
      </c>
      <c r="C38" s="209" t="s">
        <v>42</v>
      </c>
      <c r="D38" s="294">
        <v>7015.4900000000007</v>
      </c>
      <c r="E38" s="294">
        <v>5440.94</v>
      </c>
      <c r="F38" s="294">
        <v>9402.369999999999</v>
      </c>
      <c r="G38" s="294">
        <v>7932.97</v>
      </c>
      <c r="H38" s="294">
        <v>40536.000000000007</v>
      </c>
      <c r="I38" s="294">
        <v>37563.360000000001</v>
      </c>
      <c r="J38" s="295">
        <v>56953.86</v>
      </c>
      <c r="K38" s="296">
        <v>50937.27</v>
      </c>
    </row>
    <row r="39" spans="1:11" ht="34.5" customHeight="1">
      <c r="A39" s="281" t="s">
        <v>958</v>
      </c>
      <c r="B39" s="293" t="s">
        <v>41</v>
      </c>
      <c r="C39" s="209" t="s">
        <v>42</v>
      </c>
      <c r="D39" s="294">
        <v>16349.74</v>
      </c>
      <c r="E39" s="294">
        <v>10402.469999999999</v>
      </c>
      <c r="F39" s="294">
        <v>3118.9</v>
      </c>
      <c r="G39" s="294">
        <v>1911.97</v>
      </c>
      <c r="H39" s="294">
        <v>7060.02</v>
      </c>
      <c r="I39" s="294">
        <v>5539.92</v>
      </c>
      <c r="J39" s="295">
        <v>26528.66</v>
      </c>
      <c r="K39" s="296">
        <v>17854.36</v>
      </c>
    </row>
    <row r="40" spans="1:11" ht="34.5" customHeight="1">
      <c r="A40" s="281" t="s">
        <v>960</v>
      </c>
      <c r="B40" s="293" t="s">
        <v>41</v>
      </c>
      <c r="C40" s="209" t="s">
        <v>42</v>
      </c>
      <c r="D40" s="294">
        <v>32644.539999999986</v>
      </c>
      <c r="E40" s="294">
        <v>22165.22</v>
      </c>
      <c r="F40" s="294">
        <v>11780.92</v>
      </c>
      <c r="G40" s="294">
        <v>6216.1</v>
      </c>
      <c r="H40" s="294">
        <v>41549.399999999994</v>
      </c>
      <c r="I40" s="294">
        <v>36245.94</v>
      </c>
      <c r="J40" s="295">
        <v>85974.859999999971</v>
      </c>
      <c r="K40" s="296">
        <v>64627.26</v>
      </c>
    </row>
    <row r="41" spans="1:11" ht="34.5" customHeight="1">
      <c r="A41" s="281" t="s">
        <v>961</v>
      </c>
      <c r="B41" s="293" t="s">
        <v>41</v>
      </c>
      <c r="C41" s="209" t="s">
        <v>42</v>
      </c>
      <c r="D41" s="294">
        <v>53776.26999999999</v>
      </c>
      <c r="E41" s="294">
        <v>33055.269999999997</v>
      </c>
      <c r="F41" s="294">
        <v>138803.29</v>
      </c>
      <c r="G41" s="294">
        <v>113942.8</v>
      </c>
      <c r="H41" s="294">
        <v>107589.29999999997</v>
      </c>
      <c r="I41" s="294">
        <v>93435.48</v>
      </c>
      <c r="J41" s="295">
        <v>300168.86</v>
      </c>
      <c r="K41" s="296">
        <v>240433.55000000002</v>
      </c>
    </row>
    <row r="42" spans="1:11" ht="34.5" customHeight="1">
      <c r="A42" s="281" t="s">
        <v>962</v>
      </c>
      <c r="B42" s="293" t="s">
        <v>41</v>
      </c>
      <c r="C42" s="209" t="s">
        <v>42</v>
      </c>
      <c r="D42" s="294">
        <v>6294.9199999999992</v>
      </c>
      <c r="E42" s="294">
        <v>6657.4800000000005</v>
      </c>
      <c r="F42" s="294">
        <v>102741.88</v>
      </c>
      <c r="G42" s="294">
        <v>142435.4</v>
      </c>
      <c r="H42" s="294">
        <v>78808.739999999976</v>
      </c>
      <c r="I42" s="294">
        <v>69620.58</v>
      </c>
      <c r="J42" s="295">
        <v>187845.53999999998</v>
      </c>
      <c r="K42" s="296">
        <v>218713.46000000002</v>
      </c>
    </row>
    <row r="43" spans="1:11" ht="34.5" customHeight="1">
      <c r="A43" s="281" t="s">
        <v>964</v>
      </c>
      <c r="B43" s="293" t="s">
        <v>41</v>
      </c>
      <c r="C43" s="209" t="s">
        <v>42</v>
      </c>
      <c r="D43" s="294">
        <v>3612.12</v>
      </c>
      <c r="E43" s="294">
        <v>2610.42</v>
      </c>
      <c r="F43" s="294">
        <v>12748.79</v>
      </c>
      <c r="G43" s="294">
        <v>8109.22</v>
      </c>
      <c r="H43" s="294">
        <v>16180.62</v>
      </c>
      <c r="I43" s="294">
        <v>13241.76</v>
      </c>
      <c r="J43" s="295">
        <v>32541.530000000002</v>
      </c>
      <c r="K43" s="296">
        <v>23961.4</v>
      </c>
    </row>
    <row r="44" spans="1:11" ht="34.5" customHeight="1">
      <c r="A44" s="281" t="s">
        <v>965</v>
      </c>
      <c r="B44" s="293" t="s">
        <v>41</v>
      </c>
      <c r="C44" s="209" t="s">
        <v>42</v>
      </c>
      <c r="D44" s="294">
        <v>14048.23</v>
      </c>
      <c r="E44" s="294">
        <v>7874.79</v>
      </c>
      <c r="F44" s="294">
        <v>50190.090000000004</v>
      </c>
      <c r="G44" s="294">
        <v>36735.85</v>
      </c>
      <c r="H44" s="294">
        <v>53304.84</v>
      </c>
      <c r="I44" s="294">
        <v>45670.559999999998</v>
      </c>
      <c r="J44" s="295">
        <v>117543.16</v>
      </c>
      <c r="K44" s="296">
        <v>90281.2</v>
      </c>
    </row>
    <row r="45" spans="1:11" ht="34.5" customHeight="1">
      <c r="A45" s="281" t="s">
        <v>966</v>
      </c>
      <c r="B45" s="293" t="s">
        <v>41</v>
      </c>
      <c r="C45" s="209" t="s">
        <v>42</v>
      </c>
      <c r="D45" s="294">
        <v>12251.229999999998</v>
      </c>
      <c r="E45" s="294">
        <v>211765.28</v>
      </c>
      <c r="F45" s="294">
        <v>66926.340000000011</v>
      </c>
      <c r="G45" s="294">
        <v>53400.39</v>
      </c>
      <c r="H45" s="294">
        <v>42427.680000000008</v>
      </c>
      <c r="I45" s="294">
        <v>35773.019999999997</v>
      </c>
      <c r="J45" s="295">
        <v>121605.25000000001</v>
      </c>
      <c r="K45" s="296">
        <v>300938.69</v>
      </c>
    </row>
    <row r="46" spans="1:11" ht="34.5" customHeight="1">
      <c r="A46" s="281" t="s">
        <v>967</v>
      </c>
      <c r="B46" s="293" t="s">
        <v>41</v>
      </c>
      <c r="C46" s="209" t="s">
        <v>42</v>
      </c>
      <c r="D46" s="294">
        <v>88673.810000000012</v>
      </c>
      <c r="E46" s="294">
        <v>59751.42</v>
      </c>
      <c r="F46" s="294">
        <v>156313.77000000005</v>
      </c>
      <c r="G46" s="294">
        <v>127610.05</v>
      </c>
      <c r="H46" s="294">
        <v>107015.04000000001</v>
      </c>
      <c r="I46" s="294">
        <v>95225.82</v>
      </c>
      <c r="J46" s="295">
        <v>352002.62000000011</v>
      </c>
      <c r="K46" s="296">
        <v>282587.28999999998</v>
      </c>
    </row>
    <row r="47" spans="1:11" ht="34.5" customHeight="1">
      <c r="A47" s="281" t="s">
        <v>968</v>
      </c>
      <c r="B47" s="293" t="s">
        <v>41</v>
      </c>
      <c r="C47" s="209" t="s">
        <v>42</v>
      </c>
      <c r="D47" s="294">
        <v>3936.34</v>
      </c>
      <c r="E47" s="294">
        <v>3416.35</v>
      </c>
      <c r="F47" s="294">
        <v>17330.8</v>
      </c>
      <c r="G47" s="294">
        <v>14455.98</v>
      </c>
      <c r="H47" s="294">
        <v>4898.1000000000004</v>
      </c>
      <c r="I47" s="294">
        <v>4425.18</v>
      </c>
      <c r="J47" s="295">
        <v>26165.24</v>
      </c>
      <c r="K47" s="296">
        <v>22297.51</v>
      </c>
    </row>
    <row r="48" spans="1:11" ht="34.5" customHeight="1">
      <c r="A48" s="281" t="s">
        <v>969</v>
      </c>
      <c r="B48" s="293" t="s">
        <v>41</v>
      </c>
      <c r="C48" s="209" t="s">
        <v>42</v>
      </c>
      <c r="D48" s="294">
        <v>5614.9299999999994</v>
      </c>
      <c r="E48" s="294">
        <v>2221.9699999999998</v>
      </c>
      <c r="F48" s="294">
        <v>14797.67</v>
      </c>
      <c r="G48" s="294">
        <v>11543.95</v>
      </c>
      <c r="H48" s="294">
        <v>709.38</v>
      </c>
      <c r="I48" s="294">
        <v>709.38</v>
      </c>
      <c r="J48" s="295">
        <v>21121.98</v>
      </c>
      <c r="K48" s="296">
        <v>14475.3</v>
      </c>
    </row>
    <row r="49" spans="1:11" ht="34.5" customHeight="1">
      <c r="A49" s="281" t="s">
        <v>970</v>
      </c>
      <c r="B49" s="293" t="s">
        <v>41</v>
      </c>
      <c r="C49" s="209" t="s">
        <v>42</v>
      </c>
      <c r="D49" s="294">
        <v>38786.760000000009</v>
      </c>
      <c r="E49" s="294">
        <v>26991.42</v>
      </c>
      <c r="F49" s="294">
        <v>31938.92</v>
      </c>
      <c r="G49" s="294">
        <v>27781.53</v>
      </c>
      <c r="H49" s="294">
        <v>33408.420000000006</v>
      </c>
      <c r="I49" s="294">
        <v>28915.68</v>
      </c>
      <c r="J49" s="295">
        <v>104134.10000000002</v>
      </c>
      <c r="K49" s="296">
        <v>83688.63</v>
      </c>
    </row>
    <row r="50" spans="1:11" ht="34.5" customHeight="1">
      <c r="A50" s="281" t="s">
        <v>963</v>
      </c>
      <c r="B50" s="293" t="s">
        <v>41</v>
      </c>
      <c r="C50" s="209" t="s">
        <v>42</v>
      </c>
      <c r="D50" s="294">
        <v>47538.040000000008</v>
      </c>
      <c r="E50" s="294">
        <v>33045.56</v>
      </c>
      <c r="F50" s="294">
        <v>76659.929999999993</v>
      </c>
      <c r="G50" s="294">
        <v>62492.01</v>
      </c>
      <c r="H50" s="294">
        <v>79078.98</v>
      </c>
      <c r="I50" s="294">
        <v>68674.740000000005</v>
      </c>
      <c r="J50" s="295">
        <v>203276.95</v>
      </c>
      <c r="K50" s="296">
        <v>164212.31</v>
      </c>
    </row>
    <row r="51" spans="1:11" ht="34.5" customHeight="1">
      <c r="A51" s="281" t="s">
        <v>971</v>
      </c>
      <c r="B51" s="293" t="s">
        <v>41</v>
      </c>
      <c r="C51" s="209" t="s">
        <v>42</v>
      </c>
      <c r="D51" s="294">
        <v>0</v>
      </c>
      <c r="E51" s="294"/>
      <c r="F51" s="294">
        <v>1793.81</v>
      </c>
      <c r="G51" s="294">
        <v>956.53</v>
      </c>
      <c r="H51" s="294">
        <v>21011.16</v>
      </c>
      <c r="I51" s="294">
        <v>16248.18</v>
      </c>
      <c r="J51" s="295">
        <v>22804.97</v>
      </c>
      <c r="K51" s="296">
        <v>17204.71</v>
      </c>
    </row>
    <row r="52" spans="1:11" ht="34.5" customHeight="1">
      <c r="A52" s="281" t="s">
        <v>972</v>
      </c>
      <c r="B52" s="293" t="s">
        <v>41</v>
      </c>
      <c r="C52" s="209" t="s">
        <v>42</v>
      </c>
      <c r="D52" s="294">
        <v>35484.910000000003</v>
      </c>
      <c r="E52" s="294">
        <v>19242.18</v>
      </c>
      <c r="F52" s="294">
        <v>23327.89</v>
      </c>
      <c r="G52" s="294">
        <v>13924.49</v>
      </c>
      <c r="H52" s="294">
        <v>38137.619999999995</v>
      </c>
      <c r="I52" s="294">
        <v>30604.68</v>
      </c>
      <c r="J52" s="295">
        <v>96950.42</v>
      </c>
      <c r="K52" s="296">
        <v>63771.35</v>
      </c>
    </row>
    <row r="53" spans="1:11" ht="34.5" customHeight="1">
      <c r="A53" s="281" t="s">
        <v>973</v>
      </c>
      <c r="B53" s="293" t="s">
        <v>41</v>
      </c>
      <c r="C53" s="209" t="s">
        <v>42</v>
      </c>
      <c r="D53" s="294">
        <v>81793.749999999985</v>
      </c>
      <c r="E53" s="294">
        <v>243030.69</v>
      </c>
      <c r="F53" s="294">
        <v>293342.10000000009</v>
      </c>
      <c r="G53" s="294">
        <v>229043.51</v>
      </c>
      <c r="H53" s="294">
        <v>128431.55999999998</v>
      </c>
      <c r="I53" s="294">
        <v>111338.88</v>
      </c>
      <c r="J53" s="295">
        <v>503567.41000000003</v>
      </c>
      <c r="K53" s="296">
        <v>583413.08000000007</v>
      </c>
    </row>
    <row r="54" spans="1:11" ht="34.5" customHeight="1">
      <c r="A54" s="281" t="s">
        <v>974</v>
      </c>
      <c r="B54" s="293" t="s">
        <v>41</v>
      </c>
      <c r="C54" s="209" t="s">
        <v>42</v>
      </c>
      <c r="D54" s="294">
        <v>301.79000000000002</v>
      </c>
      <c r="E54" s="294"/>
      <c r="F54" s="294">
        <v>36188.74</v>
      </c>
      <c r="G54" s="294">
        <v>27172.41</v>
      </c>
      <c r="H54" s="294">
        <v>37732.26</v>
      </c>
      <c r="I54" s="294">
        <v>34692.06</v>
      </c>
      <c r="J54" s="295">
        <v>74222.789999999994</v>
      </c>
      <c r="K54" s="296">
        <v>61864.47</v>
      </c>
    </row>
    <row r="55" spans="1:11" ht="34.5" customHeight="1">
      <c r="A55" s="281" t="s">
        <v>975</v>
      </c>
      <c r="B55" s="293" t="s">
        <v>41</v>
      </c>
      <c r="C55" s="209" t="s">
        <v>42</v>
      </c>
      <c r="D55" s="294">
        <v>245449.05999999997</v>
      </c>
      <c r="E55" s="294">
        <v>1071319.3699999999</v>
      </c>
      <c r="F55" s="294">
        <v>518629.83999999985</v>
      </c>
      <c r="G55" s="294">
        <v>432874.28</v>
      </c>
      <c r="H55" s="294">
        <v>345501.84</v>
      </c>
      <c r="I55" s="294">
        <v>313208.15999999997</v>
      </c>
      <c r="J55" s="295">
        <v>1109580.74</v>
      </c>
      <c r="K55" s="296">
        <v>1817401.81</v>
      </c>
    </row>
    <row r="56" spans="1:11" ht="34.5" customHeight="1">
      <c r="A56" s="281" t="s">
        <v>976</v>
      </c>
      <c r="B56" s="293" t="s">
        <v>41</v>
      </c>
      <c r="C56" s="209" t="s">
        <v>42</v>
      </c>
      <c r="D56" s="294">
        <v>17275.400000000001</v>
      </c>
      <c r="E56" s="294">
        <v>70720.41</v>
      </c>
      <c r="F56" s="294">
        <v>1892.04</v>
      </c>
      <c r="G56" s="294">
        <v>1466.83</v>
      </c>
      <c r="H56" s="294">
        <v>15336.119999999999</v>
      </c>
      <c r="I56" s="294">
        <v>13106.64</v>
      </c>
      <c r="J56" s="295">
        <v>34503.56</v>
      </c>
      <c r="K56" s="296">
        <v>85293.88</v>
      </c>
    </row>
    <row r="57" spans="1:11" ht="34.5" customHeight="1">
      <c r="A57" s="281" t="s">
        <v>977</v>
      </c>
      <c r="B57" s="293" t="s">
        <v>41</v>
      </c>
      <c r="C57" s="209" t="s">
        <v>42</v>
      </c>
      <c r="D57" s="294">
        <v>39464.060000000005</v>
      </c>
      <c r="E57" s="294">
        <v>25043.01</v>
      </c>
      <c r="F57" s="294">
        <v>64539.559999999983</v>
      </c>
      <c r="G57" s="294">
        <v>54635.16</v>
      </c>
      <c r="H57" s="294">
        <v>24490.499999999996</v>
      </c>
      <c r="I57" s="294">
        <v>21517.86</v>
      </c>
      <c r="J57" s="295">
        <v>128494.11999999998</v>
      </c>
      <c r="K57" s="296">
        <v>101196.03</v>
      </c>
    </row>
    <row r="58" spans="1:11" ht="34.5" customHeight="1">
      <c r="A58" s="281" t="s">
        <v>978</v>
      </c>
      <c r="B58" s="293" t="s">
        <v>41</v>
      </c>
      <c r="C58" s="209" t="s">
        <v>42</v>
      </c>
      <c r="D58" s="294">
        <v>3868.9700000000003</v>
      </c>
      <c r="E58" s="294">
        <v>834.4</v>
      </c>
      <c r="F58" s="294">
        <v>5497.92</v>
      </c>
      <c r="G58" s="294">
        <v>2571</v>
      </c>
      <c r="H58" s="294">
        <v>8546.34</v>
      </c>
      <c r="I58" s="294">
        <v>7803.18</v>
      </c>
      <c r="J58" s="295">
        <v>17913.230000000003</v>
      </c>
      <c r="K58" s="296">
        <v>11208.58</v>
      </c>
    </row>
    <row r="59" spans="1:11" ht="34.5" customHeight="1">
      <c r="A59" s="281" t="s">
        <v>979</v>
      </c>
      <c r="B59" s="293" t="s">
        <v>41</v>
      </c>
      <c r="C59" s="209" t="s">
        <v>42</v>
      </c>
      <c r="D59" s="294">
        <v>680365.58000000031</v>
      </c>
      <c r="E59" s="294">
        <v>996671.54</v>
      </c>
      <c r="F59" s="294">
        <v>3374693.9700000025</v>
      </c>
      <c r="G59" s="294">
        <v>2759916.25</v>
      </c>
      <c r="H59" s="294">
        <v>1028938.8000000003</v>
      </c>
      <c r="I59" s="294">
        <v>922970.94</v>
      </c>
      <c r="J59" s="295">
        <v>5083998.3500000034</v>
      </c>
      <c r="K59" s="296">
        <v>4679558.7300000004</v>
      </c>
    </row>
    <row r="60" spans="1:11" ht="34.5" customHeight="1">
      <c r="A60" s="281" t="s">
        <v>980</v>
      </c>
      <c r="B60" s="293" t="s">
        <v>41</v>
      </c>
      <c r="C60" s="209" t="s">
        <v>42</v>
      </c>
      <c r="D60" s="294">
        <v>41709.109999999993</v>
      </c>
      <c r="E60" s="294">
        <v>227230.05</v>
      </c>
      <c r="F60" s="294">
        <v>72539.070000000007</v>
      </c>
      <c r="G60" s="294">
        <v>59428.480000000003</v>
      </c>
      <c r="H60" s="294">
        <v>104211.29999999999</v>
      </c>
      <c r="I60" s="294">
        <v>95631.18</v>
      </c>
      <c r="J60" s="295">
        <v>218459.47999999998</v>
      </c>
      <c r="K60" s="296">
        <v>382289.70999999996</v>
      </c>
    </row>
    <row r="61" spans="1:11" ht="34.5" customHeight="1">
      <c r="A61" s="281" t="s">
        <v>981</v>
      </c>
      <c r="B61" s="293" t="s">
        <v>41</v>
      </c>
      <c r="C61" s="209" t="s">
        <v>42</v>
      </c>
      <c r="D61" s="294">
        <v>1750.45</v>
      </c>
      <c r="E61" s="294">
        <v>790.72</v>
      </c>
      <c r="F61" s="294">
        <v>6814.18</v>
      </c>
      <c r="G61" s="294">
        <v>5261.8</v>
      </c>
      <c r="H61" s="294">
        <v>13444.44</v>
      </c>
      <c r="I61" s="294">
        <v>13444.44</v>
      </c>
      <c r="J61" s="295">
        <v>22009.070000000003</v>
      </c>
      <c r="K61" s="296">
        <v>19496.96</v>
      </c>
    </row>
    <row r="62" spans="1:11" ht="34.5" customHeight="1">
      <c r="A62" s="281" t="s">
        <v>995</v>
      </c>
      <c r="B62" s="293" t="s">
        <v>70</v>
      </c>
      <c r="C62" s="209" t="s">
        <v>71</v>
      </c>
      <c r="D62" s="294">
        <v>11840.619999999999</v>
      </c>
      <c r="E62" s="294">
        <v>8881.52</v>
      </c>
      <c r="F62" s="294">
        <v>29912.19</v>
      </c>
      <c r="G62" s="294">
        <v>23848.55</v>
      </c>
      <c r="H62" s="294">
        <v>34421.820000000007</v>
      </c>
      <c r="I62" s="294">
        <v>30841.14</v>
      </c>
      <c r="J62" s="295">
        <v>76174.63</v>
      </c>
      <c r="K62" s="296">
        <v>63571.21</v>
      </c>
    </row>
    <row r="63" spans="1:11" ht="34.5" customHeight="1">
      <c r="A63" s="281" t="s">
        <v>996</v>
      </c>
      <c r="B63" s="293" t="s">
        <v>70</v>
      </c>
      <c r="C63" s="209" t="s">
        <v>71</v>
      </c>
      <c r="D63" s="294">
        <v>17628.32</v>
      </c>
      <c r="E63" s="294">
        <v>8534.06</v>
      </c>
      <c r="F63" s="294">
        <v>64027.040000000001</v>
      </c>
      <c r="G63" s="294">
        <v>41562.85</v>
      </c>
      <c r="H63" s="294">
        <v>26010.599999999995</v>
      </c>
      <c r="I63" s="294">
        <v>25267.439999999999</v>
      </c>
      <c r="J63" s="295">
        <v>107665.95999999999</v>
      </c>
      <c r="K63" s="296">
        <v>75364.350000000006</v>
      </c>
    </row>
    <row r="64" spans="1:11" ht="34.5" customHeight="1">
      <c r="A64" s="281" t="s">
        <v>997</v>
      </c>
      <c r="B64" s="293" t="s">
        <v>70</v>
      </c>
      <c r="C64" s="209" t="s">
        <v>71</v>
      </c>
      <c r="D64" s="294">
        <v>5518.22</v>
      </c>
      <c r="E64" s="294">
        <v>142618.44</v>
      </c>
      <c r="F64" s="294">
        <v>23342.9</v>
      </c>
      <c r="G64" s="294">
        <v>15010.02</v>
      </c>
      <c r="H64" s="294">
        <v>21315.18</v>
      </c>
      <c r="I64" s="294">
        <v>17599.38</v>
      </c>
      <c r="J64" s="295">
        <v>50176.3</v>
      </c>
      <c r="K64" s="296">
        <v>175227.84</v>
      </c>
    </row>
    <row r="65" spans="1:11" ht="34.5" customHeight="1">
      <c r="A65" s="281" t="s">
        <v>998</v>
      </c>
      <c r="B65" s="293" t="s">
        <v>70</v>
      </c>
      <c r="C65" s="209" t="s">
        <v>71</v>
      </c>
      <c r="D65" s="294">
        <v>13090.130000000001</v>
      </c>
      <c r="E65" s="294">
        <v>5196.9399999999996</v>
      </c>
      <c r="F65" s="294">
        <v>13313.249999999998</v>
      </c>
      <c r="G65" s="294">
        <v>7840.44</v>
      </c>
      <c r="H65" s="294">
        <v>32631.479999999992</v>
      </c>
      <c r="I65" s="294">
        <v>30064.2</v>
      </c>
      <c r="J65" s="295">
        <v>59034.859999999993</v>
      </c>
      <c r="K65" s="296">
        <v>43101.58</v>
      </c>
    </row>
    <row r="66" spans="1:11" ht="34.5" customHeight="1">
      <c r="A66" s="281" t="s">
        <v>999</v>
      </c>
      <c r="B66" s="293" t="s">
        <v>70</v>
      </c>
      <c r="C66" s="209" t="s">
        <v>71</v>
      </c>
      <c r="D66" s="294">
        <v>1726.8</v>
      </c>
      <c r="E66" s="294"/>
      <c r="F66" s="294">
        <v>8116.88</v>
      </c>
      <c r="G66" s="294">
        <v>6266.32</v>
      </c>
      <c r="H66" s="294">
        <v>0</v>
      </c>
      <c r="I66" s="294"/>
      <c r="J66" s="295">
        <v>9843.68</v>
      </c>
      <c r="K66" s="296">
        <v>6266.32</v>
      </c>
    </row>
    <row r="67" spans="1:11" ht="34.5" customHeight="1">
      <c r="A67" s="281" t="s">
        <v>1000</v>
      </c>
      <c r="B67" s="293" t="s">
        <v>70</v>
      </c>
      <c r="C67" s="209" t="s">
        <v>71</v>
      </c>
      <c r="D67" s="294">
        <v>31691.02</v>
      </c>
      <c r="E67" s="294">
        <v>36038.259999999995</v>
      </c>
      <c r="F67" s="294">
        <v>250187.06999999995</v>
      </c>
      <c r="G67" s="294">
        <v>194941.27</v>
      </c>
      <c r="H67" s="294">
        <v>15032.100000000002</v>
      </c>
      <c r="I67" s="294">
        <v>15032.1</v>
      </c>
      <c r="J67" s="295">
        <v>296910.18999999994</v>
      </c>
      <c r="K67" s="296">
        <v>246011.63</v>
      </c>
    </row>
    <row r="68" spans="1:11" ht="34.5" customHeight="1">
      <c r="A68" s="281" t="s">
        <v>1001</v>
      </c>
      <c r="B68" s="293" t="s">
        <v>70</v>
      </c>
      <c r="C68" s="209" t="s">
        <v>71</v>
      </c>
      <c r="D68" s="294">
        <v>5439.21</v>
      </c>
      <c r="E68" s="294">
        <v>1955.82</v>
      </c>
      <c r="F68" s="294">
        <v>24655.790000000005</v>
      </c>
      <c r="G68" s="294">
        <v>20553.7</v>
      </c>
      <c r="H68" s="294">
        <v>29625.059999999998</v>
      </c>
      <c r="I68" s="294">
        <v>27125.34</v>
      </c>
      <c r="J68" s="295">
        <v>59720.060000000005</v>
      </c>
      <c r="K68" s="296">
        <v>49634.86</v>
      </c>
    </row>
    <row r="69" spans="1:11" ht="34.5" customHeight="1">
      <c r="A69" s="281" t="s">
        <v>1002</v>
      </c>
      <c r="B69" s="293" t="s">
        <v>70</v>
      </c>
      <c r="C69" s="209" t="s">
        <v>71</v>
      </c>
      <c r="D69" s="294">
        <v>63.26</v>
      </c>
      <c r="E69" s="294">
        <v>0</v>
      </c>
      <c r="F69" s="294">
        <v>43302.850000000006</v>
      </c>
      <c r="G69" s="294">
        <v>33540.199999999997</v>
      </c>
      <c r="H69" s="294">
        <v>23814.899999999994</v>
      </c>
      <c r="I69" s="294">
        <v>22598.82</v>
      </c>
      <c r="J69" s="295">
        <v>67181.009999999995</v>
      </c>
      <c r="K69" s="296">
        <v>56139.02</v>
      </c>
    </row>
    <row r="70" spans="1:11" ht="34.5" customHeight="1">
      <c r="A70" s="281" t="s">
        <v>1003</v>
      </c>
      <c r="B70" s="293" t="s">
        <v>70</v>
      </c>
      <c r="C70" s="209" t="s">
        <v>71</v>
      </c>
      <c r="D70" s="294">
        <v>8661.43</v>
      </c>
      <c r="E70" s="294">
        <v>3535.1</v>
      </c>
      <c r="F70" s="294">
        <v>11784.85</v>
      </c>
      <c r="G70" s="294">
        <v>5900.9</v>
      </c>
      <c r="H70" s="294">
        <v>12127.02</v>
      </c>
      <c r="I70" s="294">
        <v>11383.86</v>
      </c>
      <c r="J70" s="295">
        <v>32573.300000000003</v>
      </c>
      <c r="K70" s="296">
        <v>20819.86</v>
      </c>
    </row>
    <row r="71" spans="1:11" ht="34.5" customHeight="1">
      <c r="A71" s="281" t="s">
        <v>1004</v>
      </c>
      <c r="B71" s="293" t="s">
        <v>70</v>
      </c>
      <c r="C71" s="209" t="s">
        <v>71</v>
      </c>
      <c r="D71" s="294">
        <v>4733.8999999999996</v>
      </c>
      <c r="E71" s="294">
        <v>110766.31</v>
      </c>
      <c r="F71" s="294">
        <v>50516.279999999992</v>
      </c>
      <c r="G71" s="294">
        <v>39639.160000000003</v>
      </c>
      <c r="H71" s="294">
        <v>27192.899999999998</v>
      </c>
      <c r="I71" s="294">
        <v>26415.96</v>
      </c>
      <c r="J71" s="295">
        <v>82443.079999999987</v>
      </c>
      <c r="K71" s="296">
        <v>176821.43</v>
      </c>
    </row>
    <row r="72" spans="1:11" ht="34.5" customHeight="1">
      <c r="A72" s="281" t="s">
        <v>1005</v>
      </c>
      <c r="B72" s="293" t="s">
        <v>70</v>
      </c>
      <c r="C72" s="209" t="s">
        <v>71</v>
      </c>
      <c r="D72" s="294">
        <v>3145.9799999999996</v>
      </c>
      <c r="E72" s="294">
        <v>38589.29</v>
      </c>
      <c r="F72" s="294">
        <v>5825.65</v>
      </c>
      <c r="G72" s="294">
        <v>4050.57</v>
      </c>
      <c r="H72" s="294">
        <v>5911.5</v>
      </c>
      <c r="I72" s="294">
        <v>5134.5600000000004</v>
      </c>
      <c r="J72" s="295">
        <v>14883.13</v>
      </c>
      <c r="K72" s="296">
        <v>47774.42</v>
      </c>
    </row>
    <row r="73" spans="1:11" ht="34.5" customHeight="1">
      <c r="A73" s="281" t="s">
        <v>1006</v>
      </c>
      <c r="B73" s="293" t="s">
        <v>70</v>
      </c>
      <c r="C73" s="209" t="s">
        <v>71</v>
      </c>
      <c r="D73" s="294">
        <v>692367.63000000035</v>
      </c>
      <c r="E73" s="294">
        <v>366691.13</v>
      </c>
      <c r="F73" s="294">
        <v>878898.20000000042</v>
      </c>
      <c r="G73" s="294">
        <v>707174.13</v>
      </c>
      <c r="H73" s="294">
        <v>279901.44</v>
      </c>
      <c r="I73" s="294">
        <v>255444.72</v>
      </c>
      <c r="J73" s="295">
        <v>1851167.2700000007</v>
      </c>
      <c r="K73" s="296">
        <v>1329309.98</v>
      </c>
    </row>
    <row r="74" spans="1:11" ht="34.5" customHeight="1">
      <c r="A74" s="281" t="s">
        <v>1007</v>
      </c>
      <c r="B74" s="293" t="s">
        <v>70</v>
      </c>
      <c r="C74" s="209" t="s">
        <v>71</v>
      </c>
      <c r="D74" s="294">
        <v>83261.030000000013</v>
      </c>
      <c r="E74" s="294">
        <v>169858.09</v>
      </c>
      <c r="F74" s="294">
        <v>239251.43000000011</v>
      </c>
      <c r="G74" s="294">
        <v>183018.19</v>
      </c>
      <c r="H74" s="294">
        <v>152280.24</v>
      </c>
      <c r="I74" s="294">
        <v>138362.88</v>
      </c>
      <c r="J74" s="295">
        <v>474792.70000000013</v>
      </c>
      <c r="K74" s="296">
        <v>491239.16</v>
      </c>
    </row>
    <row r="75" spans="1:11" ht="34.5" customHeight="1">
      <c r="A75" s="281" t="s">
        <v>1008</v>
      </c>
      <c r="B75" s="293" t="s">
        <v>70</v>
      </c>
      <c r="C75" s="209" t="s">
        <v>71</v>
      </c>
      <c r="D75" s="294">
        <v>9455.73</v>
      </c>
      <c r="E75" s="294">
        <v>8921.5300000000007</v>
      </c>
      <c r="F75" s="294">
        <v>5539.73</v>
      </c>
      <c r="G75" s="294">
        <v>4488.26</v>
      </c>
      <c r="H75" s="294">
        <v>776.94</v>
      </c>
      <c r="I75" s="294"/>
      <c r="J75" s="295">
        <v>15772.4</v>
      </c>
      <c r="K75" s="296">
        <v>13409.79</v>
      </c>
    </row>
    <row r="76" spans="1:11" ht="34.5" customHeight="1">
      <c r="A76" s="281" t="s">
        <v>1009</v>
      </c>
      <c r="B76" s="293" t="s">
        <v>70</v>
      </c>
      <c r="C76" s="209" t="s">
        <v>71</v>
      </c>
      <c r="D76" s="294">
        <v>4763.97</v>
      </c>
      <c r="E76" s="294">
        <v>4022.99</v>
      </c>
      <c r="F76" s="294">
        <v>8828.5500000000011</v>
      </c>
      <c r="G76" s="294">
        <v>6734.6</v>
      </c>
      <c r="H76" s="294">
        <v>13748.460000000001</v>
      </c>
      <c r="I76" s="294">
        <v>12262.14</v>
      </c>
      <c r="J76" s="295">
        <v>27340.980000000003</v>
      </c>
      <c r="K76" s="296">
        <v>23019.73</v>
      </c>
    </row>
    <row r="77" spans="1:11" ht="34.5" customHeight="1">
      <c r="A77" s="281" t="s">
        <v>1010</v>
      </c>
      <c r="B77" s="293" t="s">
        <v>70</v>
      </c>
      <c r="C77" s="209" t="s">
        <v>71</v>
      </c>
      <c r="D77" s="294">
        <v>20902.240000000002</v>
      </c>
      <c r="E77" s="294">
        <v>18413.849999999999</v>
      </c>
      <c r="F77" s="294">
        <v>76928.09</v>
      </c>
      <c r="G77" s="294">
        <v>60998.54</v>
      </c>
      <c r="H77" s="294">
        <v>47798.700000000004</v>
      </c>
      <c r="I77" s="294">
        <v>43880.22</v>
      </c>
      <c r="J77" s="295">
        <v>145629.03</v>
      </c>
      <c r="K77" s="296">
        <v>123292.61</v>
      </c>
    </row>
    <row r="78" spans="1:11" ht="34.5" customHeight="1">
      <c r="A78" s="281" t="s">
        <v>944</v>
      </c>
      <c r="B78" s="293" t="s">
        <v>88</v>
      </c>
      <c r="C78" s="209" t="s">
        <v>89</v>
      </c>
      <c r="D78" s="294">
        <v>113486.94999999997</v>
      </c>
      <c r="E78" s="294">
        <v>68695.23</v>
      </c>
      <c r="F78" s="294">
        <v>219362.13999999998</v>
      </c>
      <c r="G78" s="294">
        <v>183987.09</v>
      </c>
      <c r="H78" s="294">
        <v>96241.619999999981</v>
      </c>
      <c r="I78" s="294">
        <v>89755.86</v>
      </c>
      <c r="J78" s="295">
        <v>429090.7099999999</v>
      </c>
      <c r="K78" s="296">
        <v>342438.18</v>
      </c>
    </row>
    <row r="79" spans="1:11" ht="34.5" customHeight="1">
      <c r="A79" s="281" t="s">
        <v>945</v>
      </c>
      <c r="B79" s="293" t="s">
        <v>88</v>
      </c>
      <c r="C79" s="209" t="s">
        <v>89</v>
      </c>
      <c r="D79" s="294">
        <v>49532.259999999987</v>
      </c>
      <c r="E79" s="294">
        <v>30356</v>
      </c>
      <c r="F79" s="294">
        <v>60098.789999999994</v>
      </c>
      <c r="G79" s="294">
        <v>47294.21</v>
      </c>
      <c r="H79" s="294">
        <v>49183.680000000008</v>
      </c>
      <c r="I79" s="294">
        <v>45467.88</v>
      </c>
      <c r="J79" s="295">
        <v>158814.72999999998</v>
      </c>
      <c r="K79" s="296">
        <v>123118.09</v>
      </c>
    </row>
    <row r="80" spans="1:11" ht="34.5" customHeight="1">
      <c r="A80" s="281" t="s">
        <v>946</v>
      </c>
      <c r="B80" s="293" t="s">
        <v>88</v>
      </c>
      <c r="C80" s="209" t="s">
        <v>89</v>
      </c>
      <c r="D80" s="294">
        <v>31644.530000000002</v>
      </c>
      <c r="E80" s="294">
        <v>15195.36</v>
      </c>
      <c r="F80" s="294">
        <v>46721.479999999996</v>
      </c>
      <c r="G80" s="294">
        <v>39822.160000000003</v>
      </c>
      <c r="H80" s="294">
        <v>37428.239999999998</v>
      </c>
      <c r="I80" s="294">
        <v>33138.18</v>
      </c>
      <c r="J80" s="295">
        <v>115794.25</v>
      </c>
      <c r="K80" s="296">
        <v>88155.7</v>
      </c>
    </row>
    <row r="81" spans="1:11" ht="34.5" customHeight="1">
      <c r="A81" s="281" t="s">
        <v>947</v>
      </c>
      <c r="B81" s="293" t="s">
        <v>88</v>
      </c>
      <c r="C81" s="209" t="s">
        <v>89</v>
      </c>
      <c r="D81" s="294">
        <v>837.79</v>
      </c>
      <c r="E81" s="294">
        <v>813.41</v>
      </c>
      <c r="F81" s="294">
        <v>16222.01</v>
      </c>
      <c r="G81" s="294">
        <v>15551.89</v>
      </c>
      <c r="H81" s="294">
        <v>18274.980000000003</v>
      </c>
      <c r="I81" s="294">
        <v>16687.32</v>
      </c>
      <c r="J81" s="295">
        <v>35334.780000000006</v>
      </c>
      <c r="K81" s="296">
        <v>33052.620000000003</v>
      </c>
    </row>
    <row r="82" spans="1:11" ht="34.5" customHeight="1">
      <c r="A82" s="281" t="s">
        <v>948</v>
      </c>
      <c r="B82" s="293" t="s">
        <v>88</v>
      </c>
      <c r="C82" s="209" t="s">
        <v>89</v>
      </c>
      <c r="D82" s="294">
        <v>261471.94000000003</v>
      </c>
      <c r="E82" s="294">
        <v>275182.86</v>
      </c>
      <c r="F82" s="294">
        <v>579004.29999999981</v>
      </c>
      <c r="G82" s="294">
        <v>471863.73</v>
      </c>
      <c r="H82" s="294">
        <v>265545.90000000002</v>
      </c>
      <c r="I82" s="294">
        <v>235616.82</v>
      </c>
      <c r="J82" s="295">
        <v>1106022.1399999999</v>
      </c>
      <c r="K82" s="296">
        <v>982663.41</v>
      </c>
    </row>
    <row r="83" spans="1:11" ht="34.5" customHeight="1">
      <c r="A83" s="281" t="s">
        <v>949</v>
      </c>
      <c r="B83" s="293" t="s">
        <v>88</v>
      </c>
      <c r="C83" s="209" t="s">
        <v>89</v>
      </c>
      <c r="D83" s="294">
        <v>58866.37000000001</v>
      </c>
      <c r="E83" s="294">
        <v>42226.36</v>
      </c>
      <c r="F83" s="294">
        <v>98965.319999999978</v>
      </c>
      <c r="G83" s="294">
        <v>70719.7</v>
      </c>
      <c r="H83" s="294">
        <v>69857.039999999979</v>
      </c>
      <c r="I83" s="294">
        <v>68336.94</v>
      </c>
      <c r="J83" s="295">
        <v>227688.72999999998</v>
      </c>
      <c r="K83" s="296">
        <v>181283</v>
      </c>
    </row>
    <row r="84" spans="1:11" ht="34.5" customHeight="1">
      <c r="A84" s="281" t="s">
        <v>950</v>
      </c>
      <c r="B84" s="293" t="s">
        <v>88</v>
      </c>
      <c r="C84" s="209" t="s">
        <v>89</v>
      </c>
      <c r="D84" s="294">
        <v>21816.890000000003</v>
      </c>
      <c r="E84" s="294">
        <v>12606.87</v>
      </c>
      <c r="F84" s="294">
        <v>103413.29000000002</v>
      </c>
      <c r="G84" s="294">
        <v>92698.43</v>
      </c>
      <c r="H84" s="294">
        <v>39961.74</v>
      </c>
      <c r="I84" s="294">
        <v>35367.660000000003</v>
      </c>
      <c r="J84" s="295">
        <v>165191.92000000004</v>
      </c>
      <c r="K84" s="296">
        <v>140672.95999999999</v>
      </c>
    </row>
    <row r="85" spans="1:11" ht="34.5" customHeight="1">
      <c r="A85" s="281" t="s">
        <v>951</v>
      </c>
      <c r="B85" s="293" t="s">
        <v>88</v>
      </c>
      <c r="C85" s="209" t="s">
        <v>89</v>
      </c>
      <c r="D85" s="294">
        <v>51245.250000000015</v>
      </c>
      <c r="E85" s="294">
        <v>34595.339999999997</v>
      </c>
      <c r="F85" s="294">
        <v>67079.369999999981</v>
      </c>
      <c r="G85" s="294">
        <v>57499.19</v>
      </c>
      <c r="H85" s="294">
        <v>31719.420000000002</v>
      </c>
      <c r="I85" s="294">
        <v>28983.24</v>
      </c>
      <c r="J85" s="295">
        <v>150044.03999999998</v>
      </c>
      <c r="K85" s="296">
        <v>121077.77</v>
      </c>
    </row>
    <row r="86" spans="1:11" ht="34.5" customHeight="1">
      <c r="A86" s="281" t="s">
        <v>952</v>
      </c>
      <c r="B86" s="293" t="s">
        <v>88</v>
      </c>
      <c r="C86" s="209" t="s">
        <v>89</v>
      </c>
      <c r="D86" s="294">
        <v>119954.14000000004</v>
      </c>
      <c r="E86" s="294">
        <v>273297.63</v>
      </c>
      <c r="F86" s="294">
        <v>164845.22999999995</v>
      </c>
      <c r="G86" s="294">
        <v>120625.06</v>
      </c>
      <c r="H86" s="294">
        <v>107319.05999999998</v>
      </c>
      <c r="I86" s="294">
        <v>95225.82</v>
      </c>
      <c r="J86" s="295">
        <v>392118.42999999993</v>
      </c>
      <c r="K86" s="296">
        <v>489148.51</v>
      </c>
    </row>
    <row r="87" spans="1:11" ht="34.5" customHeight="1">
      <c r="A87" s="281" t="s">
        <v>953</v>
      </c>
      <c r="B87" s="293" t="s">
        <v>88</v>
      </c>
      <c r="C87" s="209" t="s">
        <v>89</v>
      </c>
      <c r="D87" s="294">
        <v>5262.37</v>
      </c>
      <c r="E87" s="294">
        <v>2121.66</v>
      </c>
      <c r="F87" s="294">
        <v>53939.869999999988</v>
      </c>
      <c r="G87" s="294">
        <v>51934.63</v>
      </c>
      <c r="H87" s="294">
        <v>26483.519999999997</v>
      </c>
      <c r="I87" s="294">
        <v>23308.2</v>
      </c>
      <c r="J87" s="295">
        <v>85685.75999999998</v>
      </c>
      <c r="K87" s="296">
        <v>77364.490000000005</v>
      </c>
    </row>
    <row r="88" spans="1:11" ht="34.5" customHeight="1">
      <c r="A88" s="281" t="s">
        <v>954</v>
      </c>
      <c r="B88" s="293" t="s">
        <v>88</v>
      </c>
      <c r="C88" s="209" t="s">
        <v>89</v>
      </c>
      <c r="D88" s="294">
        <v>7545.3799999999992</v>
      </c>
      <c r="E88" s="294">
        <v>6186.41</v>
      </c>
      <c r="F88" s="294">
        <v>8071.58</v>
      </c>
      <c r="G88" s="294">
        <v>7932.93</v>
      </c>
      <c r="H88" s="294">
        <v>13512</v>
      </c>
      <c r="I88" s="294">
        <v>11214.96</v>
      </c>
      <c r="J88" s="295">
        <v>29128.959999999999</v>
      </c>
      <c r="K88" s="296">
        <v>25334.3</v>
      </c>
    </row>
    <row r="89" spans="1:11" ht="34.5" customHeight="1">
      <c r="A89" s="281" t="s">
        <v>903</v>
      </c>
      <c r="B89" s="293" t="s">
        <v>101</v>
      </c>
      <c r="C89" s="209" t="s">
        <v>102</v>
      </c>
      <c r="D89" s="294">
        <v>71199.320000000022</v>
      </c>
      <c r="E89" s="294">
        <v>34657.49</v>
      </c>
      <c r="F89" s="294">
        <v>154050.86999999997</v>
      </c>
      <c r="G89" s="294">
        <v>116875.32</v>
      </c>
      <c r="H89" s="294">
        <v>114480.42</v>
      </c>
      <c r="I89" s="294">
        <v>99583.44</v>
      </c>
      <c r="J89" s="295">
        <v>339730.61</v>
      </c>
      <c r="K89" s="296">
        <v>251116.25</v>
      </c>
    </row>
    <row r="90" spans="1:11" ht="34.5" customHeight="1">
      <c r="A90" s="281" t="s">
        <v>904</v>
      </c>
      <c r="B90" s="293" t="s">
        <v>101</v>
      </c>
      <c r="C90" s="209" t="s">
        <v>102</v>
      </c>
      <c r="D90" s="294">
        <v>32464.430000000004</v>
      </c>
      <c r="E90" s="294">
        <v>23407.119999999999</v>
      </c>
      <c r="F90" s="294">
        <v>71132.960000000006</v>
      </c>
      <c r="G90" s="294">
        <v>55627.16</v>
      </c>
      <c r="H90" s="294">
        <v>59790.600000000006</v>
      </c>
      <c r="I90" s="294">
        <v>55095.18</v>
      </c>
      <c r="J90" s="295">
        <v>163387.99000000002</v>
      </c>
      <c r="K90" s="296">
        <v>134129.46</v>
      </c>
    </row>
    <row r="91" spans="1:11" ht="34.5" customHeight="1">
      <c r="A91" s="281" t="s">
        <v>905</v>
      </c>
      <c r="B91" s="293" t="s">
        <v>101</v>
      </c>
      <c r="C91" s="209" t="s">
        <v>102</v>
      </c>
      <c r="D91" s="294">
        <v>44174.47</v>
      </c>
      <c r="E91" s="294">
        <v>27604.34</v>
      </c>
      <c r="F91" s="294">
        <v>40356.180000000015</v>
      </c>
      <c r="G91" s="294">
        <v>33899.71</v>
      </c>
      <c r="H91" s="294">
        <v>20673.36</v>
      </c>
      <c r="I91" s="294">
        <v>19896.419999999998</v>
      </c>
      <c r="J91" s="295">
        <v>105204.01000000001</v>
      </c>
      <c r="K91" s="296">
        <v>81400.47</v>
      </c>
    </row>
    <row r="92" spans="1:11" ht="34.5" customHeight="1">
      <c r="A92" s="281" t="s">
        <v>906</v>
      </c>
      <c r="B92" s="293" t="s">
        <v>101</v>
      </c>
      <c r="C92" s="209" t="s">
        <v>102</v>
      </c>
      <c r="D92" s="294">
        <v>84.44</v>
      </c>
      <c r="E92" s="294">
        <v>84.44</v>
      </c>
      <c r="F92" s="294">
        <v>20344.579999999998</v>
      </c>
      <c r="G92" s="294">
        <v>12675.21</v>
      </c>
      <c r="H92" s="294">
        <v>8816.58</v>
      </c>
      <c r="I92" s="294">
        <v>7668.06</v>
      </c>
      <c r="J92" s="295">
        <v>29245.599999999995</v>
      </c>
      <c r="K92" s="296">
        <v>20427.71</v>
      </c>
    </row>
    <row r="93" spans="1:11" ht="34.5" customHeight="1">
      <c r="A93" s="281" t="s">
        <v>907</v>
      </c>
      <c r="B93" s="293" t="s">
        <v>101</v>
      </c>
      <c r="C93" s="209" t="s">
        <v>102</v>
      </c>
      <c r="D93" s="294">
        <v>56199.850000000006</v>
      </c>
      <c r="E93" s="294">
        <v>135056.13999999998</v>
      </c>
      <c r="F93" s="294">
        <v>306676.97999999992</v>
      </c>
      <c r="G93" s="294">
        <v>235936.39</v>
      </c>
      <c r="H93" s="294">
        <v>175284.41999999993</v>
      </c>
      <c r="I93" s="294">
        <v>154340.82</v>
      </c>
      <c r="J93" s="295">
        <v>538161.24999999988</v>
      </c>
      <c r="K93" s="296">
        <v>525333.35</v>
      </c>
    </row>
    <row r="94" spans="1:11" ht="34.5" customHeight="1">
      <c r="A94" s="281" t="s">
        <v>908</v>
      </c>
      <c r="B94" s="293" t="s">
        <v>101</v>
      </c>
      <c r="C94" s="209" t="s">
        <v>102</v>
      </c>
      <c r="D94" s="294">
        <v>3471.02</v>
      </c>
      <c r="E94" s="294"/>
      <c r="F94" s="294">
        <v>39228.06</v>
      </c>
      <c r="G94" s="294">
        <v>29890.48</v>
      </c>
      <c r="H94" s="294">
        <v>18173.64</v>
      </c>
      <c r="I94" s="294">
        <v>16113.06</v>
      </c>
      <c r="J94" s="295">
        <v>60872.719999999994</v>
      </c>
      <c r="K94" s="296">
        <v>46003.54</v>
      </c>
    </row>
    <row r="95" spans="1:11" ht="34.5" customHeight="1">
      <c r="A95" s="281" t="s">
        <v>909</v>
      </c>
      <c r="B95" s="293" t="s">
        <v>101</v>
      </c>
      <c r="C95" s="209" t="s">
        <v>102</v>
      </c>
      <c r="D95" s="294">
        <v>9224.01</v>
      </c>
      <c r="E95" s="294">
        <v>6092.39</v>
      </c>
      <c r="F95" s="294">
        <v>7747.5800000000017</v>
      </c>
      <c r="G95" s="294">
        <v>4438.43</v>
      </c>
      <c r="H95" s="294">
        <v>14390.279999999999</v>
      </c>
      <c r="I95" s="294">
        <v>14390.28</v>
      </c>
      <c r="J95" s="295">
        <v>31361.870000000003</v>
      </c>
      <c r="K95" s="296">
        <v>24921.1</v>
      </c>
    </row>
    <row r="96" spans="1:11" ht="34.5" customHeight="1">
      <c r="A96" s="281" t="s">
        <v>910</v>
      </c>
      <c r="B96" s="293" t="s">
        <v>101</v>
      </c>
      <c r="C96" s="209" t="s">
        <v>102</v>
      </c>
      <c r="D96" s="294">
        <v>11480.28</v>
      </c>
      <c r="E96" s="294">
        <v>8343.09</v>
      </c>
      <c r="F96" s="294">
        <v>119454.39999999998</v>
      </c>
      <c r="G96" s="294">
        <v>91230.6</v>
      </c>
      <c r="H96" s="294">
        <v>141673.31999999995</v>
      </c>
      <c r="I96" s="294">
        <v>130863.72</v>
      </c>
      <c r="J96" s="295">
        <v>272607.99999999994</v>
      </c>
      <c r="K96" s="296">
        <v>230437.40999999997</v>
      </c>
    </row>
    <row r="97" spans="1:11" ht="34.5" customHeight="1">
      <c r="A97" s="281" t="s">
        <v>911</v>
      </c>
      <c r="B97" s="293" t="s">
        <v>101</v>
      </c>
      <c r="C97" s="209" t="s">
        <v>102</v>
      </c>
      <c r="D97" s="294">
        <v>50816.7</v>
      </c>
      <c r="E97" s="294">
        <v>27225.83</v>
      </c>
      <c r="F97" s="294">
        <v>167914.21999999991</v>
      </c>
      <c r="G97" s="294">
        <v>142382.46</v>
      </c>
      <c r="H97" s="294">
        <v>28341.42</v>
      </c>
      <c r="I97" s="294">
        <v>24152.7</v>
      </c>
      <c r="J97" s="295">
        <v>247072.33999999991</v>
      </c>
      <c r="K97" s="296">
        <v>193760.99</v>
      </c>
    </row>
    <row r="98" spans="1:11" ht="34.5" customHeight="1">
      <c r="A98" s="281" t="s">
        <v>912</v>
      </c>
      <c r="B98" s="293" t="s">
        <v>101</v>
      </c>
      <c r="C98" s="209" t="s">
        <v>102</v>
      </c>
      <c r="D98" s="294">
        <v>37116.950000000004</v>
      </c>
      <c r="E98" s="294">
        <v>181414.81</v>
      </c>
      <c r="F98" s="294">
        <v>394796.65999999986</v>
      </c>
      <c r="G98" s="294">
        <v>315043.90999999997</v>
      </c>
      <c r="H98" s="294">
        <v>176804.5199999999</v>
      </c>
      <c r="I98" s="294">
        <v>160286.1</v>
      </c>
      <c r="J98" s="295">
        <v>608718.12999999966</v>
      </c>
      <c r="K98" s="296">
        <v>656744.81999999995</v>
      </c>
    </row>
    <row r="99" spans="1:11" ht="34.5" customHeight="1">
      <c r="A99" s="281" t="s">
        <v>913</v>
      </c>
      <c r="B99" s="293" t="s">
        <v>101</v>
      </c>
      <c r="C99" s="209" t="s">
        <v>102</v>
      </c>
      <c r="D99" s="294">
        <v>25438.67</v>
      </c>
      <c r="E99" s="294">
        <v>16221.72</v>
      </c>
      <c r="F99" s="294">
        <v>86995.29</v>
      </c>
      <c r="G99" s="294">
        <v>70023.039999999994</v>
      </c>
      <c r="H99" s="294">
        <v>30165.54</v>
      </c>
      <c r="I99" s="294">
        <v>25470.12</v>
      </c>
      <c r="J99" s="295">
        <v>142599.5</v>
      </c>
      <c r="K99" s="296">
        <v>111714.88</v>
      </c>
    </row>
    <row r="100" spans="1:11" ht="34.5" customHeight="1">
      <c r="A100" s="281" t="s">
        <v>914</v>
      </c>
      <c r="B100" s="293" t="s">
        <v>101</v>
      </c>
      <c r="C100" s="209" t="s">
        <v>102</v>
      </c>
      <c r="D100" s="294">
        <v>17567.739999999998</v>
      </c>
      <c r="E100" s="294">
        <v>9842.8799999999992</v>
      </c>
      <c r="F100" s="294">
        <v>91816.870000000024</v>
      </c>
      <c r="G100" s="294">
        <v>67682.44</v>
      </c>
      <c r="H100" s="294">
        <v>17768.28</v>
      </c>
      <c r="I100" s="294">
        <v>16518.419999999998</v>
      </c>
      <c r="J100" s="295">
        <v>127152.89000000001</v>
      </c>
      <c r="K100" s="296">
        <v>94043.74</v>
      </c>
    </row>
    <row r="101" spans="1:11" ht="34.5" customHeight="1">
      <c r="A101" s="281" t="s">
        <v>915</v>
      </c>
      <c r="B101" s="293" t="s">
        <v>101</v>
      </c>
      <c r="C101" s="209" t="s">
        <v>102</v>
      </c>
      <c r="D101" s="294">
        <v>52558.330000000016</v>
      </c>
      <c r="E101" s="294">
        <v>31064.57</v>
      </c>
      <c r="F101" s="294">
        <v>137831.1</v>
      </c>
      <c r="G101" s="294">
        <v>104135.61</v>
      </c>
      <c r="H101" s="294">
        <v>148057.74</v>
      </c>
      <c r="I101" s="294">
        <v>136775.22</v>
      </c>
      <c r="J101" s="295">
        <v>338447.17000000004</v>
      </c>
      <c r="K101" s="296">
        <v>271975.40000000002</v>
      </c>
    </row>
    <row r="102" spans="1:11" ht="34.5" customHeight="1">
      <c r="A102" s="281" t="s">
        <v>916</v>
      </c>
      <c r="B102" s="293" t="s">
        <v>101</v>
      </c>
      <c r="C102" s="209" t="s">
        <v>102</v>
      </c>
      <c r="D102" s="294">
        <v>2810.5099999999998</v>
      </c>
      <c r="E102" s="294">
        <v>2810.51</v>
      </c>
      <c r="F102" s="294">
        <v>21803.22</v>
      </c>
      <c r="G102" s="294">
        <v>14706.45</v>
      </c>
      <c r="H102" s="294">
        <v>3073.98</v>
      </c>
      <c r="I102" s="294">
        <v>3073.98</v>
      </c>
      <c r="J102" s="295">
        <v>27687.71</v>
      </c>
      <c r="K102" s="296">
        <v>20590.939999999999</v>
      </c>
    </row>
    <row r="103" spans="1:11" ht="34.5" customHeight="1">
      <c r="A103" s="281" t="s">
        <v>917</v>
      </c>
      <c r="B103" s="293" t="s">
        <v>101</v>
      </c>
      <c r="C103" s="209" t="s">
        <v>102</v>
      </c>
      <c r="D103" s="294">
        <v>19425.560000000001</v>
      </c>
      <c r="E103" s="294">
        <v>16052.39</v>
      </c>
      <c r="F103" s="294">
        <v>36819.939999999995</v>
      </c>
      <c r="G103" s="294">
        <v>28466.18</v>
      </c>
      <c r="H103" s="294">
        <v>42664.14</v>
      </c>
      <c r="I103" s="294">
        <v>39252.36</v>
      </c>
      <c r="J103" s="295">
        <v>98909.639999999985</v>
      </c>
      <c r="K103" s="296">
        <v>83770.929999999993</v>
      </c>
    </row>
    <row r="104" spans="1:11" ht="34.5" customHeight="1">
      <c r="A104" s="281" t="s">
        <v>918</v>
      </c>
      <c r="B104" s="293" t="s">
        <v>101</v>
      </c>
      <c r="C104" s="209" t="s">
        <v>102</v>
      </c>
      <c r="D104" s="294">
        <v>38109.07</v>
      </c>
      <c r="E104" s="294">
        <v>29539.84</v>
      </c>
      <c r="F104" s="294">
        <v>18936.48</v>
      </c>
      <c r="G104" s="294">
        <v>12851.05</v>
      </c>
      <c r="H104" s="294">
        <v>17599.379999999997</v>
      </c>
      <c r="I104" s="294">
        <v>16079.28</v>
      </c>
      <c r="J104" s="295">
        <v>74644.929999999993</v>
      </c>
      <c r="K104" s="296">
        <v>58470.17</v>
      </c>
    </row>
    <row r="105" spans="1:11" ht="34.5" customHeight="1">
      <c r="A105" s="281" t="s">
        <v>919</v>
      </c>
      <c r="B105" s="293" t="s">
        <v>101</v>
      </c>
      <c r="C105" s="209" t="s">
        <v>102</v>
      </c>
      <c r="D105" s="294">
        <v>41485.279999999984</v>
      </c>
      <c r="E105" s="294">
        <v>29439.33</v>
      </c>
      <c r="F105" s="294">
        <v>175780.12000000008</v>
      </c>
      <c r="G105" s="294">
        <v>135648.87</v>
      </c>
      <c r="H105" s="294">
        <v>141909.78</v>
      </c>
      <c r="I105" s="294">
        <v>129580.08</v>
      </c>
      <c r="J105" s="295">
        <v>359175.18000000005</v>
      </c>
      <c r="K105" s="296">
        <v>294668.28000000003</v>
      </c>
    </row>
    <row r="106" spans="1:11" ht="34.5" customHeight="1">
      <c r="A106" s="281" t="s">
        <v>920</v>
      </c>
      <c r="B106" s="293" t="s">
        <v>101</v>
      </c>
      <c r="C106" s="209" t="s">
        <v>102</v>
      </c>
      <c r="D106" s="294">
        <v>598207.32000000007</v>
      </c>
      <c r="E106" s="294">
        <v>894099.46</v>
      </c>
      <c r="F106" s="294">
        <v>3939221.8900000048</v>
      </c>
      <c r="G106" s="294">
        <v>3207523.02</v>
      </c>
      <c r="H106" s="294">
        <v>1446628.5000000019</v>
      </c>
      <c r="I106" s="294">
        <v>1284991.2</v>
      </c>
      <c r="J106" s="295">
        <v>5984057.7100000065</v>
      </c>
      <c r="K106" s="296">
        <v>5386613.6799999997</v>
      </c>
    </row>
    <row r="107" spans="1:11" ht="34.5" customHeight="1">
      <c r="A107" s="281" t="s">
        <v>921</v>
      </c>
      <c r="B107" s="293" t="s">
        <v>101</v>
      </c>
      <c r="C107" s="209" t="s">
        <v>102</v>
      </c>
      <c r="D107" s="294">
        <v>9080.16</v>
      </c>
      <c r="E107" s="294">
        <v>7148.28</v>
      </c>
      <c r="F107" s="294">
        <v>43307.28</v>
      </c>
      <c r="G107" s="294">
        <v>32784.89</v>
      </c>
      <c r="H107" s="294">
        <v>17633.16</v>
      </c>
      <c r="I107" s="294">
        <v>16890</v>
      </c>
      <c r="J107" s="295">
        <v>70020.600000000006</v>
      </c>
      <c r="K107" s="296">
        <v>56823.17</v>
      </c>
    </row>
    <row r="108" spans="1:11" ht="34.5" customHeight="1">
      <c r="A108" s="281" t="s">
        <v>922</v>
      </c>
      <c r="B108" s="293" t="s">
        <v>101</v>
      </c>
      <c r="C108" s="209" t="s">
        <v>102</v>
      </c>
      <c r="D108" s="294">
        <v>76729.400000000009</v>
      </c>
      <c r="E108" s="294">
        <v>59857.08</v>
      </c>
      <c r="F108" s="294">
        <v>152271.57999999996</v>
      </c>
      <c r="G108" s="294">
        <v>106315.27</v>
      </c>
      <c r="H108" s="294">
        <v>93874.619999999981</v>
      </c>
      <c r="I108" s="294">
        <v>86071.44</v>
      </c>
      <c r="J108" s="295">
        <v>322875.59999999998</v>
      </c>
      <c r="K108" s="296">
        <v>252243.79</v>
      </c>
    </row>
    <row r="109" spans="1:11" ht="34.5" customHeight="1">
      <c r="A109" s="281" t="s">
        <v>923</v>
      </c>
      <c r="B109" s="293" t="s">
        <v>101</v>
      </c>
      <c r="C109" s="209" t="s">
        <v>102</v>
      </c>
      <c r="D109" s="294">
        <v>5469.82</v>
      </c>
      <c r="E109" s="294">
        <v>2342.64</v>
      </c>
      <c r="F109" s="294">
        <v>47990.890000000014</v>
      </c>
      <c r="G109" s="294">
        <v>33411.25</v>
      </c>
      <c r="H109" s="294">
        <v>16957.559999999998</v>
      </c>
      <c r="I109" s="294">
        <v>15775.26</v>
      </c>
      <c r="J109" s="295">
        <v>70418.270000000019</v>
      </c>
      <c r="K109" s="296">
        <v>51529.149999999994</v>
      </c>
    </row>
    <row r="110" spans="1:11" ht="34.5" customHeight="1">
      <c r="A110" s="281" t="s">
        <v>924</v>
      </c>
      <c r="B110" s="293" t="s">
        <v>101</v>
      </c>
      <c r="C110" s="209" t="s">
        <v>102</v>
      </c>
      <c r="D110" s="294">
        <v>25445.360000000004</v>
      </c>
      <c r="E110" s="294">
        <v>10358.44</v>
      </c>
      <c r="F110" s="294">
        <v>102407.28000000001</v>
      </c>
      <c r="G110" s="294">
        <v>81311.45</v>
      </c>
      <c r="H110" s="294">
        <v>43609.979999999989</v>
      </c>
      <c r="I110" s="294">
        <v>38205.18</v>
      </c>
      <c r="J110" s="295">
        <v>171462.62000000002</v>
      </c>
      <c r="K110" s="296">
        <v>129875.07</v>
      </c>
    </row>
    <row r="111" spans="1:11" ht="34.5" customHeight="1">
      <c r="A111" s="281" t="s">
        <v>925</v>
      </c>
      <c r="B111" s="293" t="s">
        <v>101</v>
      </c>
      <c r="C111" s="209" t="s">
        <v>102</v>
      </c>
      <c r="D111" s="294">
        <v>115916.48000000004</v>
      </c>
      <c r="E111" s="294">
        <v>243717.7</v>
      </c>
      <c r="F111" s="294">
        <v>347167.92999999982</v>
      </c>
      <c r="G111" s="294">
        <v>274872.71000000002</v>
      </c>
      <c r="H111" s="294">
        <v>132958.07999999996</v>
      </c>
      <c r="I111" s="294">
        <v>122182.26</v>
      </c>
      <c r="J111" s="295">
        <v>596042.48999999976</v>
      </c>
      <c r="K111" s="296">
        <v>640772.67000000004</v>
      </c>
    </row>
    <row r="112" spans="1:11" ht="34.5" customHeight="1">
      <c r="A112" s="281" t="s">
        <v>760</v>
      </c>
      <c r="B112" s="293" t="s">
        <v>88</v>
      </c>
      <c r="C112" s="209" t="s">
        <v>126</v>
      </c>
      <c r="D112" s="294">
        <v>20132.990000000005</v>
      </c>
      <c r="E112" s="294">
        <v>5794.41</v>
      </c>
      <c r="F112" s="294">
        <v>101288.73000000001</v>
      </c>
      <c r="G112" s="294">
        <v>80402.720000000001</v>
      </c>
      <c r="H112" s="294">
        <v>13545.779999999999</v>
      </c>
      <c r="I112" s="294">
        <v>11924.34</v>
      </c>
      <c r="J112" s="295">
        <v>134967.5</v>
      </c>
      <c r="K112" s="296">
        <v>98121.47</v>
      </c>
    </row>
    <row r="113" spans="1:11" ht="34.5" customHeight="1">
      <c r="A113" s="281" t="s">
        <v>761</v>
      </c>
      <c r="B113" s="293" t="s">
        <v>88</v>
      </c>
      <c r="C113" s="209" t="s">
        <v>126</v>
      </c>
      <c r="D113" s="294">
        <v>8694.09</v>
      </c>
      <c r="E113" s="294">
        <v>11276.42</v>
      </c>
      <c r="F113" s="294">
        <v>97156.38</v>
      </c>
      <c r="G113" s="294">
        <v>73978.39</v>
      </c>
      <c r="H113" s="294">
        <v>6553.32</v>
      </c>
      <c r="I113" s="294">
        <v>5776.38</v>
      </c>
      <c r="J113" s="295">
        <v>112403.79000000001</v>
      </c>
      <c r="K113" s="296">
        <v>91031.189999999988</v>
      </c>
    </row>
    <row r="114" spans="1:11" ht="34.5" customHeight="1">
      <c r="A114" s="281" t="s">
        <v>763</v>
      </c>
      <c r="B114" s="293" t="s">
        <v>88</v>
      </c>
      <c r="C114" s="209" t="s">
        <v>126</v>
      </c>
      <c r="D114" s="294">
        <v>108528.86999999997</v>
      </c>
      <c r="E114" s="294">
        <v>66015.63</v>
      </c>
      <c r="F114" s="294">
        <v>209237.18000000002</v>
      </c>
      <c r="G114" s="294">
        <v>165873.41</v>
      </c>
      <c r="H114" s="294">
        <v>58946.100000000006</v>
      </c>
      <c r="I114" s="294">
        <v>53507.519999999997</v>
      </c>
      <c r="J114" s="295">
        <v>376712.15</v>
      </c>
      <c r="K114" s="296">
        <v>285396.56</v>
      </c>
    </row>
    <row r="115" spans="1:11" ht="34.5" customHeight="1">
      <c r="A115" s="281" t="s">
        <v>762</v>
      </c>
      <c r="B115" s="293" t="s">
        <v>88</v>
      </c>
      <c r="C115" s="209" t="s">
        <v>126</v>
      </c>
      <c r="D115" s="294">
        <v>80824.14</v>
      </c>
      <c r="E115" s="294">
        <v>50024.41</v>
      </c>
      <c r="F115" s="294">
        <v>282954.77000000008</v>
      </c>
      <c r="G115" s="294">
        <v>228329.41</v>
      </c>
      <c r="H115" s="294">
        <v>90733.079999999973</v>
      </c>
      <c r="I115" s="294">
        <v>81680.039999999994</v>
      </c>
      <c r="J115" s="295">
        <v>454511.99000000005</v>
      </c>
      <c r="K115" s="296">
        <v>360033.86</v>
      </c>
    </row>
    <row r="116" spans="1:11" ht="34.5" customHeight="1">
      <c r="A116" s="281" t="s">
        <v>764</v>
      </c>
      <c r="B116" s="293" t="s">
        <v>88</v>
      </c>
      <c r="C116" s="209" t="s">
        <v>126</v>
      </c>
      <c r="D116" s="294">
        <v>18864.570000000003</v>
      </c>
      <c r="E116" s="294">
        <v>17581.72</v>
      </c>
      <c r="F116" s="294">
        <v>100138.96000000002</v>
      </c>
      <c r="G116" s="294">
        <v>75567.5</v>
      </c>
      <c r="H116" s="294">
        <v>32699.039999999997</v>
      </c>
      <c r="I116" s="294">
        <v>30976.26</v>
      </c>
      <c r="J116" s="295">
        <v>151702.57000000004</v>
      </c>
      <c r="K116" s="296">
        <v>124125.48</v>
      </c>
    </row>
    <row r="117" spans="1:11" ht="34.5" customHeight="1">
      <c r="A117" s="281" t="s">
        <v>765</v>
      </c>
      <c r="B117" s="293" t="s">
        <v>88</v>
      </c>
      <c r="C117" s="209" t="s">
        <v>126</v>
      </c>
      <c r="D117" s="294">
        <v>24887.11</v>
      </c>
      <c r="E117" s="294">
        <v>15410.17</v>
      </c>
      <c r="F117" s="294">
        <v>98628.01</v>
      </c>
      <c r="G117" s="294">
        <v>68862.14</v>
      </c>
      <c r="H117" s="294">
        <v>12667.5</v>
      </c>
      <c r="I117" s="294">
        <v>11147.4</v>
      </c>
      <c r="J117" s="295">
        <v>136182.62</v>
      </c>
      <c r="K117" s="296">
        <v>95419.71</v>
      </c>
    </row>
    <row r="118" spans="1:11" ht="34.5" customHeight="1">
      <c r="A118" s="281" t="s">
        <v>766</v>
      </c>
      <c r="B118" s="293" t="s">
        <v>88</v>
      </c>
      <c r="C118" s="209" t="s">
        <v>126</v>
      </c>
      <c r="D118" s="294">
        <v>196482.38000000006</v>
      </c>
      <c r="E118" s="294">
        <v>379115.97</v>
      </c>
      <c r="F118" s="294">
        <v>1516572.9999999993</v>
      </c>
      <c r="G118" s="294">
        <v>1213413.43</v>
      </c>
      <c r="H118" s="294">
        <v>327970.01999999996</v>
      </c>
      <c r="I118" s="294">
        <v>286555.74</v>
      </c>
      <c r="J118" s="295">
        <v>2041025.3999999994</v>
      </c>
      <c r="K118" s="296">
        <v>1879085.1400000001</v>
      </c>
    </row>
    <row r="119" spans="1:11" ht="34.5" customHeight="1">
      <c r="A119" s="281" t="s">
        <v>767</v>
      </c>
      <c r="B119" s="293" t="s">
        <v>88</v>
      </c>
      <c r="C119" s="209" t="s">
        <v>126</v>
      </c>
      <c r="D119" s="294">
        <v>30857.780000000002</v>
      </c>
      <c r="E119" s="294">
        <v>30745.059999999998</v>
      </c>
      <c r="F119" s="294">
        <v>203773.96999999994</v>
      </c>
      <c r="G119" s="294">
        <v>160991.43</v>
      </c>
      <c r="H119" s="294">
        <v>60770.220000000008</v>
      </c>
      <c r="I119" s="294">
        <v>54487.14</v>
      </c>
      <c r="J119" s="295">
        <v>295401.96999999997</v>
      </c>
      <c r="K119" s="296">
        <v>246223.63</v>
      </c>
    </row>
    <row r="120" spans="1:11" ht="34.5" customHeight="1">
      <c r="A120" s="281" t="s">
        <v>768</v>
      </c>
      <c r="B120" s="293" t="s">
        <v>88</v>
      </c>
      <c r="C120" s="209" t="s">
        <v>126</v>
      </c>
      <c r="D120" s="294">
        <v>5656.76</v>
      </c>
      <c r="E120" s="294">
        <v>3968.42</v>
      </c>
      <c r="F120" s="294">
        <v>23418.32</v>
      </c>
      <c r="G120" s="294">
        <v>18966</v>
      </c>
      <c r="H120" s="294">
        <v>4425.18</v>
      </c>
      <c r="I120" s="294">
        <v>2938.86</v>
      </c>
      <c r="J120" s="295">
        <v>33500.26</v>
      </c>
      <c r="K120" s="296">
        <v>25873.279999999999</v>
      </c>
    </row>
    <row r="121" spans="1:11" ht="34.5" customHeight="1">
      <c r="A121" s="281" t="s">
        <v>769</v>
      </c>
      <c r="B121" s="293" t="s">
        <v>88</v>
      </c>
      <c r="C121" s="209" t="s">
        <v>126</v>
      </c>
      <c r="D121" s="294">
        <v>12244.290000000003</v>
      </c>
      <c r="E121" s="294">
        <v>11242.93</v>
      </c>
      <c r="F121" s="294">
        <v>28571.430000000008</v>
      </c>
      <c r="G121" s="294">
        <v>15878.89</v>
      </c>
      <c r="H121" s="294">
        <v>16619.760000000002</v>
      </c>
      <c r="I121" s="294">
        <v>15167.22</v>
      </c>
      <c r="J121" s="295">
        <v>57435.48000000001</v>
      </c>
      <c r="K121" s="296">
        <v>42289.04</v>
      </c>
    </row>
    <row r="122" spans="1:11" ht="34.5" customHeight="1">
      <c r="A122" s="281" t="s">
        <v>744</v>
      </c>
      <c r="B122" s="293" t="s">
        <v>137</v>
      </c>
      <c r="C122" s="209" t="s">
        <v>145</v>
      </c>
      <c r="D122" s="294">
        <v>124021.15000000001</v>
      </c>
      <c r="E122" s="294">
        <v>143974.47</v>
      </c>
      <c r="F122" s="294">
        <v>425034.30999999959</v>
      </c>
      <c r="G122" s="294">
        <v>354864.76</v>
      </c>
      <c r="H122" s="294">
        <v>80295.06</v>
      </c>
      <c r="I122" s="294">
        <v>74045.759999999995</v>
      </c>
      <c r="J122" s="295">
        <v>629350.51999999955</v>
      </c>
      <c r="K122" s="296">
        <v>572884.99</v>
      </c>
    </row>
    <row r="123" spans="1:11" ht="34.5" customHeight="1">
      <c r="A123" s="281" t="s">
        <v>746</v>
      </c>
      <c r="B123" s="293" t="s">
        <v>137</v>
      </c>
      <c r="C123" s="209" t="s">
        <v>145</v>
      </c>
      <c r="D123" s="294">
        <v>223354.43000000005</v>
      </c>
      <c r="E123" s="294">
        <v>245031.07</v>
      </c>
      <c r="F123" s="294">
        <v>815733.93000000087</v>
      </c>
      <c r="G123" s="294">
        <v>674209.11</v>
      </c>
      <c r="H123" s="294">
        <v>205348.61999999997</v>
      </c>
      <c r="I123" s="294">
        <v>177007.2</v>
      </c>
      <c r="J123" s="295">
        <v>1244436.9800000009</v>
      </c>
      <c r="K123" s="296">
        <v>1096247.3800000001</v>
      </c>
    </row>
    <row r="124" spans="1:11" ht="34.5" customHeight="1">
      <c r="A124" s="281" t="s">
        <v>747</v>
      </c>
      <c r="B124" s="293" t="s">
        <v>137</v>
      </c>
      <c r="C124" s="209" t="s">
        <v>145</v>
      </c>
      <c r="D124" s="294">
        <v>24060.65</v>
      </c>
      <c r="E124" s="294">
        <v>75207.94</v>
      </c>
      <c r="F124" s="294">
        <v>29121.449999999997</v>
      </c>
      <c r="G124" s="294">
        <v>26785.09</v>
      </c>
      <c r="H124" s="294">
        <v>2938.86</v>
      </c>
      <c r="I124" s="294">
        <v>2195.6999999999998</v>
      </c>
      <c r="J124" s="295">
        <v>56120.959999999999</v>
      </c>
      <c r="K124" s="296">
        <v>104188.73000000001</v>
      </c>
    </row>
    <row r="125" spans="1:11" ht="34.5" customHeight="1">
      <c r="A125" s="281" t="s">
        <v>748</v>
      </c>
      <c r="B125" s="293" t="s">
        <v>137</v>
      </c>
      <c r="C125" s="209" t="s">
        <v>145</v>
      </c>
      <c r="D125" s="294">
        <v>27684.98</v>
      </c>
      <c r="E125" s="294">
        <v>50087.61</v>
      </c>
      <c r="F125" s="294">
        <v>47501.729999999996</v>
      </c>
      <c r="G125" s="294">
        <v>39932.720000000001</v>
      </c>
      <c r="H125" s="294">
        <v>10877.16</v>
      </c>
      <c r="I125" s="294">
        <v>9424.6200000000008</v>
      </c>
      <c r="J125" s="295">
        <v>86063.87</v>
      </c>
      <c r="K125" s="296">
        <v>99444.950000000012</v>
      </c>
    </row>
    <row r="126" spans="1:11" ht="34.5" customHeight="1">
      <c r="A126" s="281" t="s">
        <v>749</v>
      </c>
      <c r="B126" s="293" t="s">
        <v>137</v>
      </c>
      <c r="C126" s="209" t="s">
        <v>145</v>
      </c>
      <c r="D126" s="294">
        <v>21321.85</v>
      </c>
      <c r="E126" s="294">
        <v>51423.91</v>
      </c>
      <c r="F126" s="294">
        <v>51104.13</v>
      </c>
      <c r="G126" s="294">
        <v>46029.440000000002</v>
      </c>
      <c r="H126" s="294">
        <v>6485.76</v>
      </c>
      <c r="I126" s="294">
        <v>6485.76</v>
      </c>
      <c r="J126" s="295">
        <v>78911.739999999991</v>
      </c>
      <c r="K126" s="296">
        <v>103939.11</v>
      </c>
    </row>
    <row r="127" spans="1:11" ht="34.5" customHeight="1">
      <c r="A127" s="281" t="s">
        <v>750</v>
      </c>
      <c r="B127" s="293" t="s">
        <v>137</v>
      </c>
      <c r="C127" s="209" t="s">
        <v>145</v>
      </c>
      <c r="D127" s="294">
        <v>11252.07</v>
      </c>
      <c r="E127" s="294">
        <v>65387.130000000005</v>
      </c>
      <c r="F127" s="294">
        <v>47994.92</v>
      </c>
      <c r="G127" s="294">
        <v>36899.269999999997</v>
      </c>
      <c r="H127" s="294">
        <v>11181.18</v>
      </c>
      <c r="I127" s="294">
        <v>11181.18</v>
      </c>
      <c r="J127" s="295">
        <v>70428.17</v>
      </c>
      <c r="K127" s="296">
        <v>113467.58</v>
      </c>
    </row>
    <row r="128" spans="1:11" ht="34.5" customHeight="1">
      <c r="A128" s="281" t="s">
        <v>751</v>
      </c>
      <c r="B128" s="293" t="s">
        <v>137</v>
      </c>
      <c r="C128" s="209" t="s">
        <v>145</v>
      </c>
      <c r="D128" s="294">
        <v>22923.879999999994</v>
      </c>
      <c r="E128" s="294">
        <v>71857.989999999991</v>
      </c>
      <c r="F128" s="294">
        <v>37378.980000000003</v>
      </c>
      <c r="G128" s="294">
        <v>33064.18</v>
      </c>
      <c r="H128" s="294">
        <v>17531.82</v>
      </c>
      <c r="I128" s="294">
        <v>15302.34</v>
      </c>
      <c r="J128" s="295">
        <v>77834.679999999993</v>
      </c>
      <c r="K128" s="296">
        <v>120224.51</v>
      </c>
    </row>
    <row r="129" spans="1:11" ht="34.5" customHeight="1">
      <c r="A129" s="281" t="s">
        <v>752</v>
      </c>
      <c r="B129" s="293" t="s">
        <v>137</v>
      </c>
      <c r="C129" s="209" t="s">
        <v>145</v>
      </c>
      <c r="D129" s="294">
        <v>14034.320000000002</v>
      </c>
      <c r="E129" s="294">
        <v>10582.07</v>
      </c>
      <c r="F129" s="294">
        <v>52835.990000000005</v>
      </c>
      <c r="G129" s="294">
        <v>45770.82</v>
      </c>
      <c r="H129" s="294">
        <v>4391.3999999999996</v>
      </c>
      <c r="I129" s="294">
        <v>3648.24</v>
      </c>
      <c r="J129" s="295">
        <v>71261.710000000006</v>
      </c>
      <c r="K129" s="296">
        <v>60001.13</v>
      </c>
    </row>
    <row r="130" spans="1:11" ht="34.5" customHeight="1">
      <c r="A130" s="281" t="s">
        <v>753</v>
      </c>
      <c r="B130" s="293" t="s">
        <v>137</v>
      </c>
      <c r="C130" s="209" t="s">
        <v>145</v>
      </c>
      <c r="D130" s="294">
        <v>16330.449999999997</v>
      </c>
      <c r="E130" s="294">
        <v>30854.29</v>
      </c>
      <c r="F130" s="294">
        <v>37579.56</v>
      </c>
      <c r="G130" s="294">
        <v>33164.089999999997</v>
      </c>
      <c r="H130" s="294">
        <v>9289.5</v>
      </c>
      <c r="I130" s="294">
        <v>8782.7999999999993</v>
      </c>
      <c r="J130" s="295">
        <v>63199.509999999995</v>
      </c>
      <c r="K130" s="296">
        <v>72801.179999999993</v>
      </c>
    </row>
    <row r="131" spans="1:11" ht="34.5" customHeight="1">
      <c r="A131" s="281" t="s">
        <v>789</v>
      </c>
      <c r="B131" s="293" t="s">
        <v>155</v>
      </c>
      <c r="C131" s="209" t="s">
        <v>156</v>
      </c>
      <c r="D131" s="294">
        <v>5306.0199999999995</v>
      </c>
      <c r="E131" s="294">
        <v>2192.5</v>
      </c>
      <c r="F131" s="294">
        <v>12784.27</v>
      </c>
      <c r="G131" s="294">
        <v>7040.54</v>
      </c>
      <c r="H131" s="294">
        <v>0</v>
      </c>
      <c r="I131" s="294"/>
      <c r="J131" s="295">
        <v>18090.29</v>
      </c>
      <c r="K131" s="296">
        <v>9233.0400000000009</v>
      </c>
    </row>
    <row r="132" spans="1:11" ht="34.5" customHeight="1">
      <c r="A132" s="281" t="s">
        <v>790</v>
      </c>
      <c r="B132" s="293" t="s">
        <v>155</v>
      </c>
      <c r="C132" s="209" t="s">
        <v>156</v>
      </c>
      <c r="D132" s="294">
        <v>4055.1900000000005</v>
      </c>
      <c r="E132" s="294">
        <v>1673.78</v>
      </c>
      <c r="F132" s="294">
        <v>19938.86</v>
      </c>
      <c r="G132" s="294">
        <v>15735.5</v>
      </c>
      <c r="H132" s="294">
        <v>0</v>
      </c>
      <c r="I132" s="294"/>
      <c r="J132" s="295">
        <v>23994.050000000003</v>
      </c>
      <c r="K132" s="296">
        <v>17409.28</v>
      </c>
    </row>
    <row r="133" spans="1:11" ht="34.5" customHeight="1">
      <c r="A133" s="281" t="s">
        <v>791</v>
      </c>
      <c r="B133" s="293" t="s">
        <v>155</v>
      </c>
      <c r="C133" s="209" t="s">
        <v>156</v>
      </c>
      <c r="D133" s="294">
        <v>21758.420000000002</v>
      </c>
      <c r="E133" s="294">
        <v>15920.79</v>
      </c>
      <c r="F133" s="294">
        <v>42319.77</v>
      </c>
      <c r="G133" s="294">
        <v>30905.919999999998</v>
      </c>
      <c r="H133" s="294">
        <v>13241.759999999998</v>
      </c>
      <c r="I133" s="294">
        <v>12464.82</v>
      </c>
      <c r="J133" s="295">
        <v>77319.95</v>
      </c>
      <c r="K133" s="296">
        <v>59291.53</v>
      </c>
    </row>
    <row r="134" spans="1:11" ht="34.5" customHeight="1">
      <c r="A134" s="281" t="s">
        <v>792</v>
      </c>
      <c r="B134" s="293" t="s">
        <v>155</v>
      </c>
      <c r="C134" s="209" t="s">
        <v>156</v>
      </c>
      <c r="D134" s="294">
        <v>25793.24</v>
      </c>
      <c r="E134" s="294">
        <v>15144.94</v>
      </c>
      <c r="F134" s="294">
        <v>127045.95999999996</v>
      </c>
      <c r="G134" s="294">
        <v>101509.28</v>
      </c>
      <c r="H134" s="294">
        <v>12397.259999999998</v>
      </c>
      <c r="I134" s="294">
        <v>10100.219999999999</v>
      </c>
      <c r="J134" s="295">
        <v>165236.45999999996</v>
      </c>
      <c r="K134" s="296">
        <v>126754.44</v>
      </c>
    </row>
    <row r="135" spans="1:11" ht="34.5" customHeight="1">
      <c r="A135" s="281" t="s">
        <v>793</v>
      </c>
      <c r="B135" s="293" t="s">
        <v>155</v>
      </c>
      <c r="C135" s="209" t="s">
        <v>156</v>
      </c>
      <c r="D135" s="294">
        <v>147850.87999999992</v>
      </c>
      <c r="E135" s="294">
        <v>73773.119999999995</v>
      </c>
      <c r="F135" s="294">
        <v>1031602.6099999998</v>
      </c>
      <c r="G135" s="294">
        <v>850936.97</v>
      </c>
      <c r="H135" s="294">
        <v>234973.67999999988</v>
      </c>
      <c r="I135" s="294">
        <v>211158.78</v>
      </c>
      <c r="J135" s="295">
        <v>1414427.1699999995</v>
      </c>
      <c r="K135" s="296">
        <v>1135868.8700000001</v>
      </c>
    </row>
    <row r="136" spans="1:11" ht="34.5" customHeight="1">
      <c r="A136" s="281" t="s">
        <v>794</v>
      </c>
      <c r="B136" s="293" t="s">
        <v>155</v>
      </c>
      <c r="C136" s="209" t="s">
        <v>156</v>
      </c>
      <c r="D136" s="294">
        <v>20732.11</v>
      </c>
      <c r="E136" s="294">
        <v>9788.02</v>
      </c>
      <c r="F136" s="294">
        <v>47336.679999999993</v>
      </c>
      <c r="G136" s="294">
        <v>38179.360000000001</v>
      </c>
      <c r="H136" s="294">
        <v>27395.579999999998</v>
      </c>
      <c r="I136" s="294">
        <v>23679.78</v>
      </c>
      <c r="J136" s="295">
        <v>95464.37</v>
      </c>
      <c r="K136" s="296">
        <v>71647.16</v>
      </c>
    </row>
    <row r="137" spans="1:11" ht="34.5" customHeight="1">
      <c r="A137" s="281" t="s">
        <v>795</v>
      </c>
      <c r="B137" s="293" t="s">
        <v>155</v>
      </c>
      <c r="C137" s="209" t="s">
        <v>156</v>
      </c>
      <c r="D137" s="294">
        <v>6472.7100000000009</v>
      </c>
      <c r="E137" s="294">
        <v>2962.11</v>
      </c>
      <c r="F137" s="294">
        <v>6812.99</v>
      </c>
      <c r="G137" s="294">
        <v>4082.5</v>
      </c>
      <c r="H137" s="294">
        <v>18376.32</v>
      </c>
      <c r="I137" s="294">
        <v>16923.78</v>
      </c>
      <c r="J137" s="295">
        <v>31662.019999999997</v>
      </c>
      <c r="K137" s="296">
        <v>23968.39</v>
      </c>
    </row>
    <row r="138" spans="1:11" ht="34.5" customHeight="1">
      <c r="A138" s="281" t="s">
        <v>796</v>
      </c>
      <c r="B138" s="293" t="s">
        <v>155</v>
      </c>
      <c r="C138" s="209" t="s">
        <v>156</v>
      </c>
      <c r="D138" s="294">
        <v>24784.320000000007</v>
      </c>
      <c r="E138" s="294">
        <v>14724.28</v>
      </c>
      <c r="F138" s="294">
        <v>167110.28999999998</v>
      </c>
      <c r="G138" s="294">
        <v>135338</v>
      </c>
      <c r="H138" s="294">
        <v>57527.340000000004</v>
      </c>
      <c r="I138" s="294">
        <v>53237.279999999999</v>
      </c>
      <c r="J138" s="295">
        <v>249421.94999999998</v>
      </c>
      <c r="K138" s="296">
        <v>203299.56</v>
      </c>
    </row>
    <row r="139" spans="1:11" ht="34.5" customHeight="1">
      <c r="A139" s="281" t="s">
        <v>797</v>
      </c>
      <c r="B139" s="293" t="s">
        <v>155</v>
      </c>
      <c r="C139" s="209" t="s">
        <v>156</v>
      </c>
      <c r="D139" s="294">
        <v>4740.2800000000007</v>
      </c>
      <c r="E139" s="294">
        <v>1141.8399999999999</v>
      </c>
      <c r="F139" s="294">
        <v>2313.08</v>
      </c>
      <c r="G139" s="294">
        <v>2313.08</v>
      </c>
      <c r="H139" s="294">
        <v>7735.62</v>
      </c>
      <c r="I139" s="294">
        <v>7735.62</v>
      </c>
      <c r="J139" s="295">
        <v>14788.980000000001</v>
      </c>
      <c r="K139" s="296">
        <v>11190.54</v>
      </c>
    </row>
    <row r="140" spans="1:11" ht="34.5" customHeight="1">
      <c r="A140" s="281" t="s">
        <v>798</v>
      </c>
      <c r="B140" s="293" t="s">
        <v>155</v>
      </c>
      <c r="C140" s="209" t="s">
        <v>156</v>
      </c>
      <c r="D140" s="294">
        <v>7465.9599999999991</v>
      </c>
      <c r="E140" s="294">
        <v>2231.06</v>
      </c>
      <c r="F140" s="294">
        <v>46003.959999999992</v>
      </c>
      <c r="G140" s="294">
        <v>38665.97</v>
      </c>
      <c r="H140" s="294">
        <v>18950.579999999998</v>
      </c>
      <c r="I140" s="294">
        <v>16011.72</v>
      </c>
      <c r="J140" s="295">
        <v>72420.5</v>
      </c>
      <c r="K140" s="296">
        <v>56908.75</v>
      </c>
    </row>
    <row r="141" spans="1:11" ht="34.5" customHeight="1">
      <c r="A141" s="281" t="s">
        <v>799</v>
      </c>
      <c r="B141" s="293" t="s">
        <v>155</v>
      </c>
      <c r="C141" s="209" t="s">
        <v>156</v>
      </c>
      <c r="D141" s="294">
        <v>281700.60000000015</v>
      </c>
      <c r="E141" s="294">
        <v>367445.94</v>
      </c>
      <c r="F141" s="294">
        <v>515776.80000000022</v>
      </c>
      <c r="G141" s="294">
        <v>420247.61</v>
      </c>
      <c r="H141" s="294">
        <v>129613.85999999994</v>
      </c>
      <c r="I141" s="294">
        <v>117317.94</v>
      </c>
      <c r="J141" s="295">
        <v>927091.26000000024</v>
      </c>
      <c r="K141" s="296">
        <v>905011.49</v>
      </c>
    </row>
    <row r="142" spans="1:11" ht="34.5" customHeight="1">
      <c r="A142" s="281" t="s">
        <v>800</v>
      </c>
      <c r="B142" s="293" t="s">
        <v>155</v>
      </c>
      <c r="C142" s="209" t="s">
        <v>156</v>
      </c>
      <c r="D142" s="294">
        <v>15194.130000000001</v>
      </c>
      <c r="E142" s="294">
        <v>11854.93</v>
      </c>
      <c r="F142" s="294">
        <v>16380.14</v>
      </c>
      <c r="G142" s="294">
        <v>11817.53</v>
      </c>
      <c r="H142" s="294">
        <v>27091.560000000005</v>
      </c>
      <c r="I142" s="294">
        <v>24828.3</v>
      </c>
      <c r="J142" s="295">
        <v>58665.83</v>
      </c>
      <c r="K142" s="296">
        <v>48500.76</v>
      </c>
    </row>
    <row r="143" spans="1:11" ht="34.5" customHeight="1">
      <c r="A143" s="281" t="s">
        <v>770</v>
      </c>
      <c r="B143" s="293" t="s">
        <v>169</v>
      </c>
      <c r="C143" s="209" t="s">
        <v>170</v>
      </c>
      <c r="D143" s="294">
        <v>58683.719999999987</v>
      </c>
      <c r="E143" s="294">
        <v>36003.65</v>
      </c>
      <c r="F143" s="294">
        <v>211445.96</v>
      </c>
      <c r="G143" s="294">
        <v>176929.61</v>
      </c>
      <c r="H143" s="294">
        <v>65668.319999999992</v>
      </c>
      <c r="I143" s="294">
        <v>61209.36</v>
      </c>
      <c r="J143" s="295">
        <v>335797.99999999994</v>
      </c>
      <c r="K143" s="296">
        <v>274142.62</v>
      </c>
    </row>
    <row r="144" spans="1:11" ht="34.5" customHeight="1">
      <c r="A144" s="281" t="s">
        <v>771</v>
      </c>
      <c r="B144" s="293" t="s">
        <v>169</v>
      </c>
      <c r="C144" s="209" t="s">
        <v>170</v>
      </c>
      <c r="D144" s="294">
        <v>14880.08</v>
      </c>
      <c r="E144" s="294">
        <v>10714.04</v>
      </c>
      <c r="F144" s="294">
        <v>66483</v>
      </c>
      <c r="G144" s="294">
        <v>57711.09</v>
      </c>
      <c r="H144" s="294">
        <v>14322.720000000001</v>
      </c>
      <c r="I144" s="294">
        <v>13613.34</v>
      </c>
      <c r="J144" s="295">
        <v>95685.8</v>
      </c>
      <c r="K144" s="296">
        <v>82038.47</v>
      </c>
    </row>
    <row r="145" spans="1:11" ht="34.5" customHeight="1">
      <c r="A145" s="281" t="s">
        <v>772</v>
      </c>
      <c r="B145" s="293" t="s">
        <v>169</v>
      </c>
      <c r="C145" s="209" t="s">
        <v>170</v>
      </c>
      <c r="D145" s="294">
        <v>3115.75</v>
      </c>
      <c r="E145" s="294">
        <v>1555.11</v>
      </c>
      <c r="F145" s="294">
        <v>34671.06</v>
      </c>
      <c r="G145" s="294">
        <v>27720.65</v>
      </c>
      <c r="H145" s="294">
        <v>3715.8</v>
      </c>
      <c r="I145" s="294">
        <v>2938.86</v>
      </c>
      <c r="J145" s="295">
        <v>41502.61</v>
      </c>
      <c r="K145" s="296">
        <v>32214.62</v>
      </c>
    </row>
    <row r="146" spans="1:11" ht="34.5" customHeight="1">
      <c r="A146" s="281" t="s">
        <v>773</v>
      </c>
      <c r="B146" s="293" t="s">
        <v>169</v>
      </c>
      <c r="C146" s="209" t="s">
        <v>170</v>
      </c>
      <c r="D146" s="294">
        <v>2656.43</v>
      </c>
      <c r="E146" s="294">
        <v>773.09</v>
      </c>
      <c r="F146" s="294">
        <v>12721.789999999997</v>
      </c>
      <c r="G146" s="294">
        <v>9362.23</v>
      </c>
      <c r="H146" s="294">
        <v>15471.240000000002</v>
      </c>
      <c r="I146" s="294">
        <v>14322.72</v>
      </c>
      <c r="J146" s="295">
        <v>30849.46</v>
      </c>
      <c r="K146" s="296">
        <v>24458.04</v>
      </c>
    </row>
    <row r="147" spans="1:11" ht="34.5" customHeight="1">
      <c r="A147" s="281" t="s">
        <v>774</v>
      </c>
      <c r="B147" s="293" t="s">
        <v>169</v>
      </c>
      <c r="C147" s="209" t="s">
        <v>170</v>
      </c>
      <c r="D147" s="294">
        <v>20318.910000000003</v>
      </c>
      <c r="E147" s="294">
        <v>12012.52</v>
      </c>
      <c r="F147" s="294">
        <v>104035.61000000003</v>
      </c>
      <c r="G147" s="294">
        <v>84010.92</v>
      </c>
      <c r="H147" s="294">
        <v>4762.9799999999996</v>
      </c>
      <c r="I147" s="294">
        <v>2195.6999999999998</v>
      </c>
      <c r="J147" s="295">
        <v>129117.50000000003</v>
      </c>
      <c r="K147" s="296">
        <v>98219.14</v>
      </c>
    </row>
    <row r="148" spans="1:11" ht="34.5" customHeight="1">
      <c r="A148" s="281" t="s">
        <v>775</v>
      </c>
      <c r="B148" s="293" t="s">
        <v>169</v>
      </c>
      <c r="C148" s="209" t="s">
        <v>170</v>
      </c>
      <c r="D148" s="294">
        <v>124299.80000000005</v>
      </c>
      <c r="E148" s="294">
        <v>76260.850000000006</v>
      </c>
      <c r="F148" s="294">
        <v>905075.34000000055</v>
      </c>
      <c r="G148" s="294">
        <v>722983.01</v>
      </c>
      <c r="H148" s="294">
        <v>457989.24000000028</v>
      </c>
      <c r="I148" s="294">
        <v>409244.7</v>
      </c>
      <c r="J148" s="295">
        <v>1487364.3800000008</v>
      </c>
      <c r="K148" s="296">
        <v>1208488.56</v>
      </c>
    </row>
    <row r="149" spans="1:11" ht="34.5" customHeight="1">
      <c r="A149" s="281" t="s">
        <v>776</v>
      </c>
      <c r="B149" s="293" t="s">
        <v>169</v>
      </c>
      <c r="C149" s="209" t="s">
        <v>170</v>
      </c>
      <c r="D149" s="294">
        <v>58685.459999999992</v>
      </c>
      <c r="E149" s="294">
        <v>38836.36</v>
      </c>
      <c r="F149" s="294">
        <v>62592.740000000005</v>
      </c>
      <c r="G149" s="294">
        <v>49169.05</v>
      </c>
      <c r="H149" s="294">
        <v>35739.24</v>
      </c>
      <c r="I149" s="294">
        <v>30266.880000000001</v>
      </c>
      <c r="J149" s="295">
        <v>157017.44</v>
      </c>
      <c r="K149" s="296">
        <v>118272.29</v>
      </c>
    </row>
    <row r="150" spans="1:11" ht="34.5" customHeight="1">
      <c r="A150" s="281" t="s">
        <v>777</v>
      </c>
      <c r="B150" s="293" t="s">
        <v>169</v>
      </c>
      <c r="C150" s="209" t="s">
        <v>170</v>
      </c>
      <c r="D150" s="294">
        <v>30724.469999999998</v>
      </c>
      <c r="E150" s="294">
        <v>17682.5</v>
      </c>
      <c r="F150" s="294">
        <v>68144.240000000005</v>
      </c>
      <c r="G150" s="294">
        <v>57878.62</v>
      </c>
      <c r="H150" s="294">
        <v>36820.200000000004</v>
      </c>
      <c r="I150" s="294">
        <v>32293.68</v>
      </c>
      <c r="J150" s="295">
        <v>135688.91</v>
      </c>
      <c r="K150" s="296">
        <v>107854.8</v>
      </c>
    </row>
    <row r="151" spans="1:11" ht="34.5" customHeight="1">
      <c r="A151" s="281" t="s">
        <v>778</v>
      </c>
      <c r="B151" s="293" t="s">
        <v>169</v>
      </c>
      <c r="C151" s="209" t="s">
        <v>170</v>
      </c>
      <c r="D151" s="294">
        <v>11104.350000000002</v>
      </c>
      <c r="E151" s="294">
        <v>9874.7800000000007</v>
      </c>
      <c r="F151" s="294">
        <v>13097.92</v>
      </c>
      <c r="G151" s="294">
        <v>9532.39</v>
      </c>
      <c r="H151" s="294">
        <v>25571.460000000003</v>
      </c>
      <c r="I151" s="294">
        <v>22565.040000000001</v>
      </c>
      <c r="J151" s="295">
        <v>49773.73000000001</v>
      </c>
      <c r="K151" s="296">
        <v>41972.21</v>
      </c>
    </row>
    <row r="152" spans="1:11" ht="34.5" customHeight="1">
      <c r="A152" s="281" t="s">
        <v>779</v>
      </c>
      <c r="B152" s="293" t="s">
        <v>169</v>
      </c>
      <c r="C152" s="209" t="s">
        <v>170</v>
      </c>
      <c r="D152" s="294">
        <v>11747.6</v>
      </c>
      <c r="E152" s="294">
        <v>6968.03</v>
      </c>
      <c r="F152" s="294">
        <v>12102.88</v>
      </c>
      <c r="G152" s="294">
        <v>9752.08</v>
      </c>
      <c r="H152" s="294">
        <v>1384.98</v>
      </c>
      <c r="I152" s="294">
        <v>1384.98</v>
      </c>
      <c r="J152" s="295">
        <v>25235.46</v>
      </c>
      <c r="K152" s="296">
        <v>18105.09</v>
      </c>
    </row>
    <row r="153" spans="1:11" ht="34.5" customHeight="1">
      <c r="A153" s="281" t="s">
        <v>780</v>
      </c>
      <c r="B153" s="293" t="s">
        <v>169</v>
      </c>
      <c r="C153" s="209" t="s">
        <v>170</v>
      </c>
      <c r="D153" s="294">
        <v>5545.28</v>
      </c>
      <c r="E153" s="294">
        <v>3362.37</v>
      </c>
      <c r="F153" s="294">
        <v>13943.17</v>
      </c>
      <c r="G153" s="294">
        <v>9562.17</v>
      </c>
      <c r="H153" s="294"/>
      <c r="I153" s="294"/>
      <c r="J153" s="295">
        <v>19488.45</v>
      </c>
      <c r="K153" s="296">
        <v>12924.54</v>
      </c>
    </row>
    <row r="154" spans="1:11" ht="34.5" customHeight="1">
      <c r="A154" s="281" t="s">
        <v>781</v>
      </c>
      <c r="B154" s="293" t="s">
        <v>169</v>
      </c>
      <c r="C154" s="209" t="s">
        <v>170</v>
      </c>
      <c r="D154" s="294">
        <v>12525.95</v>
      </c>
      <c r="E154" s="294">
        <v>8036.76</v>
      </c>
      <c r="F154" s="294">
        <v>168601.11999999994</v>
      </c>
      <c r="G154" s="294">
        <v>138898.60999999999</v>
      </c>
      <c r="H154" s="294">
        <v>76646.819999999992</v>
      </c>
      <c r="I154" s="294">
        <v>68235.600000000006</v>
      </c>
      <c r="J154" s="295">
        <v>257773.88999999996</v>
      </c>
      <c r="K154" s="296">
        <v>215170.97</v>
      </c>
    </row>
    <row r="155" spans="1:11" ht="34.5" customHeight="1">
      <c r="A155" s="281" t="s">
        <v>782</v>
      </c>
      <c r="B155" s="293" t="s">
        <v>169</v>
      </c>
      <c r="C155" s="209" t="s">
        <v>170</v>
      </c>
      <c r="D155" s="294">
        <v>32594.849999999995</v>
      </c>
      <c r="E155" s="294">
        <v>20679.71</v>
      </c>
      <c r="F155" s="294">
        <v>27033.220000000005</v>
      </c>
      <c r="G155" s="294">
        <v>16582.84</v>
      </c>
      <c r="H155" s="294">
        <v>4357.62</v>
      </c>
      <c r="I155" s="294">
        <v>4357.62</v>
      </c>
      <c r="J155" s="295">
        <v>63985.69</v>
      </c>
      <c r="K155" s="296">
        <v>41620.17</v>
      </c>
    </row>
    <row r="156" spans="1:11" ht="34.5" customHeight="1">
      <c r="A156" s="281" t="s">
        <v>783</v>
      </c>
      <c r="B156" s="293" t="s">
        <v>169</v>
      </c>
      <c r="C156" s="209" t="s">
        <v>170</v>
      </c>
      <c r="D156" s="294">
        <v>33793.360000000008</v>
      </c>
      <c r="E156" s="294">
        <v>19431.259999999998</v>
      </c>
      <c r="F156" s="294">
        <v>75553.929999999993</v>
      </c>
      <c r="G156" s="294">
        <v>62417.38</v>
      </c>
      <c r="H156" s="294">
        <v>47224.439999999988</v>
      </c>
      <c r="I156" s="294">
        <v>44319.360000000001</v>
      </c>
      <c r="J156" s="295">
        <v>156571.72999999998</v>
      </c>
      <c r="K156" s="296">
        <v>126168</v>
      </c>
    </row>
    <row r="157" spans="1:11" ht="34.5" customHeight="1">
      <c r="A157" s="281" t="s">
        <v>784</v>
      </c>
      <c r="B157" s="293" t="s">
        <v>169</v>
      </c>
      <c r="C157" s="209" t="s">
        <v>170</v>
      </c>
      <c r="D157" s="294">
        <v>552.94000000000005</v>
      </c>
      <c r="E157" s="294"/>
      <c r="F157" s="294">
        <v>5608.86</v>
      </c>
      <c r="G157" s="294">
        <v>3386.78</v>
      </c>
      <c r="H157" s="294">
        <v>19963.98</v>
      </c>
      <c r="I157" s="294">
        <v>18443.88</v>
      </c>
      <c r="J157" s="295">
        <v>26125.78</v>
      </c>
      <c r="K157" s="296">
        <v>21830.66</v>
      </c>
    </row>
    <row r="158" spans="1:11" ht="34.5" customHeight="1">
      <c r="A158" s="281" t="s">
        <v>785</v>
      </c>
      <c r="B158" s="293" t="s">
        <v>169</v>
      </c>
      <c r="C158" s="209" t="s">
        <v>170</v>
      </c>
      <c r="D158" s="294">
        <v>14197.920000000002</v>
      </c>
      <c r="E158" s="294">
        <v>11011.68</v>
      </c>
      <c r="F158" s="294">
        <v>23456.11</v>
      </c>
      <c r="G158" s="294">
        <v>18262.29</v>
      </c>
      <c r="H158" s="294"/>
      <c r="I158" s="294"/>
      <c r="J158" s="295">
        <v>37654.03</v>
      </c>
      <c r="K158" s="296">
        <v>29273.97</v>
      </c>
    </row>
    <row r="159" spans="1:11" ht="34.5" customHeight="1">
      <c r="A159" s="281" t="s">
        <v>786</v>
      </c>
      <c r="B159" s="293" t="s">
        <v>169</v>
      </c>
      <c r="C159" s="209" t="s">
        <v>170</v>
      </c>
      <c r="D159" s="294">
        <v>167017.28000000003</v>
      </c>
      <c r="E159" s="294">
        <v>112227.07</v>
      </c>
      <c r="F159" s="294">
        <v>134573.40000000002</v>
      </c>
      <c r="G159" s="294">
        <v>105302.93</v>
      </c>
      <c r="H159" s="294">
        <v>44826.060000000005</v>
      </c>
      <c r="I159" s="294">
        <v>44116.68</v>
      </c>
      <c r="J159" s="295">
        <v>346416.74000000005</v>
      </c>
      <c r="K159" s="296">
        <v>261646.68</v>
      </c>
    </row>
    <row r="160" spans="1:11" ht="34.5" customHeight="1">
      <c r="A160" s="281" t="s">
        <v>787</v>
      </c>
      <c r="B160" s="293" t="s">
        <v>169</v>
      </c>
      <c r="C160" s="209" t="s">
        <v>170</v>
      </c>
      <c r="D160" s="294">
        <v>6698.6099999999988</v>
      </c>
      <c r="E160" s="294">
        <v>4107.05</v>
      </c>
      <c r="F160" s="294">
        <v>2072.5100000000002</v>
      </c>
      <c r="G160" s="294">
        <v>0</v>
      </c>
      <c r="H160" s="294">
        <v>9424.619999999999</v>
      </c>
      <c r="I160" s="294">
        <v>7938.3</v>
      </c>
      <c r="J160" s="295">
        <v>18195.739999999998</v>
      </c>
      <c r="K160" s="296">
        <v>12045.35</v>
      </c>
    </row>
    <row r="161" spans="1:11" ht="34.5" customHeight="1">
      <c r="A161" s="281" t="s">
        <v>788</v>
      </c>
      <c r="B161" s="293" t="s">
        <v>169</v>
      </c>
      <c r="C161" s="209" t="s">
        <v>170</v>
      </c>
      <c r="D161" s="294">
        <v>3491.0400000000004</v>
      </c>
      <c r="E161" s="294">
        <v>1848.36</v>
      </c>
      <c r="F161" s="294">
        <v>41284.92</v>
      </c>
      <c r="G161" s="294">
        <v>34612.300000000003</v>
      </c>
      <c r="H161" s="294">
        <v>0</v>
      </c>
      <c r="I161" s="294"/>
      <c r="J161" s="295">
        <v>44775.96</v>
      </c>
      <c r="K161" s="296">
        <v>36460.660000000003</v>
      </c>
    </row>
    <row r="162" spans="1:11" ht="34.5" customHeight="1">
      <c r="A162" s="281" t="s">
        <v>823</v>
      </c>
      <c r="B162" s="293" t="s">
        <v>190</v>
      </c>
      <c r="C162" s="209" t="s">
        <v>191</v>
      </c>
      <c r="D162" s="294">
        <v>22952.47</v>
      </c>
      <c r="E162" s="294">
        <v>15377.04</v>
      </c>
      <c r="F162" s="294">
        <v>37485.589999999997</v>
      </c>
      <c r="G162" s="294">
        <v>29081.66</v>
      </c>
      <c r="H162" s="294">
        <v>0</v>
      </c>
      <c r="I162" s="294"/>
      <c r="J162" s="295">
        <v>60438.06</v>
      </c>
      <c r="K162" s="296">
        <v>44458.7</v>
      </c>
    </row>
    <row r="163" spans="1:11" ht="34.5" customHeight="1">
      <c r="A163" s="281" t="s">
        <v>824</v>
      </c>
      <c r="B163" s="293" t="s">
        <v>190</v>
      </c>
      <c r="C163" s="209" t="s">
        <v>191</v>
      </c>
      <c r="D163" s="294">
        <v>44417.03</v>
      </c>
      <c r="E163" s="294">
        <v>25849.9</v>
      </c>
      <c r="F163" s="294">
        <v>92463.649999999951</v>
      </c>
      <c r="G163" s="294">
        <v>76776.44</v>
      </c>
      <c r="H163" s="294">
        <v>33340.86</v>
      </c>
      <c r="I163" s="294">
        <v>31955.88</v>
      </c>
      <c r="J163" s="295">
        <v>170221.53999999995</v>
      </c>
      <c r="K163" s="296">
        <v>134582.22</v>
      </c>
    </row>
    <row r="164" spans="1:11" ht="34.5" customHeight="1">
      <c r="A164" s="281" t="s">
        <v>825</v>
      </c>
      <c r="B164" s="293" t="s">
        <v>190</v>
      </c>
      <c r="C164" s="209" t="s">
        <v>191</v>
      </c>
      <c r="D164" s="294">
        <v>167154.69</v>
      </c>
      <c r="E164" s="294">
        <v>90928.83</v>
      </c>
      <c r="F164" s="294">
        <v>1486739.67</v>
      </c>
      <c r="G164" s="294">
        <v>1193088.3899999999</v>
      </c>
      <c r="H164" s="294">
        <v>397151.46000000025</v>
      </c>
      <c r="I164" s="294">
        <v>368708.7</v>
      </c>
      <c r="J164" s="295">
        <v>2051045.82</v>
      </c>
      <c r="K164" s="296">
        <v>1652725.92</v>
      </c>
    </row>
    <row r="165" spans="1:11" ht="34.5" customHeight="1">
      <c r="A165" s="281" t="s">
        <v>826</v>
      </c>
      <c r="B165" s="293" t="s">
        <v>190</v>
      </c>
      <c r="C165" s="209" t="s">
        <v>191</v>
      </c>
      <c r="D165" s="294">
        <v>35393.5</v>
      </c>
      <c r="E165" s="294">
        <v>29642.19</v>
      </c>
      <c r="F165" s="294">
        <v>153635</v>
      </c>
      <c r="G165" s="294">
        <v>123965.59</v>
      </c>
      <c r="H165" s="294">
        <v>28138.739999999998</v>
      </c>
      <c r="I165" s="294">
        <v>25706.58</v>
      </c>
      <c r="J165" s="295">
        <v>217167.24</v>
      </c>
      <c r="K165" s="296">
        <v>179314.36</v>
      </c>
    </row>
    <row r="166" spans="1:11" ht="34.5" customHeight="1">
      <c r="A166" s="281" t="s">
        <v>827</v>
      </c>
      <c r="B166" s="293" t="s">
        <v>190</v>
      </c>
      <c r="C166" s="209" t="s">
        <v>191</v>
      </c>
      <c r="D166" s="294">
        <v>86044.260000000009</v>
      </c>
      <c r="E166" s="294">
        <v>71889.52</v>
      </c>
      <c r="F166" s="294">
        <v>207434.40999999995</v>
      </c>
      <c r="G166" s="294">
        <v>168085.29</v>
      </c>
      <c r="H166" s="294">
        <v>14153.820000000003</v>
      </c>
      <c r="I166" s="294">
        <v>11924.34</v>
      </c>
      <c r="J166" s="295">
        <v>307632.49</v>
      </c>
      <c r="K166" s="296">
        <v>251899.15</v>
      </c>
    </row>
    <row r="167" spans="1:11" ht="34.5" customHeight="1">
      <c r="A167" s="281" t="s">
        <v>828</v>
      </c>
      <c r="B167" s="293" t="s">
        <v>190</v>
      </c>
      <c r="C167" s="209" t="s">
        <v>191</v>
      </c>
      <c r="D167" s="294">
        <v>54781.880000000005</v>
      </c>
      <c r="E167" s="294">
        <v>33243.01</v>
      </c>
      <c r="F167" s="294">
        <v>199508.02000000008</v>
      </c>
      <c r="G167" s="294">
        <v>169701.16</v>
      </c>
      <c r="H167" s="294">
        <v>105427.37999999998</v>
      </c>
      <c r="I167" s="294">
        <v>98198.46</v>
      </c>
      <c r="J167" s="295">
        <v>359717.28</v>
      </c>
      <c r="K167" s="296">
        <v>301142.63</v>
      </c>
    </row>
    <row r="168" spans="1:11" ht="34.5" customHeight="1">
      <c r="A168" s="281" t="s">
        <v>830</v>
      </c>
      <c r="B168" s="293" t="s">
        <v>190</v>
      </c>
      <c r="C168" s="209" t="s">
        <v>191</v>
      </c>
      <c r="D168" s="294">
        <v>52031.449999999975</v>
      </c>
      <c r="E168" s="294">
        <v>34513.99</v>
      </c>
      <c r="F168" s="294">
        <v>281349.39999999997</v>
      </c>
      <c r="G168" s="294">
        <v>242179.83</v>
      </c>
      <c r="H168" s="294">
        <v>30165.54</v>
      </c>
      <c r="I168" s="294">
        <v>26686.2</v>
      </c>
      <c r="J168" s="295">
        <v>363546.38999999996</v>
      </c>
      <c r="K168" s="296">
        <v>303380.02</v>
      </c>
    </row>
    <row r="169" spans="1:11" ht="34.5" customHeight="1">
      <c r="A169" s="281" t="s">
        <v>831</v>
      </c>
      <c r="B169" s="293" t="s">
        <v>190</v>
      </c>
      <c r="C169" s="209" t="s">
        <v>191</v>
      </c>
      <c r="D169" s="294">
        <v>47264.869999999995</v>
      </c>
      <c r="E169" s="294">
        <v>27650.58</v>
      </c>
      <c r="F169" s="294">
        <v>188097.91999999995</v>
      </c>
      <c r="G169" s="294">
        <v>162285.57</v>
      </c>
      <c r="H169" s="294">
        <v>78538.5</v>
      </c>
      <c r="I169" s="294">
        <v>70431.3</v>
      </c>
      <c r="J169" s="295">
        <v>313901.28999999992</v>
      </c>
      <c r="K169" s="296">
        <v>260367.45</v>
      </c>
    </row>
    <row r="170" spans="1:11" ht="34.5" customHeight="1">
      <c r="A170" s="281" t="s">
        <v>832</v>
      </c>
      <c r="B170" s="293" t="s">
        <v>190</v>
      </c>
      <c r="C170" s="209" t="s">
        <v>191</v>
      </c>
      <c r="D170" s="294">
        <v>41414.14</v>
      </c>
      <c r="E170" s="294">
        <v>17645.48</v>
      </c>
      <c r="F170" s="294">
        <v>267072.42</v>
      </c>
      <c r="G170" s="294">
        <v>213401.9</v>
      </c>
      <c r="H170" s="294">
        <v>36718.86</v>
      </c>
      <c r="I170" s="294">
        <v>33273.300000000003</v>
      </c>
      <c r="J170" s="295">
        <v>345205.42</v>
      </c>
      <c r="K170" s="296">
        <v>264320.68</v>
      </c>
    </row>
    <row r="171" spans="1:11" ht="34.5" customHeight="1">
      <c r="A171" s="281" t="s">
        <v>829</v>
      </c>
      <c r="B171" s="293" t="s">
        <v>190</v>
      </c>
      <c r="C171" s="209" t="s">
        <v>191</v>
      </c>
      <c r="D171" s="294">
        <v>63095.020000000004</v>
      </c>
      <c r="E171" s="294">
        <v>41407.42</v>
      </c>
      <c r="F171" s="294">
        <v>62443.139999999992</v>
      </c>
      <c r="G171" s="294">
        <v>41384.379999999997</v>
      </c>
      <c r="H171" s="294">
        <v>17194.02</v>
      </c>
      <c r="I171" s="294">
        <v>14356.5</v>
      </c>
      <c r="J171" s="295">
        <v>142732.18</v>
      </c>
      <c r="K171" s="296">
        <v>97148.3</v>
      </c>
    </row>
    <row r="172" spans="1:11" ht="34.5" customHeight="1">
      <c r="A172" s="281" t="s">
        <v>833</v>
      </c>
      <c r="B172" s="293" t="s">
        <v>190</v>
      </c>
      <c r="C172" s="209" t="s">
        <v>191</v>
      </c>
      <c r="D172" s="294">
        <v>19566.57</v>
      </c>
      <c r="E172" s="294">
        <v>12753.9</v>
      </c>
      <c r="F172" s="294">
        <v>45366.98000000001</v>
      </c>
      <c r="G172" s="294">
        <v>38455.97</v>
      </c>
      <c r="H172" s="294">
        <v>9694.86</v>
      </c>
      <c r="I172" s="294">
        <v>8917.92</v>
      </c>
      <c r="J172" s="295">
        <v>74628.41</v>
      </c>
      <c r="K172" s="296">
        <v>60127.79</v>
      </c>
    </row>
    <row r="173" spans="1:11" ht="34.5" customHeight="1">
      <c r="A173" s="281" t="s">
        <v>834</v>
      </c>
      <c r="B173" s="293" t="s">
        <v>190</v>
      </c>
      <c r="C173" s="209" t="s">
        <v>191</v>
      </c>
      <c r="D173" s="294">
        <v>43136.540000000015</v>
      </c>
      <c r="E173" s="294">
        <v>27864.41</v>
      </c>
      <c r="F173" s="294">
        <v>25780.940000000002</v>
      </c>
      <c r="G173" s="294">
        <v>22150.49</v>
      </c>
      <c r="H173" s="294">
        <v>4019.82</v>
      </c>
      <c r="I173" s="294">
        <v>3276.66</v>
      </c>
      <c r="J173" s="295">
        <v>72937.300000000017</v>
      </c>
      <c r="K173" s="296">
        <v>53291.56</v>
      </c>
    </row>
    <row r="174" spans="1:11" ht="34.5" customHeight="1">
      <c r="A174" s="281" t="s">
        <v>835</v>
      </c>
      <c r="B174" s="293" t="s">
        <v>190</v>
      </c>
      <c r="C174" s="209" t="s">
        <v>191</v>
      </c>
      <c r="D174" s="294">
        <v>28301.480000000003</v>
      </c>
      <c r="E174" s="294">
        <v>15198.74</v>
      </c>
      <c r="F174" s="294">
        <v>347386.12999999995</v>
      </c>
      <c r="G174" s="294">
        <v>318164.07</v>
      </c>
      <c r="H174" s="294">
        <v>7600.5</v>
      </c>
      <c r="I174" s="294">
        <v>6823.56</v>
      </c>
      <c r="J174" s="295">
        <v>383288.10999999993</v>
      </c>
      <c r="K174" s="296">
        <v>340186.37</v>
      </c>
    </row>
    <row r="175" spans="1:11" ht="34.5" customHeight="1">
      <c r="A175" s="281" t="s">
        <v>801</v>
      </c>
      <c r="B175" s="293" t="s">
        <v>205</v>
      </c>
      <c r="C175" s="209" t="s">
        <v>206</v>
      </c>
      <c r="D175" s="294">
        <v>31350.290000000005</v>
      </c>
      <c r="E175" s="294">
        <v>25347.56</v>
      </c>
      <c r="F175" s="294">
        <v>36755.149999999994</v>
      </c>
      <c r="G175" s="294">
        <v>29812.91</v>
      </c>
      <c r="H175" s="294">
        <v>30807.360000000001</v>
      </c>
      <c r="I175" s="294">
        <v>27192.9</v>
      </c>
      <c r="J175" s="295">
        <v>98912.8</v>
      </c>
      <c r="K175" s="296">
        <v>82353.37</v>
      </c>
    </row>
    <row r="176" spans="1:11" ht="34.5" customHeight="1">
      <c r="A176" s="281" t="s">
        <v>802</v>
      </c>
      <c r="B176" s="293" t="s">
        <v>205</v>
      </c>
      <c r="C176" s="209" t="s">
        <v>206</v>
      </c>
      <c r="D176" s="294">
        <v>21115.439999999999</v>
      </c>
      <c r="E176" s="294">
        <v>16219.63</v>
      </c>
      <c r="F176" s="294">
        <v>46591.83</v>
      </c>
      <c r="G176" s="294">
        <v>38794.410000000003</v>
      </c>
      <c r="H176" s="294">
        <v>33915.120000000003</v>
      </c>
      <c r="I176" s="294">
        <v>32395.02</v>
      </c>
      <c r="J176" s="295">
        <v>101622.39000000001</v>
      </c>
      <c r="K176" s="296">
        <v>87409.06</v>
      </c>
    </row>
    <row r="177" spans="1:11" ht="34.5" customHeight="1">
      <c r="A177" s="281" t="s">
        <v>803</v>
      </c>
      <c r="B177" s="293" t="s">
        <v>205</v>
      </c>
      <c r="C177" s="209" t="s">
        <v>206</v>
      </c>
      <c r="D177" s="294">
        <v>340876.61</v>
      </c>
      <c r="E177" s="294">
        <v>338458.78</v>
      </c>
      <c r="F177" s="294">
        <v>1792290.3800000006</v>
      </c>
      <c r="G177" s="294">
        <v>1435630.12</v>
      </c>
      <c r="H177" s="294">
        <v>643204.9800000001</v>
      </c>
      <c r="I177" s="294">
        <v>587907.12</v>
      </c>
      <c r="J177" s="295">
        <v>2776371.9700000007</v>
      </c>
      <c r="K177" s="296">
        <v>2361996.02</v>
      </c>
    </row>
    <row r="178" spans="1:11" ht="34.5" customHeight="1">
      <c r="A178" s="281" t="s">
        <v>804</v>
      </c>
      <c r="B178" s="293" t="s">
        <v>205</v>
      </c>
      <c r="C178" s="209" t="s">
        <v>206</v>
      </c>
      <c r="D178" s="294">
        <v>101350.57999999997</v>
      </c>
      <c r="E178" s="294">
        <v>179484.16</v>
      </c>
      <c r="F178" s="294">
        <v>170425.15</v>
      </c>
      <c r="G178" s="294">
        <v>128113.64</v>
      </c>
      <c r="H178" s="294">
        <v>102116.93999999996</v>
      </c>
      <c r="I178" s="294">
        <v>91104.66</v>
      </c>
      <c r="J178" s="295">
        <v>373892.66999999993</v>
      </c>
      <c r="K178" s="296">
        <v>398702.46</v>
      </c>
    </row>
    <row r="179" spans="1:11" ht="34.5" customHeight="1">
      <c r="A179" s="281" t="s">
        <v>805</v>
      </c>
      <c r="B179" s="293" t="s">
        <v>205</v>
      </c>
      <c r="C179" s="209" t="s">
        <v>206</v>
      </c>
      <c r="D179" s="294">
        <v>6014.9700000000012</v>
      </c>
      <c r="E179" s="294">
        <v>2499.48</v>
      </c>
      <c r="F179" s="294">
        <v>37173.740000000005</v>
      </c>
      <c r="G179" s="294">
        <v>30129.3</v>
      </c>
      <c r="H179" s="294">
        <v>3715.8</v>
      </c>
      <c r="I179" s="294">
        <v>2938.86</v>
      </c>
      <c r="J179" s="295">
        <v>46904.510000000009</v>
      </c>
      <c r="K179" s="296">
        <v>35567.64</v>
      </c>
    </row>
    <row r="180" spans="1:11" ht="34.5" customHeight="1">
      <c r="A180" s="281" t="s">
        <v>806</v>
      </c>
      <c r="B180" s="293" t="s">
        <v>205</v>
      </c>
      <c r="C180" s="209" t="s">
        <v>206</v>
      </c>
      <c r="D180" s="294">
        <v>34017.99</v>
      </c>
      <c r="E180" s="294">
        <v>16961.95</v>
      </c>
      <c r="F180" s="294">
        <v>68368.289999999994</v>
      </c>
      <c r="G180" s="294">
        <v>53904.800000000003</v>
      </c>
      <c r="H180" s="294">
        <v>31314.06</v>
      </c>
      <c r="I180" s="294">
        <v>28476.54</v>
      </c>
      <c r="J180" s="295">
        <v>133700.34</v>
      </c>
      <c r="K180" s="296">
        <v>99343.29</v>
      </c>
    </row>
    <row r="181" spans="1:11" ht="34.5" customHeight="1">
      <c r="A181" s="281" t="s">
        <v>807</v>
      </c>
      <c r="B181" s="293" t="s">
        <v>205</v>
      </c>
      <c r="C181" s="209" t="s">
        <v>206</v>
      </c>
      <c r="D181" s="294">
        <v>75407.630000000019</v>
      </c>
      <c r="E181" s="294">
        <v>54033.43</v>
      </c>
      <c r="F181" s="294">
        <v>80180.410000000018</v>
      </c>
      <c r="G181" s="294">
        <v>67849.52</v>
      </c>
      <c r="H181" s="294">
        <v>25132.319999999996</v>
      </c>
      <c r="I181" s="294">
        <v>21348.959999999999</v>
      </c>
      <c r="J181" s="295">
        <v>180720.36000000004</v>
      </c>
      <c r="K181" s="296">
        <v>143231.91</v>
      </c>
    </row>
    <row r="182" spans="1:11" ht="34.5" customHeight="1">
      <c r="A182" s="281" t="s">
        <v>808</v>
      </c>
      <c r="B182" s="293" t="s">
        <v>205</v>
      </c>
      <c r="C182" s="209" t="s">
        <v>206</v>
      </c>
      <c r="D182" s="294">
        <v>13562.130000000001</v>
      </c>
      <c r="E182" s="294">
        <v>5737.47</v>
      </c>
      <c r="F182" s="294">
        <v>72048.37000000001</v>
      </c>
      <c r="G182" s="294">
        <v>63292.54</v>
      </c>
      <c r="H182" s="294">
        <v>21044.940000000002</v>
      </c>
      <c r="I182" s="294">
        <v>19558.62</v>
      </c>
      <c r="J182" s="295">
        <v>106655.44000000002</v>
      </c>
      <c r="K182" s="296">
        <v>88588.63</v>
      </c>
    </row>
    <row r="183" spans="1:11" ht="34.5" customHeight="1">
      <c r="A183" s="281" t="s">
        <v>809</v>
      </c>
      <c r="B183" s="293" t="s">
        <v>205</v>
      </c>
      <c r="C183" s="209" t="s">
        <v>206</v>
      </c>
      <c r="D183" s="294">
        <v>9433.5500000000011</v>
      </c>
      <c r="E183" s="294">
        <v>7344.33</v>
      </c>
      <c r="F183" s="294">
        <v>12678.04</v>
      </c>
      <c r="G183" s="294">
        <v>7561.26</v>
      </c>
      <c r="H183" s="294">
        <v>7228.92</v>
      </c>
      <c r="I183" s="294">
        <v>5168.34</v>
      </c>
      <c r="J183" s="295">
        <v>29340.510000000002</v>
      </c>
      <c r="K183" s="296">
        <v>20073.93</v>
      </c>
    </row>
    <row r="184" spans="1:11" ht="34.5" customHeight="1">
      <c r="A184" s="281" t="s">
        <v>810</v>
      </c>
      <c r="B184" s="293" t="s">
        <v>205</v>
      </c>
      <c r="C184" s="209" t="s">
        <v>206</v>
      </c>
      <c r="D184" s="294">
        <v>31637.640000000003</v>
      </c>
      <c r="E184" s="294">
        <v>26061.73</v>
      </c>
      <c r="F184" s="294">
        <v>16836.57</v>
      </c>
      <c r="G184" s="294">
        <v>11681.8</v>
      </c>
      <c r="H184" s="294">
        <v>4391.3999999999996</v>
      </c>
      <c r="I184" s="294">
        <v>3648.24</v>
      </c>
      <c r="J184" s="295">
        <v>52865.61</v>
      </c>
      <c r="K184" s="296">
        <v>41391.769999999997</v>
      </c>
    </row>
    <row r="185" spans="1:11" ht="34.5" customHeight="1">
      <c r="A185" s="281" t="s">
        <v>811</v>
      </c>
      <c r="B185" s="293" t="s">
        <v>205</v>
      </c>
      <c r="C185" s="209" t="s">
        <v>206</v>
      </c>
      <c r="D185" s="294">
        <v>13657.07</v>
      </c>
      <c r="E185" s="294">
        <v>9560.2800000000007</v>
      </c>
      <c r="F185" s="294">
        <v>26660.06</v>
      </c>
      <c r="G185" s="294">
        <v>22692.89</v>
      </c>
      <c r="H185" s="294">
        <v>0</v>
      </c>
      <c r="I185" s="294"/>
      <c r="J185" s="295">
        <v>40317.130000000005</v>
      </c>
      <c r="K185" s="296">
        <v>32253.17</v>
      </c>
    </row>
    <row r="186" spans="1:11" ht="34.5" customHeight="1">
      <c r="A186" s="281" t="s">
        <v>812</v>
      </c>
      <c r="B186" s="293" t="s">
        <v>205</v>
      </c>
      <c r="C186" s="209" t="s">
        <v>206</v>
      </c>
      <c r="D186" s="294">
        <v>101760.90999999997</v>
      </c>
      <c r="E186" s="294">
        <v>69625.13</v>
      </c>
      <c r="F186" s="294">
        <v>170239.97000000006</v>
      </c>
      <c r="G186" s="294">
        <v>141760.48000000001</v>
      </c>
      <c r="H186" s="294">
        <v>44150.46</v>
      </c>
      <c r="I186" s="294">
        <v>37394.46</v>
      </c>
      <c r="J186" s="295">
        <v>316151.34000000003</v>
      </c>
      <c r="K186" s="296">
        <v>248780.07</v>
      </c>
    </row>
    <row r="187" spans="1:11" ht="34.5" customHeight="1">
      <c r="A187" s="281" t="s">
        <v>813</v>
      </c>
      <c r="B187" s="293" t="s">
        <v>205</v>
      </c>
      <c r="C187" s="209" t="s">
        <v>206</v>
      </c>
      <c r="D187" s="294"/>
      <c r="E187" s="294"/>
      <c r="F187" s="294">
        <v>2656.8599999999997</v>
      </c>
      <c r="G187" s="294">
        <v>1502.6</v>
      </c>
      <c r="H187" s="294">
        <v>0</v>
      </c>
      <c r="I187" s="294"/>
      <c r="J187" s="295">
        <v>2656.8599999999997</v>
      </c>
      <c r="K187" s="296">
        <v>1502.6</v>
      </c>
    </row>
    <row r="188" spans="1:11" ht="34.5" customHeight="1">
      <c r="A188" s="281" t="s">
        <v>814</v>
      </c>
      <c r="B188" s="293" t="s">
        <v>205</v>
      </c>
      <c r="C188" s="209" t="s">
        <v>206</v>
      </c>
      <c r="D188" s="294">
        <v>5376.8399999999992</v>
      </c>
      <c r="E188" s="294">
        <v>3792.54</v>
      </c>
      <c r="F188" s="294">
        <v>1679.58</v>
      </c>
      <c r="G188" s="294">
        <v>1467.52</v>
      </c>
      <c r="H188" s="294">
        <v>3715.8</v>
      </c>
      <c r="I188" s="294">
        <v>2938.86</v>
      </c>
      <c r="J188" s="295">
        <v>10772.22</v>
      </c>
      <c r="K188" s="296">
        <v>8198.92</v>
      </c>
    </row>
    <row r="189" spans="1:11" ht="34.5" customHeight="1">
      <c r="A189" s="281" t="s">
        <v>815</v>
      </c>
      <c r="B189" s="293" t="s">
        <v>205</v>
      </c>
      <c r="C189" s="209" t="s">
        <v>206</v>
      </c>
      <c r="D189" s="294">
        <v>62198.680000000029</v>
      </c>
      <c r="E189" s="294">
        <v>41632.639999999999</v>
      </c>
      <c r="F189" s="294">
        <v>111492.18</v>
      </c>
      <c r="G189" s="294">
        <v>81901.759999999995</v>
      </c>
      <c r="H189" s="294">
        <v>54352.020000000004</v>
      </c>
      <c r="I189" s="294">
        <v>47731.14</v>
      </c>
      <c r="J189" s="295">
        <v>228042.88000000003</v>
      </c>
      <c r="K189" s="296">
        <v>171265.54</v>
      </c>
    </row>
    <row r="190" spans="1:11" ht="34.5" customHeight="1">
      <c r="A190" s="281" t="s">
        <v>816</v>
      </c>
      <c r="B190" s="293" t="s">
        <v>205</v>
      </c>
      <c r="C190" s="209" t="s">
        <v>206</v>
      </c>
      <c r="D190" s="294">
        <v>14182.759999999998</v>
      </c>
      <c r="E190" s="294">
        <v>11052.21</v>
      </c>
      <c r="F190" s="294">
        <v>17637.070000000003</v>
      </c>
      <c r="G190" s="294">
        <v>15288.4</v>
      </c>
      <c r="H190" s="294">
        <v>3310.44</v>
      </c>
      <c r="I190" s="294">
        <v>2195.6999999999998</v>
      </c>
      <c r="J190" s="295">
        <v>35130.270000000004</v>
      </c>
      <c r="K190" s="296">
        <v>28536.31</v>
      </c>
    </row>
    <row r="191" spans="1:11" ht="34.5" customHeight="1">
      <c r="A191" s="281" t="s">
        <v>817</v>
      </c>
      <c r="B191" s="293" t="s">
        <v>205</v>
      </c>
      <c r="C191" s="209" t="s">
        <v>206</v>
      </c>
      <c r="D191" s="294">
        <v>20397.829999999998</v>
      </c>
      <c r="E191" s="294">
        <v>15146.53</v>
      </c>
      <c r="F191" s="294">
        <v>171438.60000000003</v>
      </c>
      <c r="G191" s="294">
        <v>157273.26999999999</v>
      </c>
      <c r="H191" s="294">
        <v>22227.24</v>
      </c>
      <c r="I191" s="294">
        <v>21011.16</v>
      </c>
      <c r="J191" s="295">
        <v>214063.67</v>
      </c>
      <c r="K191" s="296">
        <v>193430.96</v>
      </c>
    </row>
    <row r="192" spans="1:11" ht="34.5" customHeight="1">
      <c r="A192" s="281" t="s">
        <v>818</v>
      </c>
      <c r="B192" s="293" t="s">
        <v>205</v>
      </c>
      <c r="C192" s="209" t="s">
        <v>206</v>
      </c>
      <c r="D192" s="294">
        <v>36222.299999999996</v>
      </c>
      <c r="E192" s="294">
        <v>22840.69</v>
      </c>
      <c r="F192" s="294">
        <v>250969.66000000003</v>
      </c>
      <c r="G192" s="294">
        <v>217232</v>
      </c>
      <c r="H192" s="294">
        <v>84821.579999999987</v>
      </c>
      <c r="I192" s="294">
        <v>76275.240000000005</v>
      </c>
      <c r="J192" s="295">
        <v>372013.54</v>
      </c>
      <c r="K192" s="296">
        <v>316347.93</v>
      </c>
    </row>
    <row r="193" spans="1:11" ht="34.5" customHeight="1">
      <c r="A193" s="281" t="s">
        <v>819</v>
      </c>
      <c r="B193" s="293" t="s">
        <v>205</v>
      </c>
      <c r="C193" s="209" t="s">
        <v>206</v>
      </c>
      <c r="D193" s="294">
        <v>6472.28</v>
      </c>
      <c r="E193" s="294">
        <v>4750.0600000000004</v>
      </c>
      <c r="F193" s="294">
        <v>5252.37</v>
      </c>
      <c r="G193" s="294">
        <v>2738.34</v>
      </c>
      <c r="H193" s="294">
        <v>23510.880000000001</v>
      </c>
      <c r="I193" s="294">
        <v>20132.88</v>
      </c>
      <c r="J193" s="295">
        <v>35235.53</v>
      </c>
      <c r="K193" s="296">
        <v>27621.279999999999</v>
      </c>
    </row>
    <row r="194" spans="1:11" ht="34.5" customHeight="1">
      <c r="A194" s="281" t="s">
        <v>820</v>
      </c>
      <c r="B194" s="293" t="s">
        <v>205</v>
      </c>
      <c r="C194" s="209" t="s">
        <v>206</v>
      </c>
      <c r="D194" s="294">
        <v>8220.06</v>
      </c>
      <c r="E194" s="294">
        <v>6856.35</v>
      </c>
      <c r="F194" s="294">
        <v>12427.31</v>
      </c>
      <c r="G194" s="294">
        <v>7422.47</v>
      </c>
      <c r="H194" s="294">
        <v>18410.099999999999</v>
      </c>
      <c r="I194" s="294">
        <v>15809.04</v>
      </c>
      <c r="J194" s="295">
        <v>39057.469999999994</v>
      </c>
      <c r="K194" s="296">
        <v>30087.86</v>
      </c>
    </row>
    <row r="195" spans="1:11" ht="34.5" customHeight="1">
      <c r="A195" s="281" t="s">
        <v>821</v>
      </c>
      <c r="B195" s="293" t="s">
        <v>205</v>
      </c>
      <c r="C195" s="209" t="s">
        <v>206</v>
      </c>
      <c r="D195" s="294">
        <v>86214.930000000022</v>
      </c>
      <c r="E195" s="294">
        <v>57035.64</v>
      </c>
      <c r="F195" s="294">
        <v>41584.240000000005</v>
      </c>
      <c r="G195" s="294">
        <v>32704</v>
      </c>
      <c r="H195" s="294">
        <v>56547.72</v>
      </c>
      <c r="I195" s="294">
        <v>52088.76</v>
      </c>
      <c r="J195" s="295">
        <v>184346.89</v>
      </c>
      <c r="K195" s="296">
        <v>141828.4</v>
      </c>
    </row>
    <row r="196" spans="1:11" ht="34.5" customHeight="1">
      <c r="A196" s="281" t="s">
        <v>822</v>
      </c>
      <c r="B196" s="293" t="s">
        <v>205</v>
      </c>
      <c r="C196" s="209" t="s">
        <v>206</v>
      </c>
      <c r="D196" s="294">
        <v>141798.08000000005</v>
      </c>
      <c r="E196" s="294">
        <v>78681.09</v>
      </c>
      <c r="F196" s="294">
        <v>373254.8899999999</v>
      </c>
      <c r="G196" s="294">
        <v>321582.21000000002</v>
      </c>
      <c r="H196" s="294">
        <v>59351.460000000006</v>
      </c>
      <c r="I196" s="294">
        <v>53912.88</v>
      </c>
      <c r="J196" s="295">
        <v>574404.42999999993</v>
      </c>
      <c r="K196" s="296">
        <v>454176.18</v>
      </c>
    </row>
    <row r="197" spans="1:11" ht="34.5" customHeight="1">
      <c r="A197" s="281" t="s">
        <v>926</v>
      </c>
      <c r="B197" s="293" t="s">
        <v>229</v>
      </c>
      <c r="C197" s="209" t="s">
        <v>230</v>
      </c>
      <c r="D197" s="294">
        <v>26208.69</v>
      </c>
      <c r="E197" s="294">
        <v>13919.8</v>
      </c>
      <c r="F197" s="294">
        <v>61217.900000000009</v>
      </c>
      <c r="G197" s="294">
        <v>45445.599999999999</v>
      </c>
      <c r="H197" s="294">
        <v>26078.160000000003</v>
      </c>
      <c r="I197" s="294">
        <v>25335</v>
      </c>
      <c r="J197" s="295">
        <v>113504.75000000001</v>
      </c>
      <c r="K197" s="296">
        <v>84700.4</v>
      </c>
    </row>
    <row r="198" spans="1:11" ht="34.5" customHeight="1">
      <c r="A198" s="281" t="s">
        <v>927</v>
      </c>
      <c r="B198" s="293" t="s">
        <v>229</v>
      </c>
      <c r="C198" s="209" t="s">
        <v>230</v>
      </c>
      <c r="D198" s="294">
        <v>25923.199999999997</v>
      </c>
      <c r="E198" s="294">
        <v>17054.8</v>
      </c>
      <c r="F198" s="294">
        <v>114166.75000000001</v>
      </c>
      <c r="G198" s="294">
        <v>95278.57</v>
      </c>
      <c r="H198" s="294">
        <v>86071.440000000017</v>
      </c>
      <c r="I198" s="294">
        <v>78403.38</v>
      </c>
      <c r="J198" s="295">
        <v>226161.39</v>
      </c>
      <c r="K198" s="296">
        <v>190736.75</v>
      </c>
    </row>
    <row r="199" spans="1:11" ht="34.5" customHeight="1">
      <c r="A199" s="281" t="s">
        <v>928</v>
      </c>
      <c r="B199" s="293" t="s">
        <v>229</v>
      </c>
      <c r="C199" s="209" t="s">
        <v>230</v>
      </c>
      <c r="D199" s="294">
        <v>0</v>
      </c>
      <c r="E199" s="294"/>
      <c r="F199" s="294">
        <v>22841.079999999998</v>
      </c>
      <c r="G199" s="294">
        <v>20754.48</v>
      </c>
      <c r="H199" s="294">
        <v>7431.6</v>
      </c>
      <c r="I199" s="294">
        <v>5911.5</v>
      </c>
      <c r="J199" s="295">
        <v>30272.68</v>
      </c>
      <c r="K199" s="296">
        <v>26665.98</v>
      </c>
    </row>
    <row r="200" spans="1:11" ht="34.5" customHeight="1">
      <c r="A200" s="281" t="s">
        <v>929</v>
      </c>
      <c r="B200" s="293" t="s">
        <v>229</v>
      </c>
      <c r="C200" s="209" t="s">
        <v>230</v>
      </c>
      <c r="D200" s="294">
        <v>19421.370000000003</v>
      </c>
      <c r="E200" s="294">
        <v>6207.87</v>
      </c>
      <c r="F200" s="294">
        <v>106289.57999999999</v>
      </c>
      <c r="G200" s="294">
        <v>85288.8</v>
      </c>
      <c r="H200" s="294">
        <v>42326.34</v>
      </c>
      <c r="I200" s="294">
        <v>38948.339999999997</v>
      </c>
      <c r="J200" s="295">
        <v>168037.28999999998</v>
      </c>
      <c r="K200" s="296">
        <v>130445.01</v>
      </c>
    </row>
    <row r="201" spans="1:11" ht="34.5" customHeight="1">
      <c r="A201" s="281" t="s">
        <v>930</v>
      </c>
      <c r="B201" s="293" t="s">
        <v>229</v>
      </c>
      <c r="C201" s="209" t="s">
        <v>230</v>
      </c>
      <c r="D201" s="294">
        <v>3915.5</v>
      </c>
      <c r="E201" s="294">
        <v>3209.24</v>
      </c>
      <c r="F201" s="294">
        <v>24516.059999999998</v>
      </c>
      <c r="G201" s="294">
        <v>18569.78</v>
      </c>
      <c r="H201" s="294">
        <v>9323.2799999999988</v>
      </c>
      <c r="I201" s="294">
        <v>9323.2800000000007</v>
      </c>
      <c r="J201" s="295">
        <v>37754.839999999997</v>
      </c>
      <c r="K201" s="296">
        <v>31102.3</v>
      </c>
    </row>
    <row r="202" spans="1:11" ht="34.5" customHeight="1">
      <c r="A202" s="281" t="s">
        <v>931</v>
      </c>
      <c r="B202" s="293" t="s">
        <v>229</v>
      </c>
      <c r="C202" s="209" t="s">
        <v>230</v>
      </c>
      <c r="D202" s="294">
        <v>21412.63</v>
      </c>
      <c r="E202" s="294">
        <v>10366.77</v>
      </c>
      <c r="F202" s="294">
        <v>34932.61</v>
      </c>
      <c r="G202" s="294">
        <v>28105.040000000001</v>
      </c>
      <c r="H202" s="294">
        <v>26753.759999999995</v>
      </c>
      <c r="I202" s="294">
        <v>25436.34</v>
      </c>
      <c r="J202" s="295">
        <v>83099</v>
      </c>
      <c r="K202" s="296">
        <v>63908.15</v>
      </c>
    </row>
    <row r="203" spans="1:11" ht="34.5" customHeight="1">
      <c r="A203" s="281" t="s">
        <v>932</v>
      </c>
      <c r="B203" s="293" t="s">
        <v>229</v>
      </c>
      <c r="C203" s="209" t="s">
        <v>230</v>
      </c>
      <c r="D203" s="294">
        <v>2908.22</v>
      </c>
      <c r="E203" s="294">
        <v>1384.7</v>
      </c>
      <c r="F203" s="294">
        <v>2034.38</v>
      </c>
      <c r="G203" s="294">
        <v>610.96</v>
      </c>
      <c r="H203" s="294">
        <v>4999.4400000000005</v>
      </c>
      <c r="I203" s="294">
        <v>4999.4399999999996</v>
      </c>
      <c r="J203" s="295">
        <v>9942.0400000000009</v>
      </c>
      <c r="K203" s="296">
        <v>6995.1</v>
      </c>
    </row>
    <row r="204" spans="1:11" ht="34.5" customHeight="1">
      <c r="A204" s="281" t="s">
        <v>933</v>
      </c>
      <c r="B204" s="293" t="s">
        <v>229</v>
      </c>
      <c r="C204" s="209" t="s">
        <v>230</v>
      </c>
      <c r="D204" s="294">
        <v>80432.91</v>
      </c>
      <c r="E204" s="294">
        <v>43205.38</v>
      </c>
      <c r="F204" s="294">
        <v>56876.670000000006</v>
      </c>
      <c r="G204" s="294">
        <v>43321.58</v>
      </c>
      <c r="H204" s="294">
        <v>70059.719999999987</v>
      </c>
      <c r="I204" s="294">
        <v>63405.06</v>
      </c>
      <c r="J204" s="295">
        <v>207369.3</v>
      </c>
      <c r="K204" s="296">
        <v>149932.01999999999</v>
      </c>
    </row>
    <row r="205" spans="1:11" ht="34.5" customHeight="1">
      <c r="A205" s="281" t="s">
        <v>934</v>
      </c>
      <c r="B205" s="293" t="s">
        <v>229</v>
      </c>
      <c r="C205" s="209" t="s">
        <v>230</v>
      </c>
      <c r="D205" s="294">
        <v>30462.020000000004</v>
      </c>
      <c r="E205" s="294">
        <v>16255.37</v>
      </c>
      <c r="F205" s="294">
        <v>117156.76999999999</v>
      </c>
      <c r="G205" s="294">
        <v>91182.25</v>
      </c>
      <c r="H205" s="294">
        <v>23375.759999999998</v>
      </c>
      <c r="I205" s="294">
        <v>21889.439999999999</v>
      </c>
      <c r="J205" s="295">
        <v>170994.55</v>
      </c>
      <c r="K205" s="296">
        <v>129327.06</v>
      </c>
    </row>
    <row r="206" spans="1:11" ht="34.5" customHeight="1">
      <c r="A206" s="281" t="s">
        <v>935</v>
      </c>
      <c r="B206" s="293" t="s">
        <v>229</v>
      </c>
      <c r="C206" s="209" t="s">
        <v>230</v>
      </c>
      <c r="D206" s="294">
        <v>1633.48</v>
      </c>
      <c r="E206" s="294">
        <v>1281.56</v>
      </c>
      <c r="F206" s="294">
        <v>33081.83</v>
      </c>
      <c r="G206" s="294">
        <v>25492.55</v>
      </c>
      <c r="H206" s="294">
        <v>19051.919999999998</v>
      </c>
      <c r="I206" s="294">
        <v>16045.5</v>
      </c>
      <c r="J206" s="295">
        <v>53767.23</v>
      </c>
      <c r="K206" s="296">
        <v>42819.61</v>
      </c>
    </row>
    <row r="207" spans="1:11" ht="34.5" customHeight="1">
      <c r="A207" s="281" t="s">
        <v>936</v>
      </c>
      <c r="B207" s="293" t="s">
        <v>229</v>
      </c>
      <c r="C207" s="209" t="s">
        <v>230</v>
      </c>
      <c r="D207" s="294">
        <v>129405.13000000002</v>
      </c>
      <c r="E207" s="294">
        <v>90090.23</v>
      </c>
      <c r="F207" s="294">
        <v>105204.57999999997</v>
      </c>
      <c r="G207" s="294">
        <v>76509.98</v>
      </c>
      <c r="H207" s="294">
        <v>62695.680000000008</v>
      </c>
      <c r="I207" s="294">
        <v>57763.8</v>
      </c>
      <c r="J207" s="295">
        <v>297305.39</v>
      </c>
      <c r="K207" s="296">
        <v>224364.01</v>
      </c>
    </row>
    <row r="208" spans="1:11" ht="34.5" customHeight="1">
      <c r="A208" s="281" t="s">
        <v>937</v>
      </c>
      <c r="B208" s="293" t="s">
        <v>229</v>
      </c>
      <c r="C208" s="209" t="s">
        <v>230</v>
      </c>
      <c r="D208" s="294">
        <v>3438.85</v>
      </c>
      <c r="E208" s="294">
        <v>2039.78</v>
      </c>
      <c r="F208" s="294">
        <v>18792.48</v>
      </c>
      <c r="G208" s="294">
        <v>13495.03</v>
      </c>
      <c r="H208" s="294">
        <v>7330.26</v>
      </c>
      <c r="I208" s="294">
        <v>6620.88</v>
      </c>
      <c r="J208" s="295">
        <v>29561.59</v>
      </c>
      <c r="K208" s="296">
        <v>22155.69</v>
      </c>
    </row>
    <row r="209" spans="1:11" ht="34.5" customHeight="1">
      <c r="A209" s="281" t="s">
        <v>938</v>
      </c>
      <c r="B209" s="293" t="s">
        <v>229</v>
      </c>
      <c r="C209" s="209" t="s">
        <v>230</v>
      </c>
      <c r="D209" s="294">
        <v>48526.37000000001</v>
      </c>
      <c r="E209" s="294">
        <v>24005.51</v>
      </c>
      <c r="F209" s="294">
        <v>79619.14</v>
      </c>
      <c r="G209" s="294">
        <v>60482.66</v>
      </c>
      <c r="H209" s="294">
        <v>26382.179999999997</v>
      </c>
      <c r="I209" s="294">
        <v>23308.2</v>
      </c>
      <c r="J209" s="295">
        <v>154527.69</v>
      </c>
      <c r="K209" s="296">
        <v>107796.37</v>
      </c>
    </row>
    <row r="210" spans="1:11" ht="34.5" customHeight="1">
      <c r="A210" s="281" t="s">
        <v>939</v>
      </c>
      <c r="B210" s="293" t="s">
        <v>229</v>
      </c>
      <c r="C210" s="209" t="s">
        <v>230</v>
      </c>
      <c r="D210" s="294">
        <v>237676.18000000008</v>
      </c>
      <c r="E210" s="294">
        <v>147712.72</v>
      </c>
      <c r="F210" s="294">
        <v>798949.7000000003</v>
      </c>
      <c r="G210" s="294">
        <v>644145.75</v>
      </c>
      <c r="H210" s="294">
        <v>266895.77999999997</v>
      </c>
      <c r="I210" s="294">
        <v>249026.16</v>
      </c>
      <c r="J210" s="295">
        <v>1303521.6600000004</v>
      </c>
      <c r="K210" s="296">
        <v>1040884.63</v>
      </c>
    </row>
    <row r="211" spans="1:11" ht="34.5" customHeight="1">
      <c r="A211" s="281" t="s">
        <v>940</v>
      </c>
      <c r="B211" s="293" t="s">
        <v>229</v>
      </c>
      <c r="C211" s="209" t="s">
        <v>230</v>
      </c>
      <c r="D211" s="294">
        <v>10560.409999999998</v>
      </c>
      <c r="E211" s="294">
        <v>9025.16</v>
      </c>
      <c r="F211" s="294">
        <v>18724.71</v>
      </c>
      <c r="G211" s="294">
        <v>15883.53</v>
      </c>
      <c r="H211" s="294">
        <v>26888.879999999997</v>
      </c>
      <c r="I211" s="294">
        <v>24794.52</v>
      </c>
      <c r="J211" s="295">
        <v>56173.999999999993</v>
      </c>
      <c r="K211" s="296">
        <v>49703.21</v>
      </c>
    </row>
    <row r="212" spans="1:11" ht="34.5" customHeight="1">
      <c r="A212" s="281" t="s">
        <v>941</v>
      </c>
      <c r="B212" s="293" t="s">
        <v>229</v>
      </c>
      <c r="C212" s="209" t="s">
        <v>230</v>
      </c>
      <c r="D212" s="294">
        <v>14060.870000000003</v>
      </c>
      <c r="E212" s="294">
        <v>10469.040000000001</v>
      </c>
      <c r="F212" s="294">
        <v>29733.789999999997</v>
      </c>
      <c r="G212" s="294">
        <v>23705.96</v>
      </c>
      <c r="H212" s="294">
        <v>19896.420000000002</v>
      </c>
      <c r="I212" s="294">
        <v>18443.88</v>
      </c>
      <c r="J212" s="295">
        <v>63691.08</v>
      </c>
      <c r="K212" s="296">
        <v>52618.879999999997</v>
      </c>
    </row>
    <row r="213" spans="1:11" ht="34.5" customHeight="1">
      <c r="A213" s="281" t="s">
        <v>942</v>
      </c>
      <c r="B213" s="293" t="s">
        <v>229</v>
      </c>
      <c r="C213" s="209" t="s">
        <v>230</v>
      </c>
      <c r="D213" s="294">
        <v>4311.7299999999996</v>
      </c>
      <c r="E213" s="294">
        <v>2130.37</v>
      </c>
      <c r="F213" s="294">
        <v>18793.719999999998</v>
      </c>
      <c r="G213" s="294">
        <v>13694.64</v>
      </c>
      <c r="H213" s="294">
        <v>11721.66</v>
      </c>
      <c r="I213" s="294">
        <v>10978.5</v>
      </c>
      <c r="J213" s="295">
        <v>34827.11</v>
      </c>
      <c r="K213" s="296">
        <v>26803.51</v>
      </c>
    </row>
    <row r="214" spans="1:11" ht="34.5" customHeight="1">
      <c r="A214" s="281" t="s">
        <v>943</v>
      </c>
      <c r="B214" s="293" t="s">
        <v>229</v>
      </c>
      <c r="C214" s="209" t="s">
        <v>230</v>
      </c>
      <c r="D214" s="294">
        <v>9577.7200000000012</v>
      </c>
      <c r="E214" s="294">
        <v>6226.59</v>
      </c>
      <c r="F214" s="294">
        <v>54749.259999999995</v>
      </c>
      <c r="G214" s="294">
        <v>44096.04</v>
      </c>
      <c r="H214" s="294">
        <v>7566.7199999999993</v>
      </c>
      <c r="I214" s="294">
        <v>7566.72</v>
      </c>
      <c r="J214" s="295">
        <v>71893.7</v>
      </c>
      <c r="K214" s="296">
        <v>57889.35</v>
      </c>
    </row>
    <row r="215" spans="1:11" ht="34.5" customHeight="1">
      <c r="A215" s="281" t="s">
        <v>982</v>
      </c>
      <c r="B215" s="293" t="s">
        <v>249</v>
      </c>
      <c r="C215" s="209" t="s">
        <v>250</v>
      </c>
      <c r="D215" s="294">
        <v>5396.4000000000005</v>
      </c>
      <c r="E215" s="294">
        <v>3376.29</v>
      </c>
      <c r="F215" s="294">
        <v>824.41000000000008</v>
      </c>
      <c r="G215" s="294">
        <v>629.98</v>
      </c>
      <c r="H215" s="294">
        <v>1520.1</v>
      </c>
      <c r="I215" s="294">
        <v>743.16</v>
      </c>
      <c r="J215" s="295">
        <v>7740.9100000000008</v>
      </c>
      <c r="K215" s="296">
        <v>4749.43</v>
      </c>
    </row>
    <row r="216" spans="1:11" ht="34.5" customHeight="1">
      <c r="A216" s="281" t="s">
        <v>983</v>
      </c>
      <c r="B216" s="293" t="s">
        <v>249</v>
      </c>
      <c r="C216" s="209" t="s">
        <v>250</v>
      </c>
      <c r="D216" s="294">
        <v>2178.41</v>
      </c>
      <c r="E216" s="294"/>
      <c r="F216" s="294">
        <v>2097.88</v>
      </c>
      <c r="G216" s="294">
        <v>1050.6500000000001</v>
      </c>
      <c r="H216" s="294">
        <v>8816.58</v>
      </c>
      <c r="I216" s="294">
        <v>8039.64</v>
      </c>
      <c r="J216" s="295">
        <v>13092.869999999999</v>
      </c>
      <c r="K216" s="296">
        <v>9090.2900000000009</v>
      </c>
    </row>
    <row r="217" spans="1:11" ht="34.5" customHeight="1">
      <c r="A217" s="281" t="s">
        <v>984</v>
      </c>
      <c r="B217" s="293" t="s">
        <v>249</v>
      </c>
      <c r="C217" s="209" t="s">
        <v>250</v>
      </c>
      <c r="D217" s="294">
        <v>11777.4</v>
      </c>
      <c r="E217" s="294">
        <v>7648.98</v>
      </c>
      <c r="F217" s="294">
        <v>34631.129999999997</v>
      </c>
      <c r="G217" s="294">
        <v>30275.81</v>
      </c>
      <c r="H217" s="294">
        <v>38374.080000000002</v>
      </c>
      <c r="I217" s="294">
        <v>35198.76</v>
      </c>
      <c r="J217" s="295">
        <v>84782.609999999986</v>
      </c>
      <c r="K217" s="296">
        <v>73123.55</v>
      </c>
    </row>
    <row r="218" spans="1:11" ht="34.5" customHeight="1">
      <c r="A218" s="281" t="s">
        <v>985</v>
      </c>
      <c r="B218" s="293" t="s">
        <v>249</v>
      </c>
      <c r="C218" s="209" t="s">
        <v>250</v>
      </c>
      <c r="D218" s="294">
        <v>566.28000000000009</v>
      </c>
      <c r="E218" s="294">
        <v>566.28</v>
      </c>
      <c r="F218" s="294">
        <v>13335.06</v>
      </c>
      <c r="G218" s="294">
        <v>12294.03</v>
      </c>
      <c r="H218" s="294">
        <v>47596.020000000004</v>
      </c>
      <c r="I218" s="294">
        <v>46852.86</v>
      </c>
      <c r="J218" s="295">
        <v>61497.36</v>
      </c>
      <c r="K218" s="296">
        <v>59713.17</v>
      </c>
    </row>
    <row r="219" spans="1:11" ht="34.5" customHeight="1">
      <c r="A219" s="281" t="s">
        <v>986</v>
      </c>
      <c r="B219" s="293" t="s">
        <v>249</v>
      </c>
      <c r="C219" s="209" t="s">
        <v>250</v>
      </c>
      <c r="D219" s="294">
        <v>16002.83</v>
      </c>
      <c r="E219" s="294">
        <v>8417.89</v>
      </c>
      <c r="F219" s="294">
        <v>67735.76999999999</v>
      </c>
      <c r="G219" s="294">
        <v>52182.02</v>
      </c>
      <c r="H219" s="294">
        <v>83537.940000000017</v>
      </c>
      <c r="I219" s="294">
        <v>79788.36</v>
      </c>
      <c r="J219" s="295">
        <v>167276.54</v>
      </c>
      <c r="K219" s="296">
        <v>140388.26999999999</v>
      </c>
    </row>
    <row r="220" spans="1:11" ht="34.5" customHeight="1">
      <c r="A220" s="281" t="s">
        <v>987</v>
      </c>
      <c r="B220" s="293" t="s">
        <v>249</v>
      </c>
      <c r="C220" s="209" t="s">
        <v>250</v>
      </c>
      <c r="D220" s="294">
        <v>2178.6999999999998</v>
      </c>
      <c r="E220" s="294">
        <v>1274.52</v>
      </c>
      <c r="F220" s="294">
        <v>7271.93</v>
      </c>
      <c r="G220" s="294">
        <v>4811.8599999999997</v>
      </c>
      <c r="H220" s="294">
        <v>58101.600000000006</v>
      </c>
      <c r="I220" s="294">
        <v>51075.360000000001</v>
      </c>
      <c r="J220" s="295">
        <v>67552.23000000001</v>
      </c>
      <c r="K220" s="296">
        <v>57161.74</v>
      </c>
    </row>
    <row r="221" spans="1:11" ht="34.5" customHeight="1">
      <c r="A221" s="281" t="s">
        <v>988</v>
      </c>
      <c r="B221" s="293" t="s">
        <v>249</v>
      </c>
      <c r="C221" s="209" t="s">
        <v>250</v>
      </c>
      <c r="D221" s="294">
        <v>5555.67</v>
      </c>
      <c r="E221" s="294">
        <v>2548.96</v>
      </c>
      <c r="F221" s="294">
        <v>14500.580000000002</v>
      </c>
      <c r="G221" s="294">
        <v>9364.9699999999993</v>
      </c>
      <c r="H221" s="294">
        <v>35671.679999999993</v>
      </c>
      <c r="I221" s="294">
        <v>34117.800000000003</v>
      </c>
      <c r="J221" s="295">
        <v>55727.929999999993</v>
      </c>
      <c r="K221" s="296">
        <v>46031.73</v>
      </c>
    </row>
    <row r="222" spans="1:11" ht="34.5" customHeight="1">
      <c r="A222" s="281" t="s">
        <v>989</v>
      </c>
      <c r="B222" s="293" t="s">
        <v>249</v>
      </c>
      <c r="C222" s="209" t="s">
        <v>250</v>
      </c>
      <c r="D222" s="294">
        <v>48336.259999999987</v>
      </c>
      <c r="E222" s="294">
        <v>35515.79</v>
      </c>
      <c r="F222" s="294">
        <v>184944.44999999995</v>
      </c>
      <c r="G222" s="294">
        <v>144507.07</v>
      </c>
      <c r="H222" s="294">
        <v>84686.459999999977</v>
      </c>
      <c r="I222" s="294">
        <v>74755.14</v>
      </c>
      <c r="J222" s="295">
        <v>317967.16999999993</v>
      </c>
      <c r="K222" s="296">
        <v>254778</v>
      </c>
    </row>
    <row r="223" spans="1:11" ht="34.5" customHeight="1">
      <c r="A223" s="281" t="s">
        <v>990</v>
      </c>
      <c r="B223" s="293" t="s">
        <v>249</v>
      </c>
      <c r="C223" s="209" t="s">
        <v>250</v>
      </c>
      <c r="D223" s="294">
        <v>9848.1299999999992</v>
      </c>
      <c r="E223" s="294">
        <v>7869.9</v>
      </c>
      <c r="F223" s="294">
        <v>19138.760000000002</v>
      </c>
      <c r="G223" s="294">
        <v>11035.09</v>
      </c>
      <c r="H223" s="294">
        <v>45789.46</v>
      </c>
      <c r="I223" s="294">
        <v>41229.160000000003</v>
      </c>
      <c r="J223" s="295">
        <v>74776.350000000006</v>
      </c>
      <c r="K223" s="296">
        <v>60134.15</v>
      </c>
    </row>
    <row r="224" spans="1:11" ht="34.5" customHeight="1">
      <c r="A224" s="281" t="s">
        <v>531</v>
      </c>
      <c r="B224" s="293" t="s">
        <v>249</v>
      </c>
      <c r="C224" s="209" t="s">
        <v>250</v>
      </c>
      <c r="D224" s="294">
        <v>12875.819999999998</v>
      </c>
      <c r="E224" s="294">
        <v>9803.9599999999991</v>
      </c>
      <c r="F224" s="294">
        <v>19990.540000000005</v>
      </c>
      <c r="G224" s="294">
        <v>11174.16</v>
      </c>
      <c r="H224" s="294">
        <v>95428.5</v>
      </c>
      <c r="I224" s="294">
        <v>86848.38</v>
      </c>
      <c r="J224" s="295">
        <v>128294.86</v>
      </c>
      <c r="K224" s="296">
        <v>107826.5</v>
      </c>
    </row>
    <row r="225" spans="1:11" ht="34.5" customHeight="1">
      <c r="A225" s="281" t="s">
        <v>991</v>
      </c>
      <c r="B225" s="293" t="s">
        <v>249</v>
      </c>
      <c r="C225" s="209" t="s">
        <v>250</v>
      </c>
      <c r="D225" s="294">
        <v>20199.700000000008</v>
      </c>
      <c r="E225" s="294">
        <v>15176.65</v>
      </c>
      <c r="F225" s="294">
        <v>123374.68000000004</v>
      </c>
      <c r="G225" s="294">
        <v>95096.12</v>
      </c>
      <c r="H225" s="294">
        <v>64587.359999999993</v>
      </c>
      <c r="I225" s="294">
        <v>55804.56</v>
      </c>
      <c r="J225" s="295">
        <v>208161.74000000005</v>
      </c>
      <c r="K225" s="296">
        <v>166077.32999999999</v>
      </c>
    </row>
    <row r="226" spans="1:11" ht="34.5" customHeight="1">
      <c r="A226" s="281" t="s">
        <v>992</v>
      </c>
      <c r="B226" s="293" t="s">
        <v>249</v>
      </c>
      <c r="C226" s="209" t="s">
        <v>250</v>
      </c>
      <c r="D226" s="294">
        <v>787.1</v>
      </c>
      <c r="E226" s="294">
        <v>787.1</v>
      </c>
      <c r="F226" s="294">
        <v>8549.43</v>
      </c>
      <c r="G226" s="294">
        <v>6422.72</v>
      </c>
      <c r="H226" s="294">
        <v>35840.58</v>
      </c>
      <c r="I226" s="294">
        <v>33205.74</v>
      </c>
      <c r="J226" s="295">
        <v>45177.11</v>
      </c>
      <c r="K226" s="296">
        <v>40415.56</v>
      </c>
    </row>
    <row r="227" spans="1:11" ht="34.5" customHeight="1">
      <c r="A227" s="281" t="s">
        <v>993</v>
      </c>
      <c r="B227" s="293" t="s">
        <v>249</v>
      </c>
      <c r="C227" s="209" t="s">
        <v>250</v>
      </c>
      <c r="D227" s="294">
        <v>268056.36000000004</v>
      </c>
      <c r="E227" s="294">
        <v>174755.43</v>
      </c>
      <c r="F227" s="294">
        <v>507834.05000000034</v>
      </c>
      <c r="G227" s="294">
        <v>364963.09</v>
      </c>
      <c r="H227" s="294">
        <v>195011.94</v>
      </c>
      <c r="I227" s="294">
        <v>177750.36</v>
      </c>
      <c r="J227" s="295">
        <v>970902.35000000033</v>
      </c>
      <c r="K227" s="296">
        <v>717468.88</v>
      </c>
    </row>
    <row r="228" spans="1:11" ht="34.5" customHeight="1">
      <c r="A228" s="281" t="s">
        <v>994</v>
      </c>
      <c r="B228" s="293" t="s">
        <v>249</v>
      </c>
      <c r="C228" s="209" t="s">
        <v>250</v>
      </c>
      <c r="D228" s="294">
        <v>6947.5900000000011</v>
      </c>
      <c r="E228" s="294">
        <v>2362.54</v>
      </c>
      <c r="F228" s="294">
        <v>11380.12</v>
      </c>
      <c r="G228" s="294">
        <v>9442.94</v>
      </c>
      <c r="H228" s="294">
        <v>39488.819999999992</v>
      </c>
      <c r="I228" s="294">
        <v>37867.379999999997</v>
      </c>
      <c r="J228" s="295">
        <v>57816.53</v>
      </c>
      <c r="K228" s="296">
        <v>49672.86</v>
      </c>
    </row>
    <row r="229" spans="1:11" ht="34.5" customHeight="1">
      <c r="A229" s="281" t="s">
        <v>874</v>
      </c>
      <c r="B229" s="293" t="s">
        <v>249</v>
      </c>
      <c r="C229" s="209" t="s">
        <v>265</v>
      </c>
      <c r="D229" s="294"/>
      <c r="E229" s="294"/>
      <c r="F229" s="294">
        <v>7623.43</v>
      </c>
      <c r="G229" s="294">
        <v>6343.53</v>
      </c>
      <c r="H229" s="294">
        <v>8816.58</v>
      </c>
      <c r="I229" s="294">
        <v>8039.64</v>
      </c>
      <c r="J229" s="295">
        <v>16440.010000000002</v>
      </c>
      <c r="K229" s="296">
        <v>14383.17</v>
      </c>
    </row>
    <row r="230" spans="1:11" ht="34.5" customHeight="1">
      <c r="A230" s="281" t="s">
        <v>875</v>
      </c>
      <c r="B230" s="293" t="s">
        <v>249</v>
      </c>
      <c r="C230" s="209" t="s">
        <v>265</v>
      </c>
      <c r="D230" s="294">
        <v>11292.61</v>
      </c>
      <c r="E230" s="294">
        <v>3208.27</v>
      </c>
      <c r="F230" s="294">
        <v>51376.849999999984</v>
      </c>
      <c r="G230" s="294">
        <v>39151.46</v>
      </c>
      <c r="H230" s="294">
        <v>38070.060000000005</v>
      </c>
      <c r="I230" s="294">
        <v>33138.18</v>
      </c>
      <c r="J230" s="295">
        <v>100739.51999999999</v>
      </c>
      <c r="K230" s="296">
        <v>75497.91</v>
      </c>
    </row>
    <row r="231" spans="1:11" ht="34.5" customHeight="1">
      <c r="A231" s="281" t="s">
        <v>876</v>
      </c>
      <c r="B231" s="293" t="s">
        <v>249</v>
      </c>
      <c r="C231" s="209" t="s">
        <v>265</v>
      </c>
      <c r="D231" s="294">
        <v>4308.6000000000004</v>
      </c>
      <c r="E231" s="294">
        <v>2375.31</v>
      </c>
      <c r="F231" s="294">
        <v>16291.12</v>
      </c>
      <c r="G231" s="294">
        <v>13558.92</v>
      </c>
      <c r="H231" s="294">
        <v>21011.160000000003</v>
      </c>
      <c r="I231" s="294">
        <v>18781.68</v>
      </c>
      <c r="J231" s="295">
        <v>41610.880000000005</v>
      </c>
      <c r="K231" s="296">
        <v>34715.910000000003</v>
      </c>
    </row>
    <row r="232" spans="1:11" ht="34.5" customHeight="1">
      <c r="A232" s="281" t="s">
        <v>877</v>
      </c>
      <c r="B232" s="293" t="s">
        <v>249</v>
      </c>
      <c r="C232" s="209" t="s">
        <v>265</v>
      </c>
      <c r="D232" s="294">
        <v>59474.479999999996</v>
      </c>
      <c r="E232" s="294">
        <v>32434.85</v>
      </c>
      <c r="F232" s="294">
        <v>389117.07999999984</v>
      </c>
      <c r="G232" s="294">
        <v>315508.5</v>
      </c>
      <c r="H232" s="294">
        <v>104616.66000000002</v>
      </c>
      <c r="I232" s="294">
        <v>93266.58</v>
      </c>
      <c r="J232" s="295">
        <v>553208.21999999986</v>
      </c>
      <c r="K232" s="296">
        <v>441209.93</v>
      </c>
    </row>
    <row r="233" spans="1:11" ht="34.5" customHeight="1">
      <c r="A233" s="281" t="s">
        <v>878</v>
      </c>
      <c r="B233" s="293" t="s">
        <v>249</v>
      </c>
      <c r="C233" s="209" t="s">
        <v>265</v>
      </c>
      <c r="D233" s="294">
        <v>7177.94</v>
      </c>
      <c r="E233" s="294">
        <v>4381.41</v>
      </c>
      <c r="F233" s="294">
        <v>1685.3300000000002</v>
      </c>
      <c r="G233" s="294">
        <v>1685.33</v>
      </c>
      <c r="H233" s="294">
        <v>7364.04</v>
      </c>
      <c r="I233" s="294">
        <v>7364.04</v>
      </c>
      <c r="J233" s="295">
        <v>16227.31</v>
      </c>
      <c r="K233" s="296">
        <v>13430.78</v>
      </c>
    </row>
    <row r="234" spans="1:11" ht="34.5" customHeight="1">
      <c r="A234" s="281" t="s">
        <v>879</v>
      </c>
      <c r="B234" s="293" t="s">
        <v>249</v>
      </c>
      <c r="C234" s="209" t="s">
        <v>265</v>
      </c>
      <c r="D234" s="294">
        <v>13108.550000000001</v>
      </c>
      <c r="E234" s="294">
        <v>11318.49</v>
      </c>
      <c r="F234" s="294">
        <v>6380.8600000000006</v>
      </c>
      <c r="G234" s="294">
        <v>3708.93</v>
      </c>
      <c r="H234" s="294">
        <v>7026.24</v>
      </c>
      <c r="I234" s="294">
        <v>5641.26</v>
      </c>
      <c r="J234" s="295">
        <v>26515.65</v>
      </c>
      <c r="K234" s="296">
        <v>20668.68</v>
      </c>
    </row>
    <row r="235" spans="1:11" ht="34.5" customHeight="1">
      <c r="A235" s="281" t="s">
        <v>880</v>
      </c>
      <c r="B235" s="293" t="s">
        <v>249</v>
      </c>
      <c r="C235" s="209" t="s">
        <v>265</v>
      </c>
      <c r="D235" s="294">
        <v>3892.71</v>
      </c>
      <c r="E235" s="294">
        <v>2479.9299999999998</v>
      </c>
      <c r="F235" s="294">
        <v>8174.3499999999985</v>
      </c>
      <c r="G235" s="294">
        <v>3695.02</v>
      </c>
      <c r="H235" s="294">
        <v>17025.12</v>
      </c>
      <c r="I235" s="294">
        <v>16315.74</v>
      </c>
      <c r="J235" s="295">
        <v>29092.179999999997</v>
      </c>
      <c r="K235" s="296">
        <v>22490.69</v>
      </c>
    </row>
    <row r="236" spans="1:11" ht="34.5" customHeight="1">
      <c r="A236" s="281" t="s">
        <v>881</v>
      </c>
      <c r="B236" s="293" t="s">
        <v>249</v>
      </c>
      <c r="C236" s="209" t="s">
        <v>265</v>
      </c>
      <c r="D236" s="294"/>
      <c r="E236" s="294"/>
      <c r="F236" s="294">
        <v>16960.240000000002</v>
      </c>
      <c r="G236" s="294">
        <v>10045.129999999999</v>
      </c>
      <c r="H236" s="294">
        <v>3648.24</v>
      </c>
      <c r="I236" s="294">
        <v>2972.64</v>
      </c>
      <c r="J236" s="295">
        <v>20608.480000000003</v>
      </c>
      <c r="K236" s="296">
        <v>13017.77</v>
      </c>
    </row>
    <row r="237" spans="1:11" ht="34.5" customHeight="1">
      <c r="A237" s="281" t="s">
        <v>836</v>
      </c>
      <c r="B237" s="293" t="s">
        <v>274</v>
      </c>
      <c r="C237" s="209" t="s">
        <v>275</v>
      </c>
      <c r="D237" s="294">
        <v>8075.6900000000005</v>
      </c>
      <c r="E237" s="294">
        <v>4705.84</v>
      </c>
      <c r="F237" s="294">
        <v>28130.410000000003</v>
      </c>
      <c r="G237" s="294">
        <v>26085.66</v>
      </c>
      <c r="H237" s="294">
        <v>11485.199999999999</v>
      </c>
      <c r="I237" s="294">
        <v>9525.9599999999991</v>
      </c>
      <c r="J237" s="295">
        <v>47691.3</v>
      </c>
      <c r="K237" s="296">
        <v>40317.46</v>
      </c>
    </row>
    <row r="238" spans="1:11" ht="34.5" customHeight="1">
      <c r="A238" s="281" t="s">
        <v>837</v>
      </c>
      <c r="B238" s="293" t="s">
        <v>274</v>
      </c>
      <c r="C238" s="209" t="s">
        <v>275</v>
      </c>
      <c r="D238" s="294">
        <v>17433.73</v>
      </c>
      <c r="E238" s="294">
        <v>10787.44</v>
      </c>
      <c r="F238" s="294">
        <v>26045.539999999997</v>
      </c>
      <c r="G238" s="294">
        <v>21214.77</v>
      </c>
      <c r="H238" s="294">
        <v>10843.380000000001</v>
      </c>
      <c r="I238" s="294">
        <v>9323.2800000000007</v>
      </c>
      <c r="J238" s="295">
        <v>54322.649999999994</v>
      </c>
      <c r="K238" s="296">
        <v>41325.49</v>
      </c>
    </row>
    <row r="239" spans="1:11" ht="34.5" customHeight="1">
      <c r="A239" s="281" t="s">
        <v>838</v>
      </c>
      <c r="B239" s="293" t="s">
        <v>274</v>
      </c>
      <c r="C239" s="209" t="s">
        <v>275</v>
      </c>
      <c r="D239" s="294">
        <v>19700.63</v>
      </c>
      <c r="E239" s="294">
        <v>10304.27</v>
      </c>
      <c r="F239" s="294">
        <v>29630.1</v>
      </c>
      <c r="G239" s="294">
        <v>25377.759999999998</v>
      </c>
      <c r="H239" s="294">
        <v>31111.38</v>
      </c>
      <c r="I239" s="294">
        <v>29591.279999999999</v>
      </c>
      <c r="J239" s="295">
        <v>80442.11</v>
      </c>
      <c r="K239" s="296">
        <v>65273.31</v>
      </c>
    </row>
    <row r="240" spans="1:11" ht="34.5" customHeight="1">
      <c r="A240" s="281" t="s">
        <v>839</v>
      </c>
      <c r="B240" s="293" t="s">
        <v>274</v>
      </c>
      <c r="C240" s="209" t="s">
        <v>275</v>
      </c>
      <c r="D240" s="294">
        <v>5320.21</v>
      </c>
      <c r="E240" s="294">
        <v>19240.189999999999</v>
      </c>
      <c r="F240" s="294">
        <v>9132.76</v>
      </c>
      <c r="G240" s="294">
        <v>9132.76</v>
      </c>
      <c r="H240" s="294">
        <v>8816.58</v>
      </c>
      <c r="I240" s="294">
        <v>8039.64</v>
      </c>
      <c r="J240" s="295">
        <v>23269.550000000003</v>
      </c>
      <c r="K240" s="296">
        <v>36412.589999999997</v>
      </c>
    </row>
    <row r="241" spans="1:11" ht="34.5" customHeight="1">
      <c r="A241" s="281" t="s">
        <v>840</v>
      </c>
      <c r="B241" s="293" t="s">
        <v>274</v>
      </c>
      <c r="C241" s="209" t="s">
        <v>275</v>
      </c>
      <c r="D241" s="294">
        <v>110929.97000000003</v>
      </c>
      <c r="E241" s="294">
        <v>68329.69</v>
      </c>
      <c r="F241" s="294">
        <v>30233.829999999998</v>
      </c>
      <c r="G241" s="294">
        <v>23759.09</v>
      </c>
      <c r="H241" s="294">
        <v>55534.319999999992</v>
      </c>
      <c r="I241" s="294">
        <v>47731.14</v>
      </c>
      <c r="J241" s="295">
        <v>196698.12000000002</v>
      </c>
      <c r="K241" s="296">
        <v>139819.92000000001</v>
      </c>
    </row>
    <row r="242" spans="1:11" ht="34.5" customHeight="1">
      <c r="A242" s="281" t="s">
        <v>841</v>
      </c>
      <c r="B242" s="293" t="s">
        <v>274</v>
      </c>
      <c r="C242" s="209" t="s">
        <v>275</v>
      </c>
      <c r="D242" s="294">
        <v>23610.879999999997</v>
      </c>
      <c r="E242" s="294">
        <v>8047.35</v>
      </c>
      <c r="F242" s="294">
        <v>90389.47000000003</v>
      </c>
      <c r="G242" s="294">
        <v>67504.2</v>
      </c>
      <c r="H242" s="294">
        <v>88064.46</v>
      </c>
      <c r="I242" s="294">
        <v>76917.06</v>
      </c>
      <c r="J242" s="295">
        <v>202064.81000000006</v>
      </c>
      <c r="K242" s="296">
        <v>152468.60999999999</v>
      </c>
    </row>
    <row r="243" spans="1:11" ht="34.5" customHeight="1">
      <c r="A243" s="281" t="s">
        <v>842</v>
      </c>
      <c r="B243" s="293" t="s">
        <v>274</v>
      </c>
      <c r="C243" s="209" t="s">
        <v>275</v>
      </c>
      <c r="D243" s="294">
        <v>141707.36000000004</v>
      </c>
      <c r="E243" s="294">
        <v>138932.65</v>
      </c>
      <c r="F243" s="294">
        <v>83770.889999999985</v>
      </c>
      <c r="G243" s="294">
        <v>58849.48</v>
      </c>
      <c r="H243" s="294">
        <v>70025.94</v>
      </c>
      <c r="I243" s="294">
        <v>62459.22</v>
      </c>
      <c r="J243" s="295">
        <v>295504.19000000006</v>
      </c>
      <c r="K243" s="296">
        <v>260241.35</v>
      </c>
    </row>
    <row r="244" spans="1:11" ht="34.5" customHeight="1">
      <c r="A244" s="281" t="s">
        <v>843</v>
      </c>
      <c r="B244" s="293" t="s">
        <v>274</v>
      </c>
      <c r="C244" s="209" t="s">
        <v>275</v>
      </c>
      <c r="D244" s="294">
        <v>78252.130000000034</v>
      </c>
      <c r="E244" s="294">
        <v>49175.68</v>
      </c>
      <c r="F244" s="294">
        <v>281913.41999999987</v>
      </c>
      <c r="G244" s="294">
        <v>222668.82</v>
      </c>
      <c r="H244" s="294">
        <v>57290.879999999997</v>
      </c>
      <c r="I244" s="294">
        <v>50095.74</v>
      </c>
      <c r="J244" s="295">
        <v>417456.42999999993</v>
      </c>
      <c r="K244" s="296">
        <v>321940.24</v>
      </c>
    </row>
    <row r="245" spans="1:11" ht="34.5" customHeight="1">
      <c r="A245" s="281" t="s">
        <v>844</v>
      </c>
      <c r="B245" s="293" t="s">
        <v>274</v>
      </c>
      <c r="C245" s="209" t="s">
        <v>275</v>
      </c>
      <c r="D245" s="294">
        <v>6370.6100000000006</v>
      </c>
      <c r="E245" s="294">
        <v>6101.09</v>
      </c>
      <c r="F245" s="294">
        <v>67728.010000000009</v>
      </c>
      <c r="G245" s="294">
        <v>45327.77</v>
      </c>
      <c r="H245" s="294">
        <v>11552.76</v>
      </c>
      <c r="I245" s="294">
        <v>8884.14</v>
      </c>
      <c r="J245" s="295">
        <v>85651.38</v>
      </c>
      <c r="K245" s="296">
        <v>60313</v>
      </c>
    </row>
    <row r="246" spans="1:11" ht="34.5" customHeight="1">
      <c r="A246" s="281" t="s">
        <v>845</v>
      </c>
      <c r="B246" s="293" t="s">
        <v>274</v>
      </c>
      <c r="C246" s="209" t="s">
        <v>275</v>
      </c>
      <c r="D246" s="294">
        <v>54949.380000000005</v>
      </c>
      <c r="E246" s="294">
        <v>40583.43</v>
      </c>
      <c r="F246" s="294">
        <v>78325.19</v>
      </c>
      <c r="G246" s="294">
        <v>62299.31</v>
      </c>
      <c r="H246" s="294">
        <v>41718.300000000003</v>
      </c>
      <c r="I246" s="294">
        <v>37191.78</v>
      </c>
      <c r="J246" s="295">
        <v>174992.87</v>
      </c>
      <c r="K246" s="296">
        <v>140074.51999999999</v>
      </c>
    </row>
    <row r="247" spans="1:11" ht="34.5" customHeight="1">
      <c r="A247" s="281" t="s">
        <v>846</v>
      </c>
      <c r="B247" s="293" t="s">
        <v>274</v>
      </c>
      <c r="C247" s="209" t="s">
        <v>275</v>
      </c>
      <c r="D247" s="294">
        <v>9.4</v>
      </c>
      <c r="E247" s="294"/>
      <c r="F247" s="294">
        <v>9091.43</v>
      </c>
      <c r="G247" s="294">
        <v>6294.51</v>
      </c>
      <c r="H247" s="294">
        <v>7127.58</v>
      </c>
      <c r="I247" s="294">
        <v>6519.54</v>
      </c>
      <c r="J247" s="295">
        <v>16228.41</v>
      </c>
      <c r="K247" s="296">
        <v>12814.05</v>
      </c>
    </row>
    <row r="248" spans="1:11" ht="34.5" customHeight="1">
      <c r="A248" s="281" t="s">
        <v>847</v>
      </c>
      <c r="B248" s="293" t="s">
        <v>274</v>
      </c>
      <c r="C248" s="209" t="s">
        <v>275</v>
      </c>
      <c r="D248" s="294"/>
      <c r="E248" s="294"/>
      <c r="F248" s="294">
        <v>25168.179999999997</v>
      </c>
      <c r="G248" s="294">
        <v>19032.72</v>
      </c>
      <c r="H248" s="294">
        <v>0</v>
      </c>
      <c r="I248" s="294"/>
      <c r="J248" s="295">
        <v>25168.179999999997</v>
      </c>
      <c r="K248" s="296">
        <v>19032.72</v>
      </c>
    </row>
    <row r="249" spans="1:11" ht="34.5" customHeight="1">
      <c r="A249" s="281" t="s">
        <v>848</v>
      </c>
      <c r="B249" s="293" t="s">
        <v>274</v>
      </c>
      <c r="C249" s="209" t="s">
        <v>275</v>
      </c>
      <c r="D249" s="294">
        <v>10979.519999999999</v>
      </c>
      <c r="E249" s="294">
        <v>3035.16</v>
      </c>
      <c r="F249" s="294">
        <v>57167.710000000006</v>
      </c>
      <c r="G249" s="294">
        <v>48393.86</v>
      </c>
      <c r="H249" s="294">
        <v>30402</v>
      </c>
      <c r="I249" s="294">
        <v>28172.52</v>
      </c>
      <c r="J249" s="295">
        <v>98549.23000000001</v>
      </c>
      <c r="K249" s="296">
        <v>79601.539999999994</v>
      </c>
    </row>
    <row r="250" spans="1:11" ht="34.5" customHeight="1">
      <c r="A250" s="281" t="s">
        <v>849</v>
      </c>
      <c r="B250" s="293" t="s">
        <v>274</v>
      </c>
      <c r="C250" s="209" t="s">
        <v>275</v>
      </c>
      <c r="D250" s="294">
        <v>18147.110000000004</v>
      </c>
      <c r="E250" s="294">
        <v>9508.09</v>
      </c>
      <c r="F250" s="294">
        <v>94567.000000000015</v>
      </c>
      <c r="G250" s="294">
        <v>81620.25</v>
      </c>
      <c r="H250" s="294">
        <v>38576.759999999995</v>
      </c>
      <c r="I250" s="294">
        <v>33780</v>
      </c>
      <c r="J250" s="295">
        <v>151290.87000000002</v>
      </c>
      <c r="K250" s="296">
        <v>124908.34</v>
      </c>
    </row>
    <row r="251" spans="1:11" ht="34.5" customHeight="1">
      <c r="A251" s="281" t="s">
        <v>850</v>
      </c>
      <c r="B251" s="293" t="s">
        <v>274</v>
      </c>
      <c r="C251" s="209" t="s">
        <v>275</v>
      </c>
      <c r="D251" s="294">
        <v>32664.959999999995</v>
      </c>
      <c r="E251" s="294">
        <v>19158.25</v>
      </c>
      <c r="F251" s="294">
        <v>97218.45</v>
      </c>
      <c r="G251" s="294">
        <v>71175.240000000005</v>
      </c>
      <c r="H251" s="294">
        <v>9627.2999999999993</v>
      </c>
      <c r="I251" s="294">
        <v>9627.2999999999993</v>
      </c>
      <c r="J251" s="295">
        <v>139510.71</v>
      </c>
      <c r="K251" s="296">
        <v>99960.79</v>
      </c>
    </row>
    <row r="252" spans="1:11" ht="34.5" customHeight="1">
      <c r="A252" s="281" t="s">
        <v>851</v>
      </c>
      <c r="B252" s="293" t="s">
        <v>274</v>
      </c>
      <c r="C252" s="209" t="s">
        <v>275</v>
      </c>
      <c r="D252" s="294">
        <v>258698.23</v>
      </c>
      <c r="E252" s="294">
        <v>927248.23</v>
      </c>
      <c r="F252" s="294">
        <v>2697353.2499999972</v>
      </c>
      <c r="G252" s="294">
        <v>2240009.77</v>
      </c>
      <c r="H252" s="294">
        <v>558383.88000000012</v>
      </c>
      <c r="I252" s="294">
        <v>493796.52</v>
      </c>
      <c r="J252" s="295">
        <v>3514435.3599999971</v>
      </c>
      <c r="K252" s="296">
        <v>3661054.52</v>
      </c>
    </row>
    <row r="253" spans="1:11" ht="34.5" customHeight="1">
      <c r="A253" s="281" t="s">
        <v>852</v>
      </c>
      <c r="B253" s="293" t="s">
        <v>274</v>
      </c>
      <c r="C253" s="209" t="s">
        <v>275</v>
      </c>
      <c r="D253" s="294">
        <v>71915.459999999992</v>
      </c>
      <c r="E253" s="294">
        <v>91323.91</v>
      </c>
      <c r="F253" s="294">
        <v>179149.39999999997</v>
      </c>
      <c r="G253" s="294">
        <v>163375.19</v>
      </c>
      <c r="H253" s="294">
        <v>17058.900000000001</v>
      </c>
      <c r="I253" s="294">
        <v>13984.92</v>
      </c>
      <c r="J253" s="295">
        <v>268123.75999999995</v>
      </c>
      <c r="K253" s="296">
        <v>268684.02</v>
      </c>
    </row>
    <row r="254" spans="1:11" ht="34.5" customHeight="1">
      <c r="A254" s="281" t="s">
        <v>853</v>
      </c>
      <c r="B254" s="293" t="s">
        <v>274</v>
      </c>
      <c r="C254" s="209" t="s">
        <v>275</v>
      </c>
      <c r="D254" s="294">
        <v>714.46</v>
      </c>
      <c r="E254" s="294">
        <v>450.41</v>
      </c>
      <c r="F254" s="294">
        <v>26153.97</v>
      </c>
      <c r="G254" s="294">
        <v>19869.009999999998</v>
      </c>
      <c r="H254" s="294">
        <v>0</v>
      </c>
      <c r="I254" s="294"/>
      <c r="J254" s="295">
        <v>26868.43</v>
      </c>
      <c r="K254" s="296">
        <v>20319.419999999998</v>
      </c>
    </row>
    <row r="255" spans="1:11" ht="34.5" customHeight="1">
      <c r="A255" s="281" t="s">
        <v>854</v>
      </c>
      <c r="B255" s="293" t="s">
        <v>274</v>
      </c>
      <c r="C255" s="209" t="s">
        <v>275</v>
      </c>
      <c r="D255" s="294">
        <v>43240.41</v>
      </c>
      <c r="E255" s="294">
        <v>30838.99</v>
      </c>
      <c r="F255" s="294">
        <v>61671.479999999996</v>
      </c>
      <c r="G255" s="294">
        <v>45371.59</v>
      </c>
      <c r="H255" s="294">
        <v>10134</v>
      </c>
      <c r="I255" s="294">
        <v>9357.06</v>
      </c>
      <c r="J255" s="295">
        <v>115045.89</v>
      </c>
      <c r="K255" s="296">
        <v>85567.64</v>
      </c>
    </row>
    <row r="256" spans="1:11" ht="34.5" customHeight="1">
      <c r="A256" s="281" t="s">
        <v>855</v>
      </c>
      <c r="B256" s="293" t="s">
        <v>274</v>
      </c>
      <c r="C256" s="209" t="s">
        <v>275</v>
      </c>
      <c r="D256" s="294">
        <v>600.76</v>
      </c>
      <c r="E256" s="294">
        <v>343.17</v>
      </c>
      <c r="F256" s="294">
        <v>739.26</v>
      </c>
      <c r="G256" s="294">
        <v>739.26</v>
      </c>
      <c r="H256" s="294">
        <v>1689</v>
      </c>
      <c r="I256" s="294">
        <v>743.16</v>
      </c>
      <c r="J256" s="295">
        <v>3029.0200000000004</v>
      </c>
      <c r="K256" s="296">
        <v>1825.59</v>
      </c>
    </row>
    <row r="257" spans="1:11" ht="34.5" customHeight="1">
      <c r="A257" s="281" t="s">
        <v>856</v>
      </c>
      <c r="B257" s="293" t="s">
        <v>274</v>
      </c>
      <c r="C257" s="209" t="s">
        <v>275</v>
      </c>
      <c r="D257" s="294">
        <v>93593.539999999979</v>
      </c>
      <c r="E257" s="294">
        <v>65018.6</v>
      </c>
      <c r="F257" s="294">
        <v>232326.32999999993</v>
      </c>
      <c r="G257" s="294">
        <v>182318.25</v>
      </c>
      <c r="H257" s="294">
        <v>29827.739999999998</v>
      </c>
      <c r="I257" s="294">
        <v>26787.54</v>
      </c>
      <c r="J257" s="295">
        <v>355747.60999999993</v>
      </c>
      <c r="K257" s="296">
        <v>274124.39</v>
      </c>
    </row>
    <row r="258" spans="1:11" ht="34.5" customHeight="1">
      <c r="A258" s="281" t="s">
        <v>857</v>
      </c>
      <c r="B258" s="293" t="s">
        <v>274</v>
      </c>
      <c r="C258" s="209" t="s">
        <v>275</v>
      </c>
      <c r="D258" s="294">
        <v>1366.3700000000001</v>
      </c>
      <c r="E258" s="294">
        <v>415.8</v>
      </c>
      <c r="F258" s="294">
        <v>6935.85</v>
      </c>
      <c r="G258" s="294">
        <v>6260.46</v>
      </c>
      <c r="H258" s="294">
        <v>11248.74</v>
      </c>
      <c r="I258" s="294">
        <v>10471.799999999999</v>
      </c>
      <c r="J258" s="295">
        <v>19550.96</v>
      </c>
      <c r="K258" s="296">
        <v>17148.060000000001</v>
      </c>
    </row>
    <row r="259" spans="1:11" ht="34.5" customHeight="1">
      <c r="A259" s="281" t="s">
        <v>858</v>
      </c>
      <c r="B259" s="293" t="s">
        <v>274</v>
      </c>
      <c r="C259" s="209" t="s">
        <v>275</v>
      </c>
      <c r="D259" s="294">
        <v>19673.13</v>
      </c>
      <c r="E259" s="294">
        <v>12811.62</v>
      </c>
      <c r="F259" s="294">
        <v>13306.29</v>
      </c>
      <c r="G259" s="294">
        <v>9447.61</v>
      </c>
      <c r="H259" s="294">
        <v>11755.44</v>
      </c>
      <c r="I259" s="294">
        <v>11012.28</v>
      </c>
      <c r="J259" s="295">
        <v>44734.86</v>
      </c>
      <c r="K259" s="296">
        <v>33271.51</v>
      </c>
    </row>
    <row r="260" spans="1:11" ht="34.5" customHeight="1">
      <c r="A260" s="281" t="s">
        <v>859</v>
      </c>
      <c r="B260" s="293" t="s">
        <v>274</v>
      </c>
      <c r="C260" s="209" t="s">
        <v>275</v>
      </c>
      <c r="D260" s="294">
        <v>43907.55</v>
      </c>
      <c r="E260" s="294">
        <v>30310.66</v>
      </c>
      <c r="F260" s="294">
        <v>6849.81</v>
      </c>
      <c r="G260" s="294">
        <v>3360.3</v>
      </c>
      <c r="H260" s="294">
        <v>25233.66</v>
      </c>
      <c r="I260" s="294">
        <v>21686.76</v>
      </c>
      <c r="J260" s="295">
        <v>75991.02</v>
      </c>
      <c r="K260" s="296">
        <v>55357.72</v>
      </c>
    </row>
    <row r="261" spans="1:11" ht="34.5" customHeight="1">
      <c r="A261" s="281" t="s">
        <v>861</v>
      </c>
      <c r="B261" s="293" t="s">
        <v>274</v>
      </c>
      <c r="C261" s="209" t="s">
        <v>275</v>
      </c>
      <c r="D261" s="294">
        <v>16065.699999999997</v>
      </c>
      <c r="E261" s="294">
        <v>10458.529999999999</v>
      </c>
      <c r="F261" s="294">
        <v>17949.239999999998</v>
      </c>
      <c r="G261" s="294">
        <v>15279.5</v>
      </c>
      <c r="H261" s="294">
        <v>10134</v>
      </c>
      <c r="I261" s="294">
        <v>9627.2999999999993</v>
      </c>
      <c r="J261" s="295">
        <v>44148.939999999995</v>
      </c>
      <c r="K261" s="296">
        <v>35365.33</v>
      </c>
    </row>
    <row r="262" spans="1:11" ht="34.5" customHeight="1">
      <c r="A262" s="281" t="s">
        <v>862</v>
      </c>
      <c r="B262" s="293" t="s">
        <v>274</v>
      </c>
      <c r="C262" s="209" t="s">
        <v>275</v>
      </c>
      <c r="D262" s="294">
        <v>34678.1</v>
      </c>
      <c r="E262" s="294">
        <v>22763.49</v>
      </c>
      <c r="F262" s="294">
        <v>66555.39</v>
      </c>
      <c r="G262" s="294">
        <v>53589.98</v>
      </c>
      <c r="H262" s="294">
        <v>9289.5</v>
      </c>
      <c r="I262" s="294">
        <v>7972.08</v>
      </c>
      <c r="J262" s="295">
        <v>110522.98999999999</v>
      </c>
      <c r="K262" s="296">
        <v>84325.55</v>
      </c>
    </row>
    <row r="263" spans="1:11" ht="34.5" customHeight="1">
      <c r="A263" s="281" t="s">
        <v>863</v>
      </c>
      <c r="B263" s="293" t="s">
        <v>274</v>
      </c>
      <c r="C263" s="209" t="s">
        <v>275</v>
      </c>
      <c r="D263" s="294">
        <v>25175.780000000002</v>
      </c>
      <c r="E263" s="294">
        <v>13085.29</v>
      </c>
      <c r="F263" s="294">
        <v>33137.530000000006</v>
      </c>
      <c r="G263" s="294">
        <v>25057.38</v>
      </c>
      <c r="H263" s="294">
        <v>27936.06</v>
      </c>
      <c r="I263" s="294">
        <v>25672.799999999999</v>
      </c>
      <c r="J263" s="295">
        <v>86249.37000000001</v>
      </c>
      <c r="K263" s="296">
        <v>63815.47</v>
      </c>
    </row>
    <row r="264" spans="1:11" ht="34.5" customHeight="1">
      <c r="A264" s="281" t="s">
        <v>864</v>
      </c>
      <c r="B264" s="293" t="s">
        <v>274</v>
      </c>
      <c r="C264" s="209" t="s">
        <v>275</v>
      </c>
      <c r="D264" s="294">
        <v>52191.269999999982</v>
      </c>
      <c r="E264" s="294">
        <v>35068.25</v>
      </c>
      <c r="F264" s="294">
        <v>9068.09</v>
      </c>
      <c r="G264" s="294">
        <v>7855.12</v>
      </c>
      <c r="H264" s="294">
        <v>15403.68</v>
      </c>
      <c r="I264" s="294">
        <v>14626.74</v>
      </c>
      <c r="J264" s="295">
        <v>76663.039999999979</v>
      </c>
      <c r="K264" s="296">
        <v>57550.11</v>
      </c>
    </row>
    <row r="265" spans="1:11" ht="34.5" customHeight="1">
      <c r="A265" s="281" t="s">
        <v>860</v>
      </c>
      <c r="B265" s="293" t="s">
        <v>274</v>
      </c>
      <c r="C265" s="209" t="s">
        <v>275</v>
      </c>
      <c r="D265" s="294">
        <v>81233.22</v>
      </c>
      <c r="E265" s="294">
        <v>54690.03</v>
      </c>
      <c r="F265" s="294">
        <v>97474.590000000011</v>
      </c>
      <c r="G265" s="294">
        <v>78276.67</v>
      </c>
      <c r="H265" s="294">
        <v>10032.66</v>
      </c>
      <c r="I265" s="294">
        <v>9255.7199999999993</v>
      </c>
      <c r="J265" s="295">
        <v>188740.47000000003</v>
      </c>
      <c r="K265" s="296">
        <v>142222.42000000001</v>
      </c>
    </row>
    <row r="266" spans="1:11" ht="34.5" customHeight="1">
      <c r="A266" s="281" t="s">
        <v>865</v>
      </c>
      <c r="B266" s="293" t="s">
        <v>274</v>
      </c>
      <c r="C266" s="209" t="s">
        <v>275</v>
      </c>
      <c r="D266" s="294">
        <v>33901.200000000004</v>
      </c>
      <c r="E266" s="294">
        <v>27556</v>
      </c>
      <c r="F266" s="294">
        <v>66015.960000000006</v>
      </c>
      <c r="G266" s="294">
        <v>53481.919999999998</v>
      </c>
      <c r="H266" s="294">
        <v>26922.66</v>
      </c>
      <c r="I266" s="294">
        <v>21788.1</v>
      </c>
      <c r="J266" s="295">
        <v>126839.82</v>
      </c>
      <c r="K266" s="296">
        <v>102826.02</v>
      </c>
    </row>
    <row r="267" spans="1:11" ht="34.5" customHeight="1">
      <c r="A267" s="281" t="s">
        <v>866</v>
      </c>
      <c r="B267" s="293" t="s">
        <v>306</v>
      </c>
      <c r="C267" s="209" t="s">
        <v>307</v>
      </c>
      <c r="D267" s="294">
        <v>9998.869999999999</v>
      </c>
      <c r="E267" s="294">
        <v>5649.86</v>
      </c>
      <c r="F267" s="294">
        <v>19283.73</v>
      </c>
      <c r="G267" s="294">
        <v>16225.29</v>
      </c>
      <c r="H267" s="294">
        <v>0</v>
      </c>
      <c r="I267" s="294"/>
      <c r="J267" s="295">
        <v>29282.6</v>
      </c>
      <c r="K267" s="296">
        <v>21875.15</v>
      </c>
    </row>
    <row r="268" spans="1:11" ht="34.5" customHeight="1">
      <c r="A268" s="281" t="s">
        <v>867</v>
      </c>
      <c r="B268" s="293" t="s">
        <v>306</v>
      </c>
      <c r="C268" s="209" t="s">
        <v>307</v>
      </c>
      <c r="D268" s="294">
        <v>158908.58000000005</v>
      </c>
      <c r="E268" s="294">
        <v>94288.1</v>
      </c>
      <c r="F268" s="294">
        <v>991570.54999999946</v>
      </c>
      <c r="G268" s="294">
        <v>835048.77</v>
      </c>
      <c r="H268" s="294">
        <v>93367.919999999984</v>
      </c>
      <c r="I268" s="294">
        <v>83537.94</v>
      </c>
      <c r="J268" s="295">
        <v>1243847.0499999996</v>
      </c>
      <c r="K268" s="296">
        <v>1012874.81</v>
      </c>
    </row>
    <row r="269" spans="1:11" ht="34.5" customHeight="1">
      <c r="A269" s="281" t="s">
        <v>868</v>
      </c>
      <c r="B269" s="293" t="s">
        <v>306</v>
      </c>
      <c r="C269" s="209" t="s">
        <v>307</v>
      </c>
      <c r="D269" s="294">
        <v>30952.7</v>
      </c>
      <c r="E269" s="294">
        <v>13954.97</v>
      </c>
      <c r="F269" s="294">
        <v>207387.56999999995</v>
      </c>
      <c r="G269" s="294">
        <v>174422.43</v>
      </c>
      <c r="H269" s="294">
        <v>27733.380000000005</v>
      </c>
      <c r="I269" s="294">
        <v>24254.04</v>
      </c>
      <c r="J269" s="295">
        <v>266073.64999999997</v>
      </c>
      <c r="K269" s="296">
        <v>212631.44</v>
      </c>
    </row>
    <row r="270" spans="1:11" ht="34.5" customHeight="1">
      <c r="A270" s="281" t="s">
        <v>869</v>
      </c>
      <c r="B270" s="293" t="s">
        <v>306</v>
      </c>
      <c r="C270" s="209" t="s">
        <v>307</v>
      </c>
      <c r="D270" s="294">
        <v>16543.46</v>
      </c>
      <c r="E270" s="294">
        <v>9972.5300000000007</v>
      </c>
      <c r="F270" s="294">
        <v>88023</v>
      </c>
      <c r="G270" s="294">
        <v>67030.52</v>
      </c>
      <c r="H270" s="294">
        <v>17464.260000000002</v>
      </c>
      <c r="I270" s="294">
        <v>15944.16</v>
      </c>
      <c r="J270" s="295">
        <v>122030.72</v>
      </c>
      <c r="K270" s="296">
        <v>92947.21</v>
      </c>
    </row>
    <row r="271" spans="1:11" ht="34.5" customHeight="1">
      <c r="A271" s="281" t="s">
        <v>870</v>
      </c>
      <c r="B271" s="293" t="s">
        <v>306</v>
      </c>
      <c r="C271" s="209" t="s">
        <v>307</v>
      </c>
      <c r="D271" s="294">
        <v>20764.579999999998</v>
      </c>
      <c r="E271" s="294">
        <v>13091.98</v>
      </c>
      <c r="F271" s="294">
        <v>36428.32</v>
      </c>
      <c r="G271" s="294">
        <v>30849.67</v>
      </c>
      <c r="H271" s="294"/>
      <c r="I271" s="294"/>
      <c r="J271" s="295">
        <v>57192.899999999994</v>
      </c>
      <c r="K271" s="296">
        <v>43941.65</v>
      </c>
    </row>
    <row r="272" spans="1:11" ht="34.5" customHeight="1">
      <c r="A272" s="281" t="s">
        <v>871</v>
      </c>
      <c r="B272" s="293" t="s">
        <v>306</v>
      </c>
      <c r="C272" s="209" t="s">
        <v>307</v>
      </c>
      <c r="D272" s="294">
        <v>2202.92</v>
      </c>
      <c r="E272" s="294">
        <v>1740.51</v>
      </c>
      <c r="F272" s="294">
        <v>21097.23</v>
      </c>
      <c r="G272" s="294">
        <v>15918.31</v>
      </c>
      <c r="H272" s="294">
        <v>1486.3200000000002</v>
      </c>
      <c r="I272" s="294"/>
      <c r="J272" s="295">
        <v>24786.47</v>
      </c>
      <c r="K272" s="296">
        <v>17658.82</v>
      </c>
    </row>
    <row r="273" spans="1:11" ht="34.5" customHeight="1">
      <c r="A273" s="281" t="s">
        <v>872</v>
      </c>
      <c r="B273" s="293" t="s">
        <v>306</v>
      </c>
      <c r="C273" s="209" t="s">
        <v>307</v>
      </c>
      <c r="D273" s="294">
        <v>64771.57</v>
      </c>
      <c r="E273" s="294">
        <v>47222.75</v>
      </c>
      <c r="F273" s="294">
        <v>84738.839999999982</v>
      </c>
      <c r="G273" s="294">
        <v>63297.69</v>
      </c>
      <c r="H273" s="294">
        <v>45096.3</v>
      </c>
      <c r="I273" s="294">
        <v>39792.839999999997</v>
      </c>
      <c r="J273" s="295">
        <v>194606.70999999996</v>
      </c>
      <c r="K273" s="296">
        <v>150313.28</v>
      </c>
    </row>
    <row r="274" spans="1:11" ht="34.5" customHeight="1">
      <c r="A274" s="281" t="s">
        <v>873</v>
      </c>
      <c r="B274" s="293" t="s">
        <v>306</v>
      </c>
      <c r="C274" s="209" t="s">
        <v>307</v>
      </c>
      <c r="D274" s="294">
        <v>52983.19000000001</v>
      </c>
      <c r="E274" s="294">
        <v>35622.97</v>
      </c>
      <c r="F274" s="294">
        <v>87422.54</v>
      </c>
      <c r="G274" s="294">
        <v>62767.93</v>
      </c>
      <c r="H274" s="294">
        <v>6046.62</v>
      </c>
      <c r="I274" s="294">
        <v>6046.62</v>
      </c>
      <c r="J274" s="295">
        <v>146452.35</v>
      </c>
      <c r="K274" s="296">
        <v>104437.52</v>
      </c>
    </row>
    <row r="275" spans="1:11" ht="34.5" customHeight="1">
      <c r="A275" s="281" t="s">
        <v>882</v>
      </c>
      <c r="B275" s="293" t="s">
        <v>316</v>
      </c>
      <c r="C275" s="209" t="s">
        <v>317</v>
      </c>
      <c r="D275" s="294">
        <v>5818.92</v>
      </c>
      <c r="E275" s="294">
        <v>3838.5</v>
      </c>
      <c r="F275" s="294">
        <v>13254.07</v>
      </c>
      <c r="G275" s="294">
        <v>9790.6200000000008</v>
      </c>
      <c r="H275" s="294">
        <v>9289.5</v>
      </c>
      <c r="I275" s="294">
        <v>7938.3</v>
      </c>
      <c r="J275" s="295">
        <v>28362.489999999998</v>
      </c>
      <c r="K275" s="296">
        <v>21567.42</v>
      </c>
    </row>
    <row r="276" spans="1:11" ht="34.5" customHeight="1">
      <c r="A276" s="281" t="s">
        <v>883</v>
      </c>
      <c r="B276" s="293" t="s">
        <v>316</v>
      </c>
      <c r="C276" s="209" t="s">
        <v>317</v>
      </c>
      <c r="D276" s="294">
        <v>45458.170000000006</v>
      </c>
      <c r="E276" s="294">
        <v>31807.86</v>
      </c>
      <c r="F276" s="294">
        <v>20416.900000000001</v>
      </c>
      <c r="G276" s="294">
        <v>13046.17</v>
      </c>
      <c r="H276" s="294">
        <v>60871.560000000005</v>
      </c>
      <c r="I276" s="294">
        <v>53473.74</v>
      </c>
      <c r="J276" s="295">
        <v>126746.63</v>
      </c>
      <c r="K276" s="296">
        <v>98327.77</v>
      </c>
    </row>
    <row r="277" spans="1:11" ht="34.5" customHeight="1">
      <c r="A277" s="281" t="s">
        <v>884</v>
      </c>
      <c r="B277" s="293" t="s">
        <v>316</v>
      </c>
      <c r="C277" s="209" t="s">
        <v>317</v>
      </c>
      <c r="D277" s="294">
        <v>138023.33000000002</v>
      </c>
      <c r="E277" s="294">
        <v>119584.54000000001</v>
      </c>
      <c r="F277" s="294">
        <v>396711.33999999979</v>
      </c>
      <c r="G277" s="294">
        <v>308337.45</v>
      </c>
      <c r="H277" s="294">
        <v>39117.240000000005</v>
      </c>
      <c r="I277" s="294">
        <v>34016.46</v>
      </c>
      <c r="J277" s="295">
        <v>573851.9099999998</v>
      </c>
      <c r="K277" s="296">
        <v>461938.45</v>
      </c>
    </row>
    <row r="278" spans="1:11" ht="34.5" customHeight="1">
      <c r="A278" s="281" t="s">
        <v>888</v>
      </c>
      <c r="B278" s="293" t="s">
        <v>316</v>
      </c>
      <c r="C278" s="209" t="s">
        <v>317</v>
      </c>
      <c r="D278" s="294">
        <v>29056.420000000002</v>
      </c>
      <c r="E278" s="294">
        <v>20180.86</v>
      </c>
      <c r="F278" s="294">
        <v>42406.200000000004</v>
      </c>
      <c r="G278" s="294">
        <v>32470.02</v>
      </c>
      <c r="H278" s="294">
        <v>74349.780000000013</v>
      </c>
      <c r="I278" s="294">
        <v>66377.7</v>
      </c>
      <c r="J278" s="295">
        <v>145812.40000000002</v>
      </c>
      <c r="K278" s="296">
        <v>119028.58</v>
      </c>
    </row>
    <row r="279" spans="1:11" ht="34.5" customHeight="1">
      <c r="A279" s="281" t="s">
        <v>885</v>
      </c>
      <c r="B279" s="293" t="s">
        <v>316</v>
      </c>
      <c r="C279" s="209" t="s">
        <v>317</v>
      </c>
      <c r="D279" s="294">
        <v>55269.219999999987</v>
      </c>
      <c r="E279" s="294">
        <v>42197.51</v>
      </c>
      <c r="F279" s="294">
        <v>67535.270000000033</v>
      </c>
      <c r="G279" s="294">
        <v>52555.49</v>
      </c>
      <c r="H279" s="294">
        <v>34320.480000000003</v>
      </c>
      <c r="I279" s="294">
        <v>29489.94</v>
      </c>
      <c r="J279" s="295">
        <v>157124.97000000003</v>
      </c>
      <c r="K279" s="296">
        <v>124242.94</v>
      </c>
    </row>
    <row r="280" spans="1:11" ht="34.5" customHeight="1">
      <c r="A280" s="281" t="s">
        <v>886</v>
      </c>
      <c r="B280" s="293" t="s">
        <v>316</v>
      </c>
      <c r="C280" s="209" t="s">
        <v>317</v>
      </c>
      <c r="D280" s="294">
        <v>125726.95</v>
      </c>
      <c r="E280" s="294">
        <v>94556.65</v>
      </c>
      <c r="F280" s="294">
        <v>9698.52</v>
      </c>
      <c r="G280" s="294">
        <v>3274.61</v>
      </c>
      <c r="H280" s="294">
        <v>52865.700000000004</v>
      </c>
      <c r="I280" s="294">
        <v>42799.26</v>
      </c>
      <c r="J280" s="295">
        <v>188291.16999999998</v>
      </c>
      <c r="K280" s="296">
        <v>140630.51999999999</v>
      </c>
    </row>
    <row r="281" spans="1:11" ht="34.5" customHeight="1">
      <c r="A281" s="281" t="s">
        <v>887</v>
      </c>
      <c r="B281" s="293" t="s">
        <v>316</v>
      </c>
      <c r="C281" s="209" t="s">
        <v>317</v>
      </c>
      <c r="D281" s="294">
        <v>28028.6</v>
      </c>
      <c r="E281" s="294">
        <v>12609.88</v>
      </c>
      <c r="F281" s="294">
        <v>26652.26</v>
      </c>
      <c r="G281" s="294">
        <v>20975.360000000001</v>
      </c>
      <c r="H281" s="294">
        <v>72086.51999999999</v>
      </c>
      <c r="I281" s="294">
        <v>61817.4</v>
      </c>
      <c r="J281" s="295">
        <v>126767.37999999999</v>
      </c>
      <c r="K281" s="296">
        <v>95402.64</v>
      </c>
    </row>
    <row r="282" spans="1:11" ht="34.5" customHeight="1">
      <c r="A282" s="281" t="s">
        <v>889</v>
      </c>
      <c r="B282" s="293" t="s">
        <v>316</v>
      </c>
      <c r="C282" s="209" t="s">
        <v>317</v>
      </c>
      <c r="D282" s="294">
        <v>7734.0500000000011</v>
      </c>
      <c r="E282" s="294">
        <v>7135.71</v>
      </c>
      <c r="F282" s="294">
        <v>6552.55</v>
      </c>
      <c r="G282" s="294">
        <v>5513.76</v>
      </c>
      <c r="H282" s="294">
        <v>24591.839999999997</v>
      </c>
      <c r="I282" s="294">
        <v>21281.4</v>
      </c>
      <c r="J282" s="295">
        <v>38878.44</v>
      </c>
      <c r="K282" s="296">
        <v>33930.870000000003</v>
      </c>
    </row>
    <row r="283" spans="1:11" ht="34.5" customHeight="1">
      <c r="A283" s="281" t="s">
        <v>890</v>
      </c>
      <c r="B283" s="293" t="s">
        <v>316</v>
      </c>
      <c r="C283" s="209" t="s">
        <v>317</v>
      </c>
      <c r="D283" s="294">
        <v>14773.640000000001</v>
      </c>
      <c r="E283" s="294">
        <v>14008.56</v>
      </c>
      <c r="F283" s="294">
        <v>8222.84</v>
      </c>
      <c r="G283" s="294">
        <v>6183.96</v>
      </c>
      <c r="H283" s="294">
        <v>2905.08</v>
      </c>
      <c r="I283" s="294">
        <v>2905.08</v>
      </c>
      <c r="J283" s="295">
        <v>25901.56</v>
      </c>
      <c r="K283" s="296">
        <v>23097.600000000002</v>
      </c>
    </row>
    <row r="284" spans="1:11" ht="34.5" customHeight="1">
      <c r="A284" s="281" t="s">
        <v>900</v>
      </c>
      <c r="B284" s="293" t="s">
        <v>316</v>
      </c>
      <c r="C284" s="209" t="s">
        <v>317</v>
      </c>
      <c r="D284" s="294">
        <v>50777.610000000022</v>
      </c>
      <c r="E284" s="294">
        <v>36037.870000000003</v>
      </c>
      <c r="F284" s="294">
        <v>9790.9699999999993</v>
      </c>
      <c r="G284" s="294">
        <v>8200.15</v>
      </c>
      <c r="H284" s="294">
        <v>20268</v>
      </c>
      <c r="I284" s="294">
        <v>16484.64</v>
      </c>
      <c r="J284" s="295">
        <v>80836.580000000016</v>
      </c>
      <c r="K284" s="296">
        <v>60722.66</v>
      </c>
    </row>
    <row r="285" spans="1:11" ht="34.5" customHeight="1">
      <c r="A285" s="281" t="s">
        <v>891</v>
      </c>
      <c r="B285" s="293" t="s">
        <v>316</v>
      </c>
      <c r="C285" s="209" t="s">
        <v>317</v>
      </c>
      <c r="D285" s="294">
        <v>65995.570000000007</v>
      </c>
      <c r="E285" s="294">
        <v>49676.54</v>
      </c>
      <c r="F285" s="294">
        <v>32611.610000000004</v>
      </c>
      <c r="G285" s="294">
        <v>25877.45</v>
      </c>
      <c r="H285" s="294">
        <v>7060.02</v>
      </c>
      <c r="I285" s="294">
        <v>6316.86</v>
      </c>
      <c r="J285" s="295">
        <v>105667.20000000001</v>
      </c>
      <c r="K285" s="296">
        <v>81870.850000000006</v>
      </c>
    </row>
    <row r="286" spans="1:11" ht="34.5" customHeight="1">
      <c r="A286" s="281" t="s">
        <v>892</v>
      </c>
      <c r="B286" s="293" t="s">
        <v>316</v>
      </c>
      <c r="C286" s="209" t="s">
        <v>317</v>
      </c>
      <c r="D286" s="294">
        <v>31213.869999999995</v>
      </c>
      <c r="E286" s="294">
        <v>18368.580000000002</v>
      </c>
      <c r="F286" s="294">
        <v>22675.410000000003</v>
      </c>
      <c r="G286" s="294">
        <v>17009.41</v>
      </c>
      <c r="H286" s="294">
        <v>22429.919999999998</v>
      </c>
      <c r="I286" s="294">
        <v>20842.259999999998</v>
      </c>
      <c r="J286" s="295">
        <v>76319.199999999997</v>
      </c>
      <c r="K286" s="296">
        <v>56220.25</v>
      </c>
    </row>
    <row r="287" spans="1:11" ht="34.5" customHeight="1">
      <c r="A287" s="281" t="s">
        <v>893</v>
      </c>
      <c r="B287" s="293" t="s">
        <v>316</v>
      </c>
      <c r="C287" s="209" t="s">
        <v>317</v>
      </c>
      <c r="D287" s="294">
        <v>220878.21999999991</v>
      </c>
      <c r="E287" s="294">
        <v>107785.49</v>
      </c>
      <c r="F287" s="294">
        <v>643331.25</v>
      </c>
      <c r="G287" s="294">
        <v>520254.29</v>
      </c>
      <c r="H287" s="294">
        <v>406137.66000000015</v>
      </c>
      <c r="I287" s="294">
        <v>361244.04</v>
      </c>
      <c r="J287" s="295">
        <v>1270347.1300000001</v>
      </c>
      <c r="K287" s="296">
        <v>989283.82</v>
      </c>
    </row>
    <row r="288" spans="1:11" ht="34.5" customHeight="1">
      <c r="A288" s="281" t="s">
        <v>894</v>
      </c>
      <c r="B288" s="293" t="s">
        <v>316</v>
      </c>
      <c r="C288" s="209" t="s">
        <v>317</v>
      </c>
      <c r="D288" s="294">
        <v>26372.130000000005</v>
      </c>
      <c r="E288" s="294">
        <v>15362.55</v>
      </c>
      <c r="F288" s="294">
        <v>35252.450000000004</v>
      </c>
      <c r="G288" s="294">
        <v>28886.94</v>
      </c>
      <c r="H288" s="294">
        <v>5033.2199999999993</v>
      </c>
      <c r="I288" s="294">
        <v>4391.3999999999996</v>
      </c>
      <c r="J288" s="295">
        <v>66657.800000000017</v>
      </c>
      <c r="K288" s="296">
        <v>48640.89</v>
      </c>
    </row>
    <row r="289" spans="1:11" ht="34.5" customHeight="1">
      <c r="A289" s="281" t="s">
        <v>895</v>
      </c>
      <c r="B289" s="293" t="s">
        <v>316</v>
      </c>
      <c r="C289" s="209" t="s">
        <v>317</v>
      </c>
      <c r="D289" s="294">
        <v>21789.99</v>
      </c>
      <c r="E289" s="294">
        <v>15353.17</v>
      </c>
      <c r="F289" s="294">
        <v>466.78999999999996</v>
      </c>
      <c r="G289" s="294">
        <v>0</v>
      </c>
      <c r="H289" s="294">
        <v>32293.680000000004</v>
      </c>
      <c r="I289" s="294">
        <v>29152.14</v>
      </c>
      <c r="J289" s="295">
        <v>54550.460000000006</v>
      </c>
      <c r="K289" s="296">
        <v>44505.31</v>
      </c>
    </row>
    <row r="290" spans="1:11" ht="34.5" customHeight="1">
      <c r="A290" s="281" t="s">
        <v>896</v>
      </c>
      <c r="B290" s="293" t="s">
        <v>316</v>
      </c>
      <c r="C290" s="209" t="s">
        <v>317</v>
      </c>
      <c r="D290" s="294">
        <v>16133.309999999998</v>
      </c>
      <c r="E290" s="294">
        <v>11455.27</v>
      </c>
      <c r="F290" s="294">
        <v>9870.44</v>
      </c>
      <c r="G290" s="294">
        <v>9539.4599999999991</v>
      </c>
      <c r="H290" s="294">
        <v>61378.259999999995</v>
      </c>
      <c r="I290" s="294">
        <v>55432.98</v>
      </c>
      <c r="J290" s="295">
        <v>87382.01</v>
      </c>
      <c r="K290" s="296">
        <v>76427.710000000006</v>
      </c>
    </row>
    <row r="291" spans="1:11" ht="34.5" customHeight="1">
      <c r="A291" s="281" t="s">
        <v>897</v>
      </c>
      <c r="B291" s="293" t="s">
        <v>316</v>
      </c>
      <c r="C291" s="209" t="s">
        <v>317</v>
      </c>
      <c r="D291" s="294">
        <v>27076.460000000003</v>
      </c>
      <c r="E291" s="294">
        <v>13281.28</v>
      </c>
      <c r="F291" s="294">
        <v>45377.26</v>
      </c>
      <c r="G291" s="294">
        <v>36062.42</v>
      </c>
      <c r="H291" s="294">
        <v>37090.439999999995</v>
      </c>
      <c r="I291" s="294">
        <v>32462.58</v>
      </c>
      <c r="J291" s="295">
        <v>109544.16</v>
      </c>
      <c r="K291" s="296">
        <v>81806.28</v>
      </c>
    </row>
    <row r="292" spans="1:11" ht="34.5" customHeight="1">
      <c r="A292" s="281" t="s">
        <v>898</v>
      </c>
      <c r="B292" s="293" t="s">
        <v>316</v>
      </c>
      <c r="C292" s="209" t="s">
        <v>317</v>
      </c>
      <c r="D292" s="294">
        <v>45375.48000000001</v>
      </c>
      <c r="E292" s="294">
        <v>30626.35</v>
      </c>
      <c r="F292" s="294">
        <v>8865.19</v>
      </c>
      <c r="G292" s="294">
        <v>7298.87</v>
      </c>
      <c r="H292" s="294">
        <v>13883.579999999998</v>
      </c>
      <c r="I292" s="294">
        <v>11214.96</v>
      </c>
      <c r="J292" s="295">
        <v>68124.25</v>
      </c>
      <c r="K292" s="296">
        <v>49140.18</v>
      </c>
    </row>
    <row r="293" spans="1:11" ht="34.5" customHeight="1">
      <c r="A293" s="281" t="s">
        <v>899</v>
      </c>
      <c r="B293" s="293" t="s">
        <v>316</v>
      </c>
      <c r="C293" s="209" t="s">
        <v>317</v>
      </c>
      <c r="D293" s="294">
        <v>84838.440000000046</v>
      </c>
      <c r="E293" s="294">
        <v>66161.119999999995</v>
      </c>
      <c r="F293" s="294">
        <v>220738.38</v>
      </c>
      <c r="G293" s="294">
        <v>187453.72</v>
      </c>
      <c r="H293" s="294">
        <v>141673.31999999995</v>
      </c>
      <c r="I293" s="294">
        <v>127755.96</v>
      </c>
      <c r="J293" s="295">
        <v>447250.14</v>
      </c>
      <c r="K293" s="296">
        <v>381370.8</v>
      </c>
    </row>
    <row r="294" spans="1:11" ht="34.5" customHeight="1">
      <c r="A294" s="281" t="s">
        <v>901</v>
      </c>
      <c r="B294" s="293" t="s">
        <v>316</v>
      </c>
      <c r="C294" s="209" t="s">
        <v>317</v>
      </c>
      <c r="D294" s="294">
        <v>6084.6</v>
      </c>
      <c r="E294" s="294">
        <v>4456.0600000000004</v>
      </c>
      <c r="F294" s="294">
        <v>13864.939999999999</v>
      </c>
      <c r="G294" s="294">
        <v>12918.18</v>
      </c>
      <c r="H294" s="294">
        <v>4425.18</v>
      </c>
      <c r="I294" s="294">
        <v>4425.18</v>
      </c>
      <c r="J294" s="295">
        <v>24374.720000000001</v>
      </c>
      <c r="K294" s="296">
        <v>21799.42</v>
      </c>
    </row>
    <row r="295" spans="1:11" ht="34.5" customHeight="1">
      <c r="A295" s="281" t="s">
        <v>902</v>
      </c>
      <c r="B295" s="293" t="s">
        <v>316</v>
      </c>
      <c r="C295" s="209" t="s">
        <v>317</v>
      </c>
      <c r="D295" s="294">
        <v>21285.579999999998</v>
      </c>
      <c r="E295" s="294">
        <v>20405.849999999999</v>
      </c>
      <c r="F295" s="294">
        <v>38118.22</v>
      </c>
      <c r="G295" s="294">
        <v>34710.07</v>
      </c>
      <c r="H295" s="294">
        <v>52933.260000000009</v>
      </c>
      <c r="I295" s="294">
        <v>47629.8</v>
      </c>
      <c r="J295" s="295">
        <v>112337.06000000001</v>
      </c>
      <c r="K295" s="296">
        <v>102745.72</v>
      </c>
    </row>
    <row r="296" spans="1:11" ht="34.5" customHeight="1">
      <c r="A296" s="281" t="s">
        <v>754</v>
      </c>
      <c r="B296" s="293" t="s">
        <v>137</v>
      </c>
      <c r="C296" s="209" t="s">
        <v>1029</v>
      </c>
      <c r="D296" s="294">
        <v>108910.32999999994</v>
      </c>
      <c r="E296" s="294">
        <v>107478.57</v>
      </c>
      <c r="F296" s="294">
        <v>411530.58999999997</v>
      </c>
      <c r="G296" s="294">
        <v>350169.51</v>
      </c>
      <c r="H296" s="294">
        <v>69553.01999999999</v>
      </c>
      <c r="I296" s="294">
        <v>63067.26</v>
      </c>
      <c r="J296" s="295">
        <v>589993.93999999994</v>
      </c>
      <c r="K296" s="296">
        <v>520715.33999999997</v>
      </c>
    </row>
    <row r="297" spans="1:11" ht="34.5" customHeight="1">
      <c r="A297" s="281" t="s">
        <v>755</v>
      </c>
      <c r="B297" s="293" t="s">
        <v>137</v>
      </c>
      <c r="C297" s="209" t="s">
        <v>1029</v>
      </c>
      <c r="D297" s="294">
        <v>174477.98000000013</v>
      </c>
      <c r="E297" s="294">
        <v>843524.48</v>
      </c>
      <c r="F297" s="294">
        <v>950017.61999999965</v>
      </c>
      <c r="G297" s="294">
        <v>856012.65</v>
      </c>
      <c r="H297" s="294">
        <v>224468.09999999989</v>
      </c>
      <c r="I297" s="294">
        <v>202004.4</v>
      </c>
      <c r="J297" s="295">
        <v>1348963.6999999997</v>
      </c>
      <c r="K297" s="296">
        <v>1901541.53</v>
      </c>
    </row>
    <row r="298" spans="1:11" ht="34.5" customHeight="1">
      <c r="A298" s="281" t="s">
        <v>756</v>
      </c>
      <c r="B298" s="293" t="s">
        <v>137</v>
      </c>
      <c r="C298" s="209" t="s">
        <v>1029</v>
      </c>
      <c r="D298" s="294">
        <v>692447.36999999965</v>
      </c>
      <c r="E298" s="294">
        <v>594048.52</v>
      </c>
      <c r="F298" s="294">
        <v>1211445.5600000003</v>
      </c>
      <c r="G298" s="294">
        <v>1163921.3799999999</v>
      </c>
      <c r="H298" s="294">
        <v>359419.20000000024</v>
      </c>
      <c r="I298" s="294">
        <v>329050.98</v>
      </c>
      <c r="J298" s="295">
        <v>2263312.13</v>
      </c>
      <c r="K298" s="296">
        <v>2087020.8800000001</v>
      </c>
    </row>
    <row r="299" spans="1:11" ht="34.5" customHeight="1">
      <c r="A299" s="281" t="s">
        <v>757</v>
      </c>
      <c r="B299" s="293" t="s">
        <v>137</v>
      </c>
      <c r="C299" s="209" t="s">
        <v>1029</v>
      </c>
      <c r="D299" s="294">
        <v>16796.73</v>
      </c>
      <c r="E299" s="294">
        <v>35742.6</v>
      </c>
      <c r="F299" s="294">
        <v>24727.78</v>
      </c>
      <c r="G299" s="294">
        <v>20081.96</v>
      </c>
      <c r="H299" s="294">
        <v>3242.88</v>
      </c>
      <c r="I299" s="294">
        <v>2465.94</v>
      </c>
      <c r="J299" s="295">
        <v>44767.39</v>
      </c>
      <c r="K299" s="296">
        <v>58290.5</v>
      </c>
    </row>
    <row r="300" spans="1:11" ht="34.5" customHeight="1">
      <c r="A300" s="281" t="s">
        <v>758</v>
      </c>
      <c r="B300" s="293" t="s">
        <v>137</v>
      </c>
      <c r="C300" s="209" t="s">
        <v>1029</v>
      </c>
      <c r="D300" s="294">
        <v>9894.9200000000019</v>
      </c>
      <c r="E300" s="294">
        <v>5893.84</v>
      </c>
      <c r="F300" s="294">
        <v>53788.639999999999</v>
      </c>
      <c r="G300" s="294">
        <v>263557.11</v>
      </c>
      <c r="H300" s="294">
        <v>16315.74</v>
      </c>
      <c r="I300" s="294">
        <v>14761.86</v>
      </c>
      <c r="J300" s="295">
        <v>79999.3</v>
      </c>
      <c r="K300" s="296">
        <v>284212.81</v>
      </c>
    </row>
    <row r="301" spans="1:11" ht="34.5" customHeight="1">
      <c r="A301" s="172" t="s">
        <v>759</v>
      </c>
      <c r="B301" s="297" t="s">
        <v>137</v>
      </c>
      <c r="C301" s="224" t="s">
        <v>1029</v>
      </c>
      <c r="D301" s="348">
        <v>32223.340000000007</v>
      </c>
      <c r="E301" s="348">
        <v>24129.47</v>
      </c>
      <c r="F301" s="348">
        <v>31127.180000000004</v>
      </c>
      <c r="G301" s="348">
        <v>27154.38</v>
      </c>
      <c r="H301" s="348">
        <v>0</v>
      </c>
      <c r="I301" s="348"/>
      <c r="J301" s="349">
        <v>63350.520000000011</v>
      </c>
      <c r="K301" s="350">
        <v>51283.85</v>
      </c>
    </row>
    <row r="302" spans="1:11" ht="34.5" customHeight="1">
      <c r="A302" s="63"/>
      <c r="B302" s="62"/>
      <c r="D302" s="60"/>
      <c r="E302" s="60"/>
      <c r="F302" s="60"/>
      <c r="G302" s="60"/>
      <c r="H302" s="60"/>
      <c r="I302" s="60"/>
      <c r="J302" s="64"/>
      <c r="K302" s="64"/>
    </row>
    <row r="303" spans="1:11" ht="34.5" customHeight="1">
      <c r="A303" s="63"/>
      <c r="B303" s="62"/>
      <c r="D303" s="60"/>
      <c r="E303" s="60"/>
      <c r="F303" s="60"/>
      <c r="G303" s="60"/>
      <c r="H303" s="60"/>
      <c r="I303" s="60"/>
      <c r="J303" s="64"/>
      <c r="K303" s="64"/>
    </row>
    <row r="304" spans="1:11" ht="34.5" customHeight="1">
      <c r="A304" s="63"/>
      <c r="B304" s="62"/>
      <c r="D304" s="60"/>
      <c r="E304" s="60"/>
      <c r="F304" s="60"/>
      <c r="G304" s="60"/>
      <c r="H304" s="60"/>
      <c r="I304" s="60"/>
      <c r="J304" s="64"/>
      <c r="K304" s="64"/>
    </row>
    <row r="305" spans="1:11" ht="34.5" customHeight="1">
      <c r="A305" s="63"/>
      <c r="B305" s="62"/>
      <c r="D305" s="60"/>
      <c r="E305" s="60"/>
      <c r="F305" s="60"/>
      <c r="G305" s="60"/>
      <c r="H305" s="60"/>
      <c r="I305" s="60"/>
      <c r="J305" s="64"/>
      <c r="K305" s="64"/>
    </row>
    <row r="306" spans="1:11" ht="34.5" customHeight="1">
      <c r="A306" s="63"/>
      <c r="B306" s="62"/>
      <c r="D306" s="60"/>
      <c r="E306" s="60"/>
      <c r="F306" s="60"/>
      <c r="G306" s="60"/>
      <c r="H306" s="60"/>
      <c r="I306" s="60"/>
      <c r="J306" s="64"/>
      <c r="K306" s="64"/>
    </row>
    <row r="307" spans="1:11" ht="34.5" customHeight="1">
      <c r="A307" s="63"/>
      <c r="B307" s="62"/>
      <c r="D307" s="60"/>
      <c r="E307" s="60"/>
      <c r="F307" s="60"/>
      <c r="G307" s="60"/>
      <c r="H307" s="60"/>
      <c r="I307" s="60"/>
      <c r="J307" s="64"/>
      <c r="K307" s="64"/>
    </row>
    <row r="308" spans="1:11" ht="34.5" customHeight="1">
      <c r="A308" s="63"/>
      <c r="B308" s="62"/>
      <c r="D308" s="60"/>
      <c r="E308" s="60"/>
      <c r="F308" s="60"/>
      <c r="G308" s="60"/>
      <c r="H308" s="60"/>
      <c r="I308" s="60"/>
      <c r="J308" s="64"/>
      <c r="K308" s="64"/>
    </row>
    <row r="309" spans="1:11" ht="34.5" customHeight="1">
      <c r="A309" s="63"/>
      <c r="B309" s="62"/>
      <c r="D309" s="60"/>
      <c r="E309" s="60"/>
      <c r="F309" s="60"/>
      <c r="G309" s="60"/>
      <c r="H309" s="60"/>
      <c r="I309" s="60"/>
      <c r="J309" s="64"/>
      <c r="K309" s="64"/>
    </row>
    <row r="310" spans="1:11" ht="34.5" customHeight="1">
      <c r="A310" s="63"/>
      <c r="B310" s="62"/>
      <c r="D310" s="60"/>
      <c r="E310" s="60"/>
      <c r="F310" s="60"/>
      <c r="G310" s="60"/>
      <c r="H310" s="60"/>
      <c r="I310" s="60"/>
      <c r="J310" s="64"/>
      <c r="K310" s="64"/>
    </row>
    <row r="311" spans="1:11" ht="34.5" customHeight="1">
      <c r="A311" s="63"/>
      <c r="B311" s="62"/>
      <c r="D311" s="60"/>
      <c r="E311" s="60"/>
      <c r="F311" s="60"/>
      <c r="G311" s="60"/>
      <c r="H311" s="60"/>
      <c r="I311" s="60"/>
      <c r="J311" s="64"/>
      <c r="K311" s="64"/>
    </row>
    <row r="312" spans="1:11" ht="34.5" customHeight="1">
      <c r="A312" s="63"/>
      <c r="B312" s="62"/>
      <c r="D312" s="60"/>
      <c r="E312" s="60"/>
      <c r="F312" s="60"/>
      <c r="G312" s="60"/>
      <c r="H312" s="60"/>
      <c r="I312" s="60"/>
      <c r="J312" s="64"/>
      <c r="K312" s="64"/>
    </row>
    <row r="313" spans="1:11" ht="34.5" customHeight="1">
      <c r="A313" s="63"/>
      <c r="B313" s="62"/>
      <c r="D313" s="60"/>
      <c r="E313" s="60"/>
      <c r="F313" s="60"/>
      <c r="G313" s="60"/>
      <c r="H313" s="60"/>
      <c r="I313" s="60"/>
      <c r="J313" s="64"/>
      <c r="K313" s="64"/>
    </row>
    <row r="314" spans="1:11" ht="34.5" customHeight="1">
      <c r="A314" s="63"/>
      <c r="B314" s="62"/>
      <c r="D314" s="60"/>
      <c r="E314" s="60"/>
      <c r="F314" s="60"/>
      <c r="G314" s="60"/>
      <c r="H314" s="60"/>
      <c r="I314" s="60"/>
      <c r="J314" s="64"/>
      <c r="K314" s="64"/>
    </row>
    <row r="315" spans="1:11" ht="34.5" customHeight="1">
      <c r="A315" s="63"/>
      <c r="B315" s="62"/>
      <c r="D315" s="60"/>
      <c r="E315" s="60"/>
      <c r="F315" s="60"/>
      <c r="G315" s="60"/>
      <c r="H315" s="60"/>
      <c r="I315" s="60"/>
      <c r="J315" s="64"/>
      <c r="K315" s="64"/>
    </row>
    <row r="888" spans="4:4" ht="34.5" customHeight="1">
      <c r="D888" s="65"/>
    </row>
  </sheetData>
  <sheetProtection algorithmName="SHA-512" hashValue="huP6OvfP38kWOOstMjbnw/u22kQ+1Ns76PXuW2yNRDFl6aIpqfbhVWmf80OqWNZyThHf3le2I2qAQKLefQYG5Q==" saltValue="6PdCOzrZ7pRvNN85WHuVcA==" spinCount="100000" sheet="1" sort="0" autoFilter="0"/>
  <pageMargins left="0.7" right="0.7" top="0.75" bottom="0.75" header="0.3" footer="0.3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85" zoomScaleNormal="85" workbookViewId="0">
      <selection activeCell="A15" sqref="A15"/>
    </sheetView>
  </sheetViews>
  <sheetFormatPr defaultRowHeight="14.5"/>
  <cols>
    <col min="1" max="1" width="50.1796875" customWidth="1"/>
    <col min="2" max="2" width="38.26953125" style="9" customWidth="1"/>
    <col min="3" max="3" width="34" style="9" customWidth="1"/>
    <col min="4" max="4" width="32.453125" style="9" customWidth="1"/>
    <col min="5" max="5" width="30.453125" style="9" customWidth="1"/>
    <col min="6" max="6" width="38.7265625" style="9" customWidth="1"/>
    <col min="7" max="7" width="31.7265625" style="9" customWidth="1"/>
  </cols>
  <sheetData>
    <row r="1" spans="1:7" ht="21">
      <c r="A1" s="147" t="s">
        <v>1097</v>
      </c>
    </row>
    <row r="2" spans="1:7" ht="29.25" customHeight="1">
      <c r="A2" s="409" t="s">
        <v>1185</v>
      </c>
    </row>
    <row r="3" spans="1:7" ht="29.25" customHeight="1" thickBot="1">
      <c r="A3" s="320" t="s">
        <v>1192</v>
      </c>
    </row>
    <row r="4" spans="1:7">
      <c r="A4" s="120" t="s">
        <v>660</v>
      </c>
      <c r="B4" s="122" t="s">
        <v>1030</v>
      </c>
      <c r="C4" s="123" t="s">
        <v>1098</v>
      </c>
      <c r="D4" s="122" t="s">
        <v>1031</v>
      </c>
      <c r="E4" s="123" t="s">
        <v>1099</v>
      </c>
      <c r="F4" s="122" t="s">
        <v>1032</v>
      </c>
      <c r="G4" s="123" t="s">
        <v>1100</v>
      </c>
    </row>
    <row r="5" spans="1:7">
      <c r="A5" s="66" t="s">
        <v>1033</v>
      </c>
      <c r="B5" s="124">
        <v>44</v>
      </c>
      <c r="C5" s="125">
        <v>17</v>
      </c>
      <c r="D5" s="124">
        <v>38</v>
      </c>
      <c r="E5" s="125">
        <v>16</v>
      </c>
      <c r="F5" s="124">
        <v>29</v>
      </c>
      <c r="G5" s="125">
        <v>16</v>
      </c>
    </row>
    <row r="6" spans="1:7">
      <c r="A6" s="66" t="s">
        <v>1034</v>
      </c>
      <c r="B6" s="124">
        <v>30</v>
      </c>
      <c r="C6" s="125">
        <v>14</v>
      </c>
      <c r="D6" s="124">
        <v>39</v>
      </c>
      <c r="E6" s="125">
        <v>19</v>
      </c>
      <c r="F6" s="124">
        <v>36</v>
      </c>
      <c r="G6" s="125">
        <v>23</v>
      </c>
    </row>
    <row r="7" spans="1:7">
      <c r="A7" s="66" t="s">
        <v>1035</v>
      </c>
      <c r="B7" s="124">
        <v>80</v>
      </c>
      <c r="C7" s="125">
        <v>21</v>
      </c>
      <c r="D7" s="124">
        <v>107</v>
      </c>
      <c r="E7" s="125">
        <v>22</v>
      </c>
      <c r="F7" s="124">
        <v>78</v>
      </c>
      <c r="G7" s="125">
        <v>25</v>
      </c>
    </row>
    <row r="8" spans="1:7">
      <c r="A8" s="66" t="s">
        <v>1036</v>
      </c>
      <c r="B8" s="124">
        <v>77</v>
      </c>
      <c r="C8" s="125">
        <v>25</v>
      </c>
      <c r="D8" s="124">
        <v>88</v>
      </c>
      <c r="E8" s="125">
        <v>25</v>
      </c>
      <c r="F8" s="124">
        <v>76</v>
      </c>
      <c r="G8" s="125">
        <v>23</v>
      </c>
    </row>
    <row r="9" spans="1:7">
      <c r="A9" s="66" t="s">
        <v>1037</v>
      </c>
      <c r="B9" s="124">
        <v>41</v>
      </c>
      <c r="C9" s="125">
        <v>13</v>
      </c>
      <c r="D9" s="124">
        <v>43</v>
      </c>
      <c r="E9" s="125">
        <v>15</v>
      </c>
      <c r="F9" s="124">
        <v>31</v>
      </c>
      <c r="G9" s="125">
        <v>10</v>
      </c>
    </row>
    <row r="10" spans="1:7">
      <c r="A10" s="66" t="s">
        <v>1038</v>
      </c>
      <c r="B10" s="124">
        <v>44</v>
      </c>
      <c r="C10" s="125">
        <v>13</v>
      </c>
      <c r="D10" s="124">
        <v>45</v>
      </c>
      <c r="E10" s="125">
        <v>15</v>
      </c>
      <c r="F10" s="124">
        <v>53</v>
      </c>
      <c r="G10" s="125">
        <v>21</v>
      </c>
    </row>
    <row r="11" spans="1:7">
      <c r="A11" s="66" t="s">
        <v>1039</v>
      </c>
      <c r="B11" s="124">
        <v>78</v>
      </c>
      <c r="C11" s="125">
        <v>33</v>
      </c>
      <c r="D11" s="124">
        <v>94</v>
      </c>
      <c r="E11" s="125">
        <v>33</v>
      </c>
      <c r="F11" s="124">
        <v>72</v>
      </c>
      <c r="G11" s="125">
        <v>31</v>
      </c>
    </row>
    <row r="12" spans="1:7">
      <c r="A12" s="66" t="s">
        <v>1040</v>
      </c>
      <c r="B12" s="124">
        <v>101</v>
      </c>
      <c r="C12" s="125">
        <v>33</v>
      </c>
      <c r="D12" s="124">
        <v>106</v>
      </c>
      <c r="E12" s="125">
        <v>35</v>
      </c>
      <c r="F12" s="124">
        <v>71</v>
      </c>
      <c r="G12" s="125">
        <v>38</v>
      </c>
    </row>
    <row r="13" spans="1:7">
      <c r="A13" s="66" t="s">
        <v>1041</v>
      </c>
      <c r="B13" s="124">
        <v>67</v>
      </c>
      <c r="C13" s="125">
        <v>18</v>
      </c>
      <c r="D13" s="124">
        <v>69</v>
      </c>
      <c r="E13" s="125">
        <v>19</v>
      </c>
      <c r="F13" s="124">
        <v>40</v>
      </c>
      <c r="G13" s="125">
        <v>17</v>
      </c>
    </row>
    <row r="14" spans="1:7">
      <c r="A14" s="66" t="s">
        <v>1042</v>
      </c>
      <c r="B14" s="124">
        <v>63</v>
      </c>
      <c r="C14" s="125">
        <v>32</v>
      </c>
      <c r="D14" s="124">
        <v>79</v>
      </c>
      <c r="E14" s="125">
        <v>31</v>
      </c>
      <c r="F14" s="124">
        <v>39</v>
      </c>
      <c r="G14" s="125">
        <v>20</v>
      </c>
    </row>
    <row r="15" spans="1:7">
      <c r="A15" s="66" t="s">
        <v>1043</v>
      </c>
      <c r="B15" s="124">
        <v>170</v>
      </c>
      <c r="C15" s="125">
        <v>39</v>
      </c>
      <c r="D15" s="124">
        <v>140</v>
      </c>
      <c r="E15" s="125">
        <v>35</v>
      </c>
      <c r="F15" s="124">
        <v>105</v>
      </c>
      <c r="G15" s="125">
        <v>33</v>
      </c>
    </row>
    <row r="16" spans="1:7">
      <c r="A16" s="66" t="s">
        <v>1044</v>
      </c>
      <c r="B16" s="124">
        <v>88</v>
      </c>
      <c r="C16" s="125">
        <v>39</v>
      </c>
      <c r="D16" s="124">
        <v>106</v>
      </c>
      <c r="E16" s="125">
        <v>40</v>
      </c>
      <c r="F16" s="124">
        <v>71</v>
      </c>
      <c r="G16" s="125">
        <v>34</v>
      </c>
    </row>
    <row r="17" spans="1:7">
      <c r="A17" s="66" t="s">
        <v>1045</v>
      </c>
      <c r="B17" s="124">
        <v>67</v>
      </c>
      <c r="C17" s="125">
        <v>21</v>
      </c>
      <c r="D17" s="124">
        <v>72</v>
      </c>
      <c r="E17" s="125">
        <v>16</v>
      </c>
      <c r="F17" s="124">
        <v>81</v>
      </c>
      <c r="G17" s="125">
        <v>22</v>
      </c>
    </row>
    <row r="18" spans="1:7">
      <c r="A18" s="66" t="s">
        <v>1046</v>
      </c>
      <c r="B18" s="124">
        <v>201</v>
      </c>
      <c r="C18" s="125">
        <v>46</v>
      </c>
      <c r="D18" s="124">
        <v>262</v>
      </c>
      <c r="E18" s="125">
        <v>56</v>
      </c>
      <c r="F18" s="124">
        <v>213</v>
      </c>
      <c r="G18" s="125">
        <v>52</v>
      </c>
    </row>
    <row r="19" spans="1:7" ht="15" thickBot="1">
      <c r="A19" s="66" t="s">
        <v>1047</v>
      </c>
      <c r="B19" s="126">
        <v>180</v>
      </c>
      <c r="C19" s="127">
        <v>43</v>
      </c>
      <c r="D19" s="126">
        <v>127</v>
      </c>
      <c r="E19" s="127">
        <v>40</v>
      </c>
      <c r="F19" s="126">
        <v>90</v>
      </c>
      <c r="G19" s="127">
        <v>36</v>
      </c>
    </row>
    <row r="22" spans="1:7" ht="21">
      <c r="A22" s="147" t="s">
        <v>1048</v>
      </c>
    </row>
    <row r="23" spans="1:7">
      <c r="A23" s="121" t="s">
        <v>660</v>
      </c>
      <c r="B23" s="128" t="s">
        <v>1049</v>
      </c>
      <c r="C23" s="128" t="s">
        <v>1050</v>
      </c>
      <c r="D23" s="128" t="s">
        <v>1051</v>
      </c>
    </row>
    <row r="24" spans="1:7">
      <c r="A24" s="67" t="s">
        <v>1033</v>
      </c>
      <c r="B24" s="129">
        <v>3281987.83</v>
      </c>
      <c r="C24" s="129">
        <v>3912623.66</v>
      </c>
      <c r="D24" s="129">
        <v>1983291.97</v>
      </c>
    </row>
    <row r="25" spans="1:7">
      <c r="A25" s="67" t="s">
        <v>1034</v>
      </c>
      <c r="B25" s="129">
        <v>2083351.83</v>
      </c>
      <c r="C25" s="129">
        <v>3262747.49</v>
      </c>
      <c r="D25" s="129">
        <v>2049855.19</v>
      </c>
    </row>
    <row r="26" spans="1:7">
      <c r="A26" s="67" t="s">
        <v>1035</v>
      </c>
      <c r="B26" s="129">
        <v>5188037.87</v>
      </c>
      <c r="C26" s="129">
        <v>6079722.3099999996</v>
      </c>
      <c r="D26" s="129">
        <v>3344487.02</v>
      </c>
    </row>
    <row r="27" spans="1:7">
      <c r="A27" s="67" t="s">
        <v>1036</v>
      </c>
      <c r="B27" s="129">
        <v>6123317.6399999997</v>
      </c>
      <c r="C27" s="129">
        <v>7850473.5700000003</v>
      </c>
      <c r="D27" s="129">
        <v>5307386.37</v>
      </c>
    </row>
    <row r="28" spans="1:7">
      <c r="A28" s="67" t="s">
        <v>1037</v>
      </c>
      <c r="B28" s="129">
        <v>1960592.32</v>
      </c>
      <c r="C28" s="129">
        <v>2983497.3</v>
      </c>
      <c r="D28" s="129">
        <v>2499134.56</v>
      </c>
    </row>
    <row r="29" spans="1:7">
      <c r="A29" s="67" t="s">
        <v>1038</v>
      </c>
      <c r="B29" s="129">
        <v>7986513.8700000001</v>
      </c>
      <c r="C29" s="129">
        <v>5105608.38</v>
      </c>
      <c r="D29" s="129">
        <v>3977174.47</v>
      </c>
    </row>
    <row r="30" spans="1:7">
      <c r="A30" s="67" t="s">
        <v>1039</v>
      </c>
      <c r="B30" s="129">
        <v>5848552.5</v>
      </c>
      <c r="C30" s="129">
        <v>7696773.46</v>
      </c>
      <c r="D30" s="129">
        <v>3558189.74</v>
      </c>
    </row>
    <row r="31" spans="1:7">
      <c r="A31" s="67" t="s">
        <v>1040</v>
      </c>
      <c r="B31" s="129">
        <v>9873929.4199999999</v>
      </c>
      <c r="C31" s="129">
        <v>11652156.470000001</v>
      </c>
      <c r="D31" s="129">
        <v>5085260.92</v>
      </c>
    </row>
    <row r="32" spans="1:7">
      <c r="A32" s="67" t="s">
        <v>1041</v>
      </c>
      <c r="B32" s="129">
        <v>8062751.4199999999</v>
      </c>
      <c r="C32" s="129">
        <v>6057331.3700000001</v>
      </c>
      <c r="D32" s="129">
        <v>2688831.51</v>
      </c>
    </row>
    <row r="33" spans="1:4">
      <c r="A33" s="67" t="s">
        <v>1042</v>
      </c>
      <c r="B33" s="129">
        <v>3309238.31</v>
      </c>
      <c r="C33" s="129">
        <v>2985213.54</v>
      </c>
      <c r="D33" s="129">
        <v>2286932.38</v>
      </c>
    </row>
    <row r="34" spans="1:4">
      <c r="A34" s="67" t="s">
        <v>1043</v>
      </c>
      <c r="B34" s="129">
        <v>9220372.6999999993</v>
      </c>
      <c r="C34" s="129">
        <v>7723034.2599999998</v>
      </c>
      <c r="D34" s="129">
        <v>4433843.04</v>
      </c>
    </row>
    <row r="35" spans="1:4">
      <c r="A35" s="67" t="s">
        <v>1044</v>
      </c>
      <c r="B35" s="129">
        <v>5067333.04</v>
      </c>
      <c r="C35" s="129">
        <v>7880120.2300000004</v>
      </c>
      <c r="D35" s="129">
        <v>5243500.4400000004</v>
      </c>
    </row>
    <row r="36" spans="1:4">
      <c r="A36" s="67" t="s">
        <v>1045</v>
      </c>
      <c r="B36" s="129">
        <v>4129992.91</v>
      </c>
      <c r="C36" s="129">
        <v>3252565.38</v>
      </c>
      <c r="D36" s="129">
        <v>2380463.4700000002</v>
      </c>
    </row>
    <row r="37" spans="1:4">
      <c r="A37" s="67" t="s">
        <v>1046</v>
      </c>
      <c r="B37" s="129">
        <v>34729457.329999998</v>
      </c>
      <c r="C37" s="129">
        <v>38486858.82</v>
      </c>
      <c r="D37" s="129">
        <v>26465628.620000001</v>
      </c>
    </row>
    <row r="38" spans="1:4">
      <c r="A38" s="67" t="s">
        <v>1047</v>
      </c>
      <c r="B38" s="129">
        <v>9505442.4700000007</v>
      </c>
      <c r="C38" s="129">
        <v>9110510.0099999998</v>
      </c>
      <c r="D38" s="129">
        <v>4201807.9800000004</v>
      </c>
    </row>
  </sheetData>
  <sheetProtection algorithmName="SHA-512" hashValue="r2ZPfQxfiElt3avgHBGNqDxSJDUeNlV9x2BRLWQv/elF5FEiLwtyL9ini157UWgey6f3s5B5oKOmJ9ZEzNEtAw==" saltValue="2RnlNc8P/j0J0VbFOHWuLA==" spinCount="100000" sheet="1" sort="0" autoFilter="0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3"/>
  <sheetViews>
    <sheetView zoomScale="85" zoomScaleNormal="85" workbookViewId="0">
      <pane xSplit="1" topLeftCell="B1" activePane="topRight" state="frozen"/>
      <selection pane="topRight" activeCell="A12" sqref="A12"/>
    </sheetView>
  </sheetViews>
  <sheetFormatPr defaultColWidth="40.7265625" defaultRowHeight="19.5" customHeight="1"/>
  <cols>
    <col min="1" max="1" width="113" bestFit="1" customWidth="1"/>
    <col min="2" max="2" width="40.7265625" style="9"/>
    <col min="3" max="18" width="40.7265625" style="14"/>
    <col min="19" max="16384" width="40.7265625" style="3"/>
  </cols>
  <sheetData>
    <row r="1" spans="1:18" ht="19.5" customHeight="1">
      <c r="A1" s="47" t="s">
        <v>1113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</row>
    <row r="2" spans="1:18" ht="19.5" customHeight="1">
      <c r="A2" s="55" t="s">
        <v>1188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ht="19.5" customHeight="1">
      <c r="A3" s="320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1:18" ht="19.5" customHeight="1">
      <c r="A4" s="130" t="s">
        <v>1167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</row>
    <row r="5" spans="1:18" s="132" customFormat="1" ht="19.5" customHeight="1">
      <c r="A5" s="298" t="s">
        <v>1101</v>
      </c>
      <c r="B5" s="299" t="s">
        <v>388</v>
      </c>
      <c r="C5" s="299" t="s">
        <v>615</v>
      </c>
      <c r="D5" s="299" t="s">
        <v>616</v>
      </c>
      <c r="E5" s="299" t="s">
        <v>617</v>
      </c>
      <c r="F5" s="299" t="s">
        <v>618</v>
      </c>
      <c r="G5" s="299" t="s">
        <v>619</v>
      </c>
      <c r="H5" s="299" t="s">
        <v>620</v>
      </c>
      <c r="I5" s="299" t="s">
        <v>621</v>
      </c>
      <c r="J5" s="299" t="s">
        <v>622</v>
      </c>
      <c r="K5" s="299" t="s">
        <v>623</v>
      </c>
      <c r="L5" s="299" t="s">
        <v>624</v>
      </c>
      <c r="M5" s="299" t="s">
        <v>625</v>
      </c>
      <c r="N5" s="299" t="s">
        <v>626</v>
      </c>
      <c r="O5" s="299" t="s">
        <v>627</v>
      </c>
      <c r="P5" s="299" t="s">
        <v>628</v>
      </c>
      <c r="Q5" s="299" t="s">
        <v>629</v>
      </c>
      <c r="R5" s="300" t="s">
        <v>630</v>
      </c>
    </row>
    <row r="6" spans="1:18" ht="19.5" customHeight="1">
      <c r="A6" s="301" t="s">
        <v>1012</v>
      </c>
      <c r="B6" s="302">
        <v>4296.43</v>
      </c>
      <c r="C6" s="302">
        <v>1415.6</v>
      </c>
      <c r="D6" s="302">
        <v>319.27999999999997</v>
      </c>
      <c r="E6" s="302">
        <v>166.82</v>
      </c>
      <c r="F6" s="302">
        <v>277.45</v>
      </c>
      <c r="G6" s="302">
        <v>422.49</v>
      </c>
      <c r="H6" s="302">
        <v>276.93</v>
      </c>
      <c r="I6" s="302">
        <v>110.41</v>
      </c>
      <c r="J6" s="302">
        <v>194.78</v>
      </c>
      <c r="K6" s="302">
        <v>135.96</v>
      </c>
      <c r="L6" s="302">
        <v>222.58</v>
      </c>
      <c r="M6" s="302">
        <v>120.24</v>
      </c>
      <c r="N6" s="302">
        <v>137.54</v>
      </c>
      <c r="O6" s="302">
        <v>286.8</v>
      </c>
      <c r="P6" s="302">
        <v>59.26</v>
      </c>
      <c r="Q6" s="302">
        <v>150.24</v>
      </c>
      <c r="R6" s="303">
        <v>4296.43</v>
      </c>
    </row>
    <row r="7" spans="1:18" ht="19.5" customHeight="1">
      <c r="A7" s="304" t="s">
        <v>1163</v>
      </c>
      <c r="B7" s="302">
        <v>862.04</v>
      </c>
      <c r="C7" s="302">
        <v>204.86</v>
      </c>
      <c r="D7" s="302">
        <v>91.23</v>
      </c>
      <c r="E7" s="302">
        <v>31.01</v>
      </c>
      <c r="F7" s="302">
        <v>45.96</v>
      </c>
      <c r="G7" s="302">
        <v>61.2</v>
      </c>
      <c r="H7" s="302">
        <v>96.03</v>
      </c>
      <c r="I7" s="302">
        <v>27.45</v>
      </c>
      <c r="J7" s="302">
        <v>46.78</v>
      </c>
      <c r="K7" s="302">
        <v>30.84</v>
      </c>
      <c r="L7" s="302">
        <v>37.979999999999997</v>
      </c>
      <c r="M7" s="302">
        <v>29.08</v>
      </c>
      <c r="N7" s="302">
        <v>36.770000000000003</v>
      </c>
      <c r="O7" s="302">
        <v>67.319999999999993</v>
      </c>
      <c r="P7" s="302">
        <v>13.94</v>
      </c>
      <c r="Q7" s="302">
        <v>41.58</v>
      </c>
      <c r="R7" s="303">
        <v>862.04</v>
      </c>
    </row>
    <row r="8" spans="1:18" ht="19.5" customHeight="1">
      <c r="A8" s="304" t="s">
        <v>1165</v>
      </c>
      <c r="B8" s="302">
        <v>251.43</v>
      </c>
      <c r="C8" s="302">
        <v>39.26</v>
      </c>
      <c r="D8" s="302">
        <v>19.95</v>
      </c>
      <c r="E8" s="302">
        <v>11.12</v>
      </c>
      <c r="F8" s="302">
        <v>8.52</v>
      </c>
      <c r="G8" s="302">
        <v>34.17</v>
      </c>
      <c r="H8" s="302">
        <v>33.119999999999997</v>
      </c>
      <c r="I8" s="302">
        <v>7.92</v>
      </c>
      <c r="J8" s="302">
        <v>10.51</v>
      </c>
      <c r="K8" s="302">
        <v>12.23</v>
      </c>
      <c r="L8" s="302">
        <v>14.84</v>
      </c>
      <c r="M8" s="302">
        <v>10.48</v>
      </c>
      <c r="N8" s="302">
        <v>10.9</v>
      </c>
      <c r="O8" s="302">
        <v>24.99</v>
      </c>
      <c r="P8" s="302">
        <v>7.5</v>
      </c>
      <c r="Q8" s="302">
        <v>5.92</v>
      </c>
      <c r="R8" s="303">
        <v>251.43</v>
      </c>
    </row>
    <row r="9" spans="1:18" ht="19.5" customHeight="1">
      <c r="A9" s="301" t="s">
        <v>1164</v>
      </c>
      <c r="B9" s="302">
        <v>95.62</v>
      </c>
      <c r="C9" s="302">
        <v>35.1</v>
      </c>
      <c r="D9" s="302">
        <v>6.04</v>
      </c>
      <c r="E9" s="302">
        <v>1.61</v>
      </c>
      <c r="F9" s="302">
        <v>9.6300000000000008</v>
      </c>
      <c r="G9" s="302">
        <v>9.51</v>
      </c>
      <c r="H9" s="302">
        <v>7.11</v>
      </c>
      <c r="I9" s="302">
        <v>1.32</v>
      </c>
      <c r="J9" s="302">
        <v>2.0499999999999998</v>
      </c>
      <c r="K9" s="302">
        <v>1.1399999999999999</v>
      </c>
      <c r="L9" s="302">
        <v>3.89</v>
      </c>
      <c r="M9" s="302">
        <v>2.0499999999999998</v>
      </c>
      <c r="N9" s="302">
        <v>2.79</v>
      </c>
      <c r="O9" s="302">
        <v>8.02</v>
      </c>
      <c r="P9" s="302">
        <v>0.89</v>
      </c>
      <c r="Q9" s="302">
        <v>4.47</v>
      </c>
      <c r="R9" s="303">
        <v>95.62</v>
      </c>
    </row>
    <row r="10" spans="1:18" ht="19.5" customHeight="1">
      <c r="A10" s="301" t="s">
        <v>585</v>
      </c>
      <c r="B10" s="302">
        <v>232.95</v>
      </c>
      <c r="C10" s="302">
        <v>80.05</v>
      </c>
      <c r="D10" s="302">
        <v>19.32</v>
      </c>
      <c r="E10" s="302">
        <v>10.25</v>
      </c>
      <c r="F10" s="302">
        <v>13.97</v>
      </c>
      <c r="G10" s="302">
        <v>30.43</v>
      </c>
      <c r="H10" s="302">
        <v>7.17</v>
      </c>
      <c r="I10" s="302">
        <v>5.79</v>
      </c>
      <c r="J10" s="302">
        <v>14.7</v>
      </c>
      <c r="K10" s="302">
        <v>3.94</v>
      </c>
      <c r="L10" s="302">
        <v>9.07</v>
      </c>
      <c r="M10" s="302">
        <v>2.5099999999999998</v>
      </c>
      <c r="N10" s="302">
        <v>12.31</v>
      </c>
      <c r="O10" s="302">
        <v>16.579999999999998</v>
      </c>
      <c r="P10" s="302">
        <v>1.1000000000000001</v>
      </c>
      <c r="Q10" s="302">
        <v>5.76</v>
      </c>
      <c r="R10" s="303">
        <v>232.95</v>
      </c>
    </row>
    <row r="11" spans="1:18" ht="19.5" customHeight="1">
      <c r="A11" s="301" t="s">
        <v>586</v>
      </c>
      <c r="B11" s="302">
        <v>227.26</v>
      </c>
      <c r="C11" s="302">
        <v>44.33</v>
      </c>
      <c r="D11" s="302">
        <v>7.52</v>
      </c>
      <c r="E11" s="302">
        <v>14.19</v>
      </c>
      <c r="F11" s="302">
        <v>17.7</v>
      </c>
      <c r="G11" s="302">
        <v>24.25</v>
      </c>
      <c r="H11" s="302">
        <v>8.33</v>
      </c>
      <c r="I11" s="302">
        <v>7.44</v>
      </c>
      <c r="J11" s="302">
        <v>16.84</v>
      </c>
      <c r="K11" s="302">
        <v>10.71</v>
      </c>
      <c r="L11" s="302">
        <v>7.49</v>
      </c>
      <c r="M11" s="302">
        <v>12.68</v>
      </c>
      <c r="N11" s="302">
        <v>13.43</v>
      </c>
      <c r="O11" s="302">
        <v>26.05</v>
      </c>
      <c r="P11" s="302">
        <v>3.93</v>
      </c>
      <c r="Q11" s="302">
        <v>12.36</v>
      </c>
      <c r="R11" s="303">
        <v>227.26</v>
      </c>
    </row>
    <row r="12" spans="1:18" ht="19.5" customHeight="1">
      <c r="A12" s="301" t="s">
        <v>587</v>
      </c>
      <c r="B12" s="302">
        <v>45.64</v>
      </c>
      <c r="C12" s="302">
        <v>10.79</v>
      </c>
      <c r="D12" s="302">
        <v>7.18</v>
      </c>
      <c r="E12" s="302">
        <v>1.85</v>
      </c>
      <c r="F12" s="302">
        <v>3.51</v>
      </c>
      <c r="G12" s="302">
        <v>4.47</v>
      </c>
      <c r="H12" s="302">
        <v>0.78</v>
      </c>
      <c r="I12" s="302">
        <v>0.68</v>
      </c>
      <c r="J12" s="302">
        <v>1.8</v>
      </c>
      <c r="K12" s="302">
        <v>1.23</v>
      </c>
      <c r="L12" s="302">
        <v>1.55</v>
      </c>
      <c r="M12" s="302">
        <v>1.01</v>
      </c>
      <c r="N12" s="302">
        <v>4.71</v>
      </c>
      <c r="O12" s="302">
        <v>4.0999999999999996</v>
      </c>
      <c r="P12" s="302">
        <v>0.54</v>
      </c>
      <c r="Q12" s="302">
        <v>1.44</v>
      </c>
      <c r="R12" s="303">
        <v>45.64</v>
      </c>
    </row>
    <row r="13" spans="1:18" ht="19.5" customHeight="1">
      <c r="A13" s="301" t="s">
        <v>588</v>
      </c>
      <c r="B13" s="302">
        <v>67.67</v>
      </c>
      <c r="C13" s="302">
        <v>31.53</v>
      </c>
      <c r="D13" s="302">
        <v>0.02</v>
      </c>
      <c r="E13" s="305" t="s">
        <v>580</v>
      </c>
      <c r="F13" s="302">
        <v>0.03</v>
      </c>
      <c r="G13" s="302">
        <v>14.14</v>
      </c>
      <c r="H13" s="302">
        <v>11.68</v>
      </c>
      <c r="I13" s="302">
        <v>0.01</v>
      </c>
      <c r="J13" s="305" t="s">
        <v>580</v>
      </c>
      <c r="K13" s="305" t="s">
        <v>580</v>
      </c>
      <c r="L13" s="305" t="s">
        <v>580</v>
      </c>
      <c r="M13" s="305" t="s">
        <v>580</v>
      </c>
      <c r="N13" s="305" t="s">
        <v>580</v>
      </c>
      <c r="O13" s="302">
        <v>10.16</v>
      </c>
      <c r="P13" s="305" t="s">
        <v>580</v>
      </c>
      <c r="Q13" s="302">
        <v>0.1</v>
      </c>
      <c r="R13" s="303">
        <v>67.67</v>
      </c>
    </row>
    <row r="14" spans="1:18" ht="19.5" customHeight="1">
      <c r="A14" s="301" t="s">
        <v>589</v>
      </c>
      <c r="B14" s="302">
        <v>134.71</v>
      </c>
      <c r="C14" s="302">
        <v>28.54</v>
      </c>
      <c r="D14" s="302">
        <v>5.97</v>
      </c>
      <c r="E14" s="302">
        <v>10.34</v>
      </c>
      <c r="F14" s="302">
        <v>9.85</v>
      </c>
      <c r="G14" s="302">
        <v>11.33</v>
      </c>
      <c r="H14" s="302">
        <v>9.3800000000000008</v>
      </c>
      <c r="I14" s="302">
        <v>4.04</v>
      </c>
      <c r="J14" s="302">
        <v>6.62</v>
      </c>
      <c r="K14" s="302">
        <v>6.6</v>
      </c>
      <c r="L14" s="302">
        <v>13.59</v>
      </c>
      <c r="M14" s="302">
        <v>7.45</v>
      </c>
      <c r="N14" s="302">
        <v>6.93</v>
      </c>
      <c r="O14" s="302">
        <v>5.03</v>
      </c>
      <c r="P14" s="302">
        <v>3.2</v>
      </c>
      <c r="Q14" s="302">
        <v>5.84</v>
      </c>
      <c r="R14" s="303">
        <v>134.71</v>
      </c>
    </row>
    <row r="15" spans="1:18" ht="19.5" customHeight="1">
      <c r="A15" s="301" t="s">
        <v>590</v>
      </c>
      <c r="B15" s="302">
        <v>22.8</v>
      </c>
      <c r="C15" s="302">
        <v>11.72</v>
      </c>
      <c r="D15" s="302">
        <v>1.18</v>
      </c>
      <c r="E15" s="302">
        <v>1.08</v>
      </c>
      <c r="F15" s="302">
        <v>2.04</v>
      </c>
      <c r="G15" s="302">
        <v>0.88</v>
      </c>
      <c r="H15" s="302">
        <v>1</v>
      </c>
      <c r="I15" s="302">
        <v>0.55000000000000004</v>
      </c>
      <c r="J15" s="302">
        <v>0.13</v>
      </c>
      <c r="K15" s="302">
        <v>7.0000000000000007E-2</v>
      </c>
      <c r="L15" s="302">
        <v>1.49</v>
      </c>
      <c r="M15" s="302">
        <v>0</v>
      </c>
      <c r="N15" s="302">
        <v>1.3</v>
      </c>
      <c r="O15" s="302">
        <v>0.73</v>
      </c>
      <c r="P15" s="302">
        <v>0.35</v>
      </c>
      <c r="Q15" s="302">
        <v>0.28999999999999998</v>
      </c>
      <c r="R15" s="303">
        <v>22.8</v>
      </c>
    </row>
    <row r="16" spans="1:18" ht="19.5" customHeight="1">
      <c r="A16" s="301" t="s">
        <v>591</v>
      </c>
      <c r="B16" s="302">
        <v>38.64</v>
      </c>
      <c r="C16" s="302">
        <v>12.17</v>
      </c>
      <c r="D16" s="302">
        <v>0.57999999999999996</v>
      </c>
      <c r="E16" s="302">
        <v>0.99</v>
      </c>
      <c r="F16" s="302">
        <v>4.4400000000000004</v>
      </c>
      <c r="G16" s="302">
        <v>0.52</v>
      </c>
      <c r="H16" s="302">
        <v>3.16</v>
      </c>
      <c r="I16" s="302">
        <v>0.81</v>
      </c>
      <c r="J16" s="302">
        <v>1.94</v>
      </c>
      <c r="K16" s="302">
        <v>0.67</v>
      </c>
      <c r="L16" s="302">
        <v>2.6</v>
      </c>
      <c r="M16" s="302">
        <v>1.99</v>
      </c>
      <c r="N16" s="302">
        <v>1.57</v>
      </c>
      <c r="O16" s="302">
        <v>0.64</v>
      </c>
      <c r="P16" s="302">
        <v>0.79</v>
      </c>
      <c r="Q16" s="302">
        <v>5.78</v>
      </c>
      <c r="R16" s="303">
        <v>38.64</v>
      </c>
    </row>
    <row r="17" spans="1:18" ht="19.5" customHeight="1">
      <c r="A17" s="301" t="s">
        <v>592</v>
      </c>
      <c r="B17" s="302">
        <v>110.16</v>
      </c>
      <c r="C17" s="302">
        <v>36.869999999999997</v>
      </c>
      <c r="D17" s="302">
        <v>9.7799999999999994</v>
      </c>
      <c r="E17" s="302">
        <v>4.26</v>
      </c>
      <c r="F17" s="302">
        <v>7.05</v>
      </c>
      <c r="G17" s="302">
        <v>12.23</v>
      </c>
      <c r="H17" s="302">
        <v>3.87</v>
      </c>
      <c r="I17" s="302">
        <v>2.33</v>
      </c>
      <c r="J17" s="302">
        <v>6.03</v>
      </c>
      <c r="K17" s="302">
        <v>2.68</v>
      </c>
      <c r="L17" s="302">
        <v>5.43</v>
      </c>
      <c r="M17" s="302">
        <v>1.7</v>
      </c>
      <c r="N17" s="302">
        <v>3.98</v>
      </c>
      <c r="O17" s="302">
        <v>8.1199999999999992</v>
      </c>
      <c r="P17" s="302">
        <v>1.01</v>
      </c>
      <c r="Q17" s="302">
        <v>4.83</v>
      </c>
      <c r="R17" s="303">
        <v>110.16</v>
      </c>
    </row>
    <row r="18" spans="1:18" ht="19.5" customHeight="1">
      <c r="A18" s="301" t="s">
        <v>593</v>
      </c>
      <c r="B18" s="302">
        <v>247.65</v>
      </c>
      <c r="C18" s="302">
        <v>103.31</v>
      </c>
      <c r="D18" s="302">
        <v>17.510000000000002</v>
      </c>
      <c r="E18" s="302">
        <v>11.37</v>
      </c>
      <c r="F18" s="302">
        <v>16.11</v>
      </c>
      <c r="G18" s="302">
        <v>18.39</v>
      </c>
      <c r="H18" s="302">
        <v>15.31</v>
      </c>
      <c r="I18" s="302">
        <v>4.58</v>
      </c>
      <c r="J18" s="302">
        <v>13.98</v>
      </c>
      <c r="K18" s="302">
        <v>9.0299999999999994</v>
      </c>
      <c r="L18" s="302">
        <v>13.17</v>
      </c>
      <c r="M18" s="302">
        <v>6.87</v>
      </c>
      <c r="N18" s="302">
        <v>2.52</v>
      </c>
      <c r="O18" s="302">
        <v>8.94</v>
      </c>
      <c r="P18" s="302">
        <v>3.72</v>
      </c>
      <c r="Q18" s="302">
        <v>2.83</v>
      </c>
      <c r="R18" s="303">
        <v>247.65</v>
      </c>
    </row>
    <row r="19" spans="1:18" ht="19.5" customHeight="1">
      <c r="A19" s="301" t="s">
        <v>594</v>
      </c>
      <c r="B19" s="302">
        <v>83.09</v>
      </c>
      <c r="C19" s="302">
        <v>22.78</v>
      </c>
      <c r="D19" s="302">
        <v>7.83</v>
      </c>
      <c r="E19" s="302">
        <v>4.3</v>
      </c>
      <c r="F19" s="302">
        <v>12.83</v>
      </c>
      <c r="G19" s="302">
        <v>8.81</v>
      </c>
      <c r="H19" s="302">
        <v>3.39</v>
      </c>
      <c r="I19" s="302">
        <v>3.34</v>
      </c>
      <c r="J19" s="302">
        <v>3.09</v>
      </c>
      <c r="K19" s="302">
        <v>3.23</v>
      </c>
      <c r="L19" s="302">
        <v>3.65</v>
      </c>
      <c r="M19" s="302">
        <v>1.1000000000000001</v>
      </c>
      <c r="N19" s="302">
        <v>2.37</v>
      </c>
      <c r="O19" s="302">
        <v>4.3</v>
      </c>
      <c r="P19" s="302">
        <v>1.03</v>
      </c>
      <c r="Q19" s="302">
        <v>1.04</v>
      </c>
      <c r="R19" s="303">
        <v>83.09</v>
      </c>
    </row>
    <row r="20" spans="1:18" ht="19.5" customHeight="1">
      <c r="A20" s="301" t="s">
        <v>595</v>
      </c>
      <c r="B20" s="302">
        <v>137.29</v>
      </c>
      <c r="C20" s="302">
        <v>30.86</v>
      </c>
      <c r="D20" s="302">
        <v>3.16</v>
      </c>
      <c r="E20" s="302">
        <v>6.97</v>
      </c>
      <c r="F20" s="302">
        <v>12.56</v>
      </c>
      <c r="G20" s="302">
        <v>14.25</v>
      </c>
      <c r="H20" s="302">
        <v>8.4</v>
      </c>
      <c r="I20" s="302">
        <v>8.81</v>
      </c>
      <c r="J20" s="302">
        <v>6.7</v>
      </c>
      <c r="K20" s="302">
        <v>5.33</v>
      </c>
      <c r="L20" s="302">
        <v>12.37</v>
      </c>
      <c r="M20" s="302">
        <v>4.71</v>
      </c>
      <c r="N20" s="302">
        <v>3.68</v>
      </c>
      <c r="O20" s="302">
        <v>10.53</v>
      </c>
      <c r="P20" s="302">
        <v>3.71</v>
      </c>
      <c r="Q20" s="302">
        <v>5.23</v>
      </c>
      <c r="R20" s="303">
        <v>137.29</v>
      </c>
    </row>
    <row r="21" spans="1:18" ht="19.5" customHeight="1">
      <c r="A21" s="301" t="s">
        <v>596</v>
      </c>
      <c r="B21" s="302">
        <v>63.7</v>
      </c>
      <c r="C21" s="302">
        <v>25.46</v>
      </c>
      <c r="D21" s="302">
        <v>0.96</v>
      </c>
      <c r="E21" s="302">
        <v>1.97</v>
      </c>
      <c r="F21" s="302">
        <v>5.53</v>
      </c>
      <c r="G21" s="302">
        <v>7.24</v>
      </c>
      <c r="H21" s="302">
        <v>3.51</v>
      </c>
      <c r="I21" s="302">
        <v>1.06</v>
      </c>
      <c r="J21" s="302">
        <v>3.02</v>
      </c>
      <c r="K21" s="302">
        <v>0.45</v>
      </c>
      <c r="L21" s="302">
        <v>1.81</v>
      </c>
      <c r="M21" s="302">
        <v>2.1</v>
      </c>
      <c r="N21" s="302">
        <v>2.0099999999999998</v>
      </c>
      <c r="O21" s="302">
        <v>3.65</v>
      </c>
      <c r="P21" s="302">
        <v>0.38</v>
      </c>
      <c r="Q21" s="302">
        <v>4.54</v>
      </c>
      <c r="R21" s="303">
        <v>63.7</v>
      </c>
    </row>
    <row r="22" spans="1:18" ht="19.5" customHeight="1">
      <c r="A22" s="301" t="s">
        <v>597</v>
      </c>
      <c r="B22" s="302">
        <v>9.65</v>
      </c>
      <c r="C22" s="302">
        <v>4.26</v>
      </c>
      <c r="D22" s="305" t="s">
        <v>580</v>
      </c>
      <c r="E22" s="305" t="s">
        <v>580</v>
      </c>
      <c r="F22" s="305" t="s">
        <v>580</v>
      </c>
      <c r="G22" s="302">
        <v>4.58</v>
      </c>
      <c r="H22" s="302">
        <v>0.76</v>
      </c>
      <c r="I22" s="305" t="s">
        <v>580</v>
      </c>
      <c r="J22" s="302">
        <v>0.01</v>
      </c>
      <c r="K22" s="305" t="s">
        <v>580</v>
      </c>
      <c r="L22" s="302">
        <v>0</v>
      </c>
      <c r="M22" s="302">
        <v>0.03</v>
      </c>
      <c r="N22" s="305" t="s">
        <v>580</v>
      </c>
      <c r="O22" s="305" t="s">
        <v>580</v>
      </c>
      <c r="P22" s="302">
        <v>0</v>
      </c>
      <c r="Q22" s="302">
        <v>0</v>
      </c>
      <c r="R22" s="303">
        <v>9.65</v>
      </c>
    </row>
    <row r="23" spans="1:18" ht="19.5" customHeight="1">
      <c r="A23" s="301" t="s">
        <v>598</v>
      </c>
      <c r="B23" s="302">
        <v>9.34</v>
      </c>
      <c r="C23" s="302">
        <v>2.61</v>
      </c>
      <c r="D23" s="305" t="s">
        <v>580</v>
      </c>
      <c r="E23" s="302">
        <v>0.4</v>
      </c>
      <c r="F23" s="302">
        <v>0.68</v>
      </c>
      <c r="G23" s="302">
        <v>1.03</v>
      </c>
      <c r="H23" s="302">
        <v>0.53</v>
      </c>
      <c r="I23" s="302">
        <v>0</v>
      </c>
      <c r="J23" s="302">
        <v>0.41</v>
      </c>
      <c r="K23" s="302">
        <v>0.25</v>
      </c>
      <c r="L23" s="302">
        <v>1.08</v>
      </c>
      <c r="M23" s="305" t="s">
        <v>580</v>
      </c>
      <c r="N23" s="305" t="s">
        <v>580</v>
      </c>
      <c r="O23" s="302">
        <v>1.48</v>
      </c>
      <c r="P23" s="302">
        <v>0.85</v>
      </c>
      <c r="Q23" s="302">
        <v>0.01</v>
      </c>
      <c r="R23" s="303">
        <v>9.34</v>
      </c>
    </row>
    <row r="24" spans="1:18" ht="19.5" customHeight="1">
      <c r="A24" s="301" t="s">
        <v>599</v>
      </c>
      <c r="B24" s="302">
        <v>235.34</v>
      </c>
      <c r="C24" s="302">
        <v>60.27</v>
      </c>
      <c r="D24" s="302">
        <v>23.03</v>
      </c>
      <c r="E24" s="302">
        <v>13.48</v>
      </c>
      <c r="F24" s="302">
        <v>16.149999999999999</v>
      </c>
      <c r="G24" s="302">
        <v>36.270000000000003</v>
      </c>
      <c r="H24" s="302">
        <v>10.45</v>
      </c>
      <c r="I24" s="302">
        <v>3.98</v>
      </c>
      <c r="J24" s="302">
        <v>7.46</v>
      </c>
      <c r="K24" s="302">
        <v>9.27</v>
      </c>
      <c r="L24" s="302">
        <v>16.260000000000002</v>
      </c>
      <c r="M24" s="302">
        <v>3.26</v>
      </c>
      <c r="N24" s="302">
        <v>5.2</v>
      </c>
      <c r="O24" s="302">
        <v>18.940000000000001</v>
      </c>
      <c r="P24" s="302">
        <v>2.37</v>
      </c>
      <c r="Q24" s="302">
        <v>8.9499999999999993</v>
      </c>
      <c r="R24" s="303">
        <v>235.34</v>
      </c>
    </row>
    <row r="25" spans="1:18" ht="19.5" customHeight="1">
      <c r="A25" s="301" t="s">
        <v>600</v>
      </c>
      <c r="B25" s="302">
        <v>486</v>
      </c>
      <c r="C25" s="302">
        <v>225.74</v>
      </c>
      <c r="D25" s="302">
        <v>37.119999999999997</v>
      </c>
      <c r="E25" s="302">
        <v>13.87</v>
      </c>
      <c r="F25" s="302">
        <v>32.65</v>
      </c>
      <c r="G25" s="302">
        <v>43.38</v>
      </c>
      <c r="H25" s="302">
        <v>17.78</v>
      </c>
      <c r="I25" s="302">
        <v>9.2899999999999991</v>
      </c>
      <c r="J25" s="302">
        <v>21.25</v>
      </c>
      <c r="K25" s="302">
        <v>9.92</v>
      </c>
      <c r="L25" s="302">
        <v>18.37</v>
      </c>
      <c r="M25" s="302">
        <v>7.92</v>
      </c>
      <c r="N25" s="302">
        <v>9.0500000000000007</v>
      </c>
      <c r="O25" s="302">
        <v>22.52</v>
      </c>
      <c r="P25" s="302">
        <v>5.66</v>
      </c>
      <c r="Q25" s="302">
        <v>11.47</v>
      </c>
      <c r="R25" s="303">
        <v>486</v>
      </c>
    </row>
    <row r="26" spans="1:18" ht="19.5" customHeight="1">
      <c r="A26" s="301" t="s">
        <v>601</v>
      </c>
      <c r="B26" s="302">
        <v>10.65</v>
      </c>
      <c r="C26" s="302">
        <v>1.1599999999999999</v>
      </c>
      <c r="D26" s="305" t="s">
        <v>580</v>
      </c>
      <c r="E26" s="302">
        <v>0.01</v>
      </c>
      <c r="F26" s="302">
        <v>2.5099999999999998</v>
      </c>
      <c r="G26" s="302">
        <v>0.76</v>
      </c>
      <c r="H26" s="302">
        <v>0.44</v>
      </c>
      <c r="I26" s="302">
        <v>0.01</v>
      </c>
      <c r="J26" s="302">
        <v>0.02</v>
      </c>
      <c r="K26" s="302">
        <v>0.09</v>
      </c>
      <c r="L26" s="302">
        <v>0.04</v>
      </c>
      <c r="M26" s="302">
        <v>0.22</v>
      </c>
      <c r="N26" s="302">
        <v>7.0000000000000007E-2</v>
      </c>
      <c r="O26" s="302">
        <v>5.09</v>
      </c>
      <c r="P26" s="302">
        <v>0.09</v>
      </c>
      <c r="Q26" s="302">
        <v>0.16</v>
      </c>
      <c r="R26" s="303">
        <v>10.65</v>
      </c>
    </row>
    <row r="27" spans="1:18" ht="19.5" customHeight="1">
      <c r="A27" s="301" t="s">
        <v>602</v>
      </c>
      <c r="B27" s="302">
        <v>16.84</v>
      </c>
      <c r="C27" s="302">
        <v>6.01</v>
      </c>
      <c r="D27" s="302">
        <v>0.4</v>
      </c>
      <c r="E27" s="302">
        <v>0</v>
      </c>
      <c r="F27" s="302">
        <v>2.76</v>
      </c>
      <c r="G27" s="302">
        <v>2.9</v>
      </c>
      <c r="H27" s="302">
        <v>0.04</v>
      </c>
      <c r="I27" s="302">
        <v>1.35</v>
      </c>
      <c r="J27" s="302">
        <v>0.28999999999999998</v>
      </c>
      <c r="K27" s="302">
        <v>0.02</v>
      </c>
      <c r="L27" s="302">
        <v>1.71</v>
      </c>
      <c r="M27" s="302">
        <v>0.69</v>
      </c>
      <c r="N27" s="305" t="s">
        <v>580</v>
      </c>
      <c r="O27" s="302">
        <v>0.4</v>
      </c>
      <c r="P27" s="302">
        <v>0.01</v>
      </c>
      <c r="Q27" s="302">
        <v>0.27</v>
      </c>
      <c r="R27" s="303">
        <v>16.84</v>
      </c>
    </row>
    <row r="28" spans="1:18" ht="19.5" customHeight="1">
      <c r="A28" s="301" t="s">
        <v>603</v>
      </c>
      <c r="B28" s="302">
        <v>0.06</v>
      </c>
      <c r="C28" s="302">
        <v>0.05</v>
      </c>
      <c r="D28" s="305" t="s">
        <v>580</v>
      </c>
      <c r="E28" s="305" t="s">
        <v>580</v>
      </c>
      <c r="F28" s="305" t="s">
        <v>580</v>
      </c>
      <c r="G28" s="305" t="s">
        <v>580</v>
      </c>
      <c r="H28" s="305" t="s">
        <v>580</v>
      </c>
      <c r="I28" s="305" t="s">
        <v>580</v>
      </c>
      <c r="J28" s="305" t="s">
        <v>580</v>
      </c>
      <c r="K28" s="302">
        <v>0.01</v>
      </c>
      <c r="L28" s="305" t="s">
        <v>580</v>
      </c>
      <c r="M28" s="305" t="s">
        <v>580</v>
      </c>
      <c r="N28" s="305" t="s">
        <v>580</v>
      </c>
      <c r="O28" s="305" t="s">
        <v>580</v>
      </c>
      <c r="P28" s="305" t="s">
        <v>580</v>
      </c>
      <c r="Q28" s="305" t="s">
        <v>580</v>
      </c>
      <c r="R28" s="303">
        <v>0.06</v>
      </c>
    </row>
    <row r="29" spans="1:18" ht="19.5" customHeight="1">
      <c r="A29" s="301" t="s">
        <v>604</v>
      </c>
      <c r="B29" s="302">
        <v>0.11</v>
      </c>
      <c r="C29" s="302">
        <v>7.0000000000000007E-2</v>
      </c>
      <c r="D29" s="302">
        <v>0</v>
      </c>
      <c r="E29" s="305" t="s">
        <v>580</v>
      </c>
      <c r="F29" s="302">
        <v>0.01</v>
      </c>
      <c r="G29" s="302">
        <v>0</v>
      </c>
      <c r="H29" s="305" t="s">
        <v>580</v>
      </c>
      <c r="I29" s="305" t="s">
        <v>580</v>
      </c>
      <c r="J29" s="305" t="s">
        <v>580</v>
      </c>
      <c r="K29" s="302">
        <v>0.02</v>
      </c>
      <c r="L29" s="305" t="s">
        <v>580</v>
      </c>
      <c r="M29" s="305" t="s">
        <v>580</v>
      </c>
      <c r="N29" s="305" t="s">
        <v>580</v>
      </c>
      <c r="O29" s="302">
        <v>0</v>
      </c>
      <c r="P29" s="305" t="s">
        <v>580</v>
      </c>
      <c r="Q29" s="305" t="s">
        <v>580</v>
      </c>
      <c r="R29" s="303">
        <v>0.11</v>
      </c>
    </row>
    <row r="30" spans="1:18" ht="19.5" customHeight="1">
      <c r="A30" s="301" t="s">
        <v>605</v>
      </c>
      <c r="B30" s="302">
        <v>603.5</v>
      </c>
      <c r="C30" s="302">
        <v>286.62</v>
      </c>
      <c r="D30" s="302">
        <v>35.54</v>
      </c>
      <c r="E30" s="302">
        <v>22.95</v>
      </c>
      <c r="F30" s="302">
        <v>35.979999999999997</v>
      </c>
      <c r="G30" s="302">
        <v>54.7</v>
      </c>
      <c r="H30" s="302">
        <v>22.73</v>
      </c>
      <c r="I30" s="302">
        <v>15.49</v>
      </c>
      <c r="J30" s="302">
        <v>13.75</v>
      </c>
      <c r="K30" s="302">
        <v>12.74</v>
      </c>
      <c r="L30" s="302">
        <v>37.369999999999997</v>
      </c>
      <c r="M30" s="302">
        <v>8</v>
      </c>
      <c r="N30" s="302">
        <v>11.17</v>
      </c>
      <c r="O30" s="302">
        <v>24.43</v>
      </c>
      <c r="P30" s="302">
        <v>4.5999999999999996</v>
      </c>
      <c r="Q30" s="302">
        <v>17.43</v>
      </c>
      <c r="R30" s="303">
        <v>603.5</v>
      </c>
    </row>
    <row r="31" spans="1:18" ht="19.5" customHeight="1">
      <c r="A31" s="301" t="s">
        <v>606</v>
      </c>
      <c r="B31" s="302">
        <v>188.53</v>
      </c>
      <c r="C31" s="302">
        <v>83.72</v>
      </c>
      <c r="D31" s="302">
        <v>9.4700000000000006</v>
      </c>
      <c r="E31" s="302">
        <v>2.31</v>
      </c>
      <c r="F31" s="302">
        <v>10.27</v>
      </c>
      <c r="G31" s="302">
        <v>15.29</v>
      </c>
      <c r="H31" s="302">
        <v>1.35</v>
      </c>
      <c r="I31" s="302">
        <v>2.64</v>
      </c>
      <c r="J31" s="302">
        <v>12.17</v>
      </c>
      <c r="K31" s="302">
        <v>9.84</v>
      </c>
      <c r="L31" s="302">
        <v>10.67</v>
      </c>
      <c r="M31" s="302">
        <v>7.73</v>
      </c>
      <c r="N31" s="302">
        <v>2.81</v>
      </c>
      <c r="O31" s="302">
        <v>12.64</v>
      </c>
      <c r="P31" s="302">
        <v>0.75</v>
      </c>
      <c r="Q31" s="302">
        <v>6.9</v>
      </c>
      <c r="R31" s="303">
        <v>188.53</v>
      </c>
    </row>
    <row r="32" spans="1:18" ht="19.5" customHeight="1">
      <c r="A32" s="301" t="s">
        <v>607</v>
      </c>
      <c r="B32" s="302">
        <v>8.99</v>
      </c>
      <c r="C32" s="302">
        <v>1.56</v>
      </c>
      <c r="D32" s="302">
        <v>0.25</v>
      </c>
      <c r="E32" s="302">
        <v>0.02</v>
      </c>
      <c r="F32" s="302">
        <v>0.74</v>
      </c>
      <c r="G32" s="302">
        <v>0.69</v>
      </c>
      <c r="H32" s="302">
        <v>0.79</v>
      </c>
      <c r="I32" s="302">
        <v>0.15</v>
      </c>
      <c r="J32" s="302">
        <v>1.77</v>
      </c>
      <c r="K32" s="302">
        <v>0.31</v>
      </c>
      <c r="L32" s="302">
        <v>0.46</v>
      </c>
      <c r="M32" s="302">
        <v>1.25</v>
      </c>
      <c r="N32" s="302">
        <v>0.15</v>
      </c>
      <c r="O32" s="302">
        <v>0.59</v>
      </c>
      <c r="P32" s="302">
        <v>0.26</v>
      </c>
      <c r="Q32" s="302">
        <v>0</v>
      </c>
      <c r="R32" s="303">
        <v>8.99</v>
      </c>
    </row>
    <row r="33" spans="1:18" ht="19.5" customHeight="1">
      <c r="A33" s="301" t="s">
        <v>608</v>
      </c>
      <c r="B33" s="302">
        <v>0.11</v>
      </c>
      <c r="C33" s="302">
        <v>0</v>
      </c>
      <c r="D33" s="305" t="s">
        <v>580</v>
      </c>
      <c r="E33" s="302">
        <v>0.01</v>
      </c>
      <c r="F33" s="305" t="s">
        <v>580</v>
      </c>
      <c r="G33" s="305" t="s">
        <v>580</v>
      </c>
      <c r="H33" s="302">
        <v>0.06</v>
      </c>
      <c r="I33" s="305" t="s">
        <v>580</v>
      </c>
      <c r="J33" s="305" t="s">
        <v>580</v>
      </c>
      <c r="K33" s="305" t="s">
        <v>580</v>
      </c>
      <c r="L33" s="305" t="s">
        <v>580</v>
      </c>
      <c r="M33" s="305" t="s">
        <v>580</v>
      </c>
      <c r="N33" s="305" t="s">
        <v>580</v>
      </c>
      <c r="O33" s="302">
        <v>0.01</v>
      </c>
      <c r="P33" s="302">
        <v>0.02</v>
      </c>
      <c r="Q33" s="305" t="s">
        <v>580</v>
      </c>
      <c r="R33" s="303">
        <v>0.11</v>
      </c>
    </row>
    <row r="34" spans="1:18" ht="19.5" customHeight="1">
      <c r="A34" s="301" t="s">
        <v>609</v>
      </c>
      <c r="B34" s="305" t="s">
        <v>580</v>
      </c>
      <c r="C34" s="305" t="s">
        <v>580</v>
      </c>
      <c r="D34" s="305" t="s">
        <v>580</v>
      </c>
      <c r="E34" s="305" t="s">
        <v>580</v>
      </c>
      <c r="F34" s="305" t="s">
        <v>580</v>
      </c>
      <c r="G34" s="305" t="s">
        <v>580</v>
      </c>
      <c r="H34" s="305" t="s">
        <v>580</v>
      </c>
      <c r="I34" s="305" t="s">
        <v>580</v>
      </c>
      <c r="J34" s="305" t="s">
        <v>580</v>
      </c>
      <c r="K34" s="305" t="s">
        <v>580</v>
      </c>
      <c r="L34" s="305" t="s">
        <v>580</v>
      </c>
      <c r="M34" s="305" t="s">
        <v>580</v>
      </c>
      <c r="N34" s="305" t="s">
        <v>580</v>
      </c>
      <c r="O34" s="305" t="s">
        <v>580</v>
      </c>
      <c r="P34" s="305" t="s">
        <v>580</v>
      </c>
      <c r="Q34" s="305" t="s">
        <v>580</v>
      </c>
      <c r="R34" s="306" t="s">
        <v>580</v>
      </c>
    </row>
    <row r="35" spans="1:18" ht="19.5" customHeight="1">
      <c r="A35" s="301" t="s">
        <v>610</v>
      </c>
      <c r="B35" s="305" t="s">
        <v>580</v>
      </c>
      <c r="C35" s="305" t="s">
        <v>580</v>
      </c>
      <c r="D35" s="305" t="s">
        <v>580</v>
      </c>
      <c r="E35" s="305" t="s">
        <v>580</v>
      </c>
      <c r="F35" s="305" t="s">
        <v>580</v>
      </c>
      <c r="G35" s="305" t="s">
        <v>580</v>
      </c>
      <c r="H35" s="305" t="s">
        <v>580</v>
      </c>
      <c r="I35" s="305" t="s">
        <v>580</v>
      </c>
      <c r="J35" s="305" t="s">
        <v>580</v>
      </c>
      <c r="K35" s="305" t="s">
        <v>580</v>
      </c>
      <c r="L35" s="305" t="s">
        <v>580</v>
      </c>
      <c r="M35" s="305" t="s">
        <v>580</v>
      </c>
      <c r="N35" s="305" t="s">
        <v>580</v>
      </c>
      <c r="O35" s="305" t="s">
        <v>580</v>
      </c>
      <c r="P35" s="305" t="s">
        <v>580</v>
      </c>
      <c r="Q35" s="305" t="s">
        <v>580</v>
      </c>
      <c r="R35" s="306" t="s">
        <v>580</v>
      </c>
    </row>
    <row r="36" spans="1:18" ht="19.5" customHeight="1">
      <c r="A36" s="301" t="s">
        <v>611</v>
      </c>
      <c r="B36" s="302">
        <v>100.29</v>
      </c>
      <c r="C36" s="302">
        <v>22.36</v>
      </c>
      <c r="D36" s="302">
        <v>13.91</v>
      </c>
      <c r="E36" s="302">
        <v>2.31</v>
      </c>
      <c r="F36" s="302">
        <v>5.88</v>
      </c>
      <c r="G36" s="302">
        <v>10.96</v>
      </c>
      <c r="H36" s="302">
        <v>9.58</v>
      </c>
      <c r="I36" s="302">
        <v>1.1200000000000001</v>
      </c>
      <c r="J36" s="302">
        <v>3.46</v>
      </c>
      <c r="K36" s="302">
        <v>5.34</v>
      </c>
      <c r="L36" s="302">
        <v>7.67</v>
      </c>
      <c r="M36" s="302">
        <v>7.41</v>
      </c>
      <c r="N36" s="302">
        <v>3.59</v>
      </c>
      <c r="O36" s="302">
        <v>1.26</v>
      </c>
      <c r="P36" s="302">
        <v>2.5499999999999998</v>
      </c>
      <c r="Q36" s="302">
        <v>2.88</v>
      </c>
      <c r="R36" s="303">
        <v>100.29</v>
      </c>
    </row>
    <row r="37" spans="1:18" ht="19.5" customHeight="1">
      <c r="A37" s="301" t="s">
        <v>612</v>
      </c>
      <c r="B37" s="302">
        <v>0.27</v>
      </c>
      <c r="C37" s="302">
        <v>0.02</v>
      </c>
      <c r="D37" s="305" t="s">
        <v>580</v>
      </c>
      <c r="E37" s="305" t="s">
        <v>580</v>
      </c>
      <c r="F37" s="305" t="s">
        <v>580</v>
      </c>
      <c r="G37" s="305" t="s">
        <v>580</v>
      </c>
      <c r="H37" s="305" t="s">
        <v>580</v>
      </c>
      <c r="I37" s="302">
        <v>0.25</v>
      </c>
      <c r="J37" s="305" t="s">
        <v>580</v>
      </c>
      <c r="K37" s="305" t="s">
        <v>580</v>
      </c>
      <c r="L37" s="305" t="s">
        <v>580</v>
      </c>
      <c r="M37" s="305" t="s">
        <v>580</v>
      </c>
      <c r="N37" s="305" t="s">
        <v>580</v>
      </c>
      <c r="O37" s="305" t="s">
        <v>580</v>
      </c>
      <c r="P37" s="305" t="s">
        <v>580</v>
      </c>
      <c r="Q37" s="305" t="s">
        <v>580</v>
      </c>
      <c r="R37" s="303">
        <v>0.27</v>
      </c>
    </row>
    <row r="38" spans="1:18" ht="19.5" customHeight="1">
      <c r="A38" s="301" t="s">
        <v>613</v>
      </c>
      <c r="B38" s="302">
        <v>2.0099999999999998</v>
      </c>
      <c r="C38" s="302">
        <v>1.47</v>
      </c>
      <c r="D38" s="302">
        <v>0.11</v>
      </c>
      <c r="E38" s="302">
        <v>0.02</v>
      </c>
      <c r="F38" s="302">
        <v>0.09</v>
      </c>
      <c r="G38" s="305" t="s">
        <v>580</v>
      </c>
      <c r="H38" s="305" t="s">
        <v>580</v>
      </c>
      <c r="I38" s="305" t="s">
        <v>580</v>
      </c>
      <c r="J38" s="305" t="s">
        <v>580</v>
      </c>
      <c r="K38" s="302">
        <v>0</v>
      </c>
      <c r="L38" s="302">
        <v>0.02</v>
      </c>
      <c r="M38" s="305" t="s">
        <v>580</v>
      </c>
      <c r="N38" s="302">
        <v>0.23</v>
      </c>
      <c r="O38" s="302">
        <v>0.04</v>
      </c>
      <c r="P38" s="302">
        <v>0.01</v>
      </c>
      <c r="Q38" s="302">
        <v>0</v>
      </c>
      <c r="R38" s="303">
        <v>2.0099999999999998</v>
      </c>
    </row>
    <row r="39" spans="1:18" ht="19.5" customHeight="1">
      <c r="A39" s="307" t="s">
        <v>614</v>
      </c>
      <c r="B39" s="308">
        <v>4.09</v>
      </c>
      <c r="C39" s="308">
        <v>2.0499999999999998</v>
      </c>
      <c r="D39" s="308">
        <v>1.22</v>
      </c>
      <c r="E39" s="308">
        <v>0.13</v>
      </c>
      <c r="F39" s="309" t="s">
        <v>580</v>
      </c>
      <c r="G39" s="308">
        <v>0.11</v>
      </c>
      <c r="H39" s="308">
        <v>0.18</v>
      </c>
      <c r="I39" s="309" t="s">
        <v>580</v>
      </c>
      <c r="J39" s="309" t="s">
        <v>580</v>
      </c>
      <c r="K39" s="309" t="s">
        <v>580</v>
      </c>
      <c r="L39" s="309" t="s">
        <v>580</v>
      </c>
      <c r="M39" s="309" t="s">
        <v>580</v>
      </c>
      <c r="N39" s="309" t="s">
        <v>580</v>
      </c>
      <c r="O39" s="308">
        <v>0.24</v>
      </c>
      <c r="P39" s="309" t="s">
        <v>580</v>
      </c>
      <c r="Q39" s="308">
        <v>0.16</v>
      </c>
      <c r="R39" s="310">
        <v>4.09</v>
      </c>
    </row>
    <row r="40" spans="1:18" ht="19.5" customHeight="1">
      <c r="A40" s="55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</row>
    <row r="41" spans="1:18" ht="19.5" customHeight="1">
      <c r="A41" s="55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</row>
    <row r="42" spans="1:18" ht="19.5" customHeight="1">
      <c r="A42" s="130" t="s">
        <v>1166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9.5" customHeight="1">
      <c r="A43" s="130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</row>
    <row r="44" spans="1:18" s="132" customFormat="1" ht="19.5" customHeight="1">
      <c r="A44" s="131" t="s">
        <v>1101</v>
      </c>
      <c r="B44" s="134" t="s">
        <v>388</v>
      </c>
      <c r="C44" s="134" t="s">
        <v>634</v>
      </c>
      <c r="D44" s="134" t="s">
        <v>636</v>
      </c>
      <c r="E44" s="134" t="s">
        <v>637</v>
      </c>
      <c r="F44" s="134" t="s">
        <v>639</v>
      </c>
      <c r="G44" s="134" t="s">
        <v>640</v>
      </c>
      <c r="H44" s="134" t="s">
        <v>641</v>
      </c>
      <c r="I44" s="134" t="s">
        <v>643</v>
      </c>
      <c r="J44" s="134" t="s">
        <v>646</v>
      </c>
      <c r="K44" s="134" t="s">
        <v>648</v>
      </c>
      <c r="L44" s="134" t="s">
        <v>649</v>
      </c>
      <c r="M44" s="134" t="s">
        <v>650</v>
      </c>
      <c r="N44" s="134" t="s">
        <v>652</v>
      </c>
      <c r="O44" s="134" t="s">
        <v>654</v>
      </c>
      <c r="P44" s="134" t="s">
        <v>655</v>
      </c>
      <c r="Q44" s="134" t="s">
        <v>658</v>
      </c>
      <c r="R44" s="134" t="s">
        <v>630</v>
      </c>
    </row>
    <row r="45" spans="1:18" ht="19.5" customHeight="1">
      <c r="A45" s="56" t="s">
        <v>1012</v>
      </c>
      <c r="B45" s="137">
        <f t="shared" ref="B45:R45" si="0">SUM(B46:B76)</f>
        <v>3800.8599999999992</v>
      </c>
      <c r="C45" s="137">
        <f t="shared" si="0"/>
        <v>1190.3500000000001</v>
      </c>
      <c r="D45" s="137">
        <f t="shared" si="0"/>
        <v>294.38000000000005</v>
      </c>
      <c r="E45" s="137">
        <f t="shared" si="0"/>
        <v>157.53000000000006</v>
      </c>
      <c r="F45" s="137">
        <f t="shared" si="0"/>
        <v>244.09999999999997</v>
      </c>
      <c r="G45" s="137">
        <f t="shared" si="0"/>
        <v>377.02000000000004</v>
      </c>
      <c r="H45" s="137">
        <f t="shared" si="0"/>
        <v>247.29999999999995</v>
      </c>
      <c r="I45" s="137">
        <f t="shared" si="0"/>
        <v>97.62</v>
      </c>
      <c r="J45" s="137">
        <f t="shared" si="0"/>
        <v>172.73999999999998</v>
      </c>
      <c r="K45" s="137">
        <f t="shared" si="0"/>
        <v>111.37</v>
      </c>
      <c r="L45" s="137">
        <f t="shared" si="0"/>
        <v>207.12</v>
      </c>
      <c r="M45" s="137">
        <f t="shared" si="0"/>
        <v>106.1</v>
      </c>
      <c r="N45" s="137">
        <f t="shared" si="0"/>
        <v>120.97999999999999</v>
      </c>
      <c r="O45" s="137">
        <f t="shared" si="0"/>
        <v>274.65000000000003</v>
      </c>
      <c r="P45" s="137">
        <f t="shared" si="0"/>
        <v>63.879999999999995</v>
      </c>
      <c r="Q45" s="137">
        <f t="shared" si="0"/>
        <v>135.6</v>
      </c>
      <c r="R45" s="137">
        <f t="shared" si="0"/>
        <v>3800.8599999999992</v>
      </c>
    </row>
    <row r="46" spans="1:18" ht="19.5" customHeight="1">
      <c r="A46" s="55" t="s">
        <v>582</v>
      </c>
      <c r="B46" s="137">
        <v>805.38</v>
      </c>
      <c r="C46" s="137">
        <v>196.4</v>
      </c>
      <c r="D46" s="137">
        <v>69.08</v>
      </c>
      <c r="E46" s="137">
        <v>29.8</v>
      </c>
      <c r="F46" s="137">
        <v>71.2</v>
      </c>
      <c r="G46" s="137">
        <v>47.4</v>
      </c>
      <c r="H46" s="137">
        <v>79.3</v>
      </c>
      <c r="I46" s="137">
        <v>20.74</v>
      </c>
      <c r="J46" s="137">
        <v>44.02</v>
      </c>
      <c r="K46" s="137">
        <v>28.66</v>
      </c>
      <c r="L46" s="137">
        <v>42.46</v>
      </c>
      <c r="M46" s="137">
        <v>33.96</v>
      </c>
      <c r="N46" s="137">
        <v>31.42</v>
      </c>
      <c r="O46" s="137">
        <v>58.81</v>
      </c>
      <c r="P46" s="137">
        <v>18.28</v>
      </c>
      <c r="Q46" s="137">
        <v>33.840000000000003</v>
      </c>
      <c r="R46" s="137">
        <v>805.38</v>
      </c>
    </row>
    <row r="47" spans="1:18" ht="19.5" customHeight="1">
      <c r="A47" s="55" t="s">
        <v>583</v>
      </c>
      <c r="B47" s="137">
        <v>246.1</v>
      </c>
      <c r="C47" s="137">
        <v>45.69</v>
      </c>
      <c r="D47" s="137">
        <v>14.68</v>
      </c>
      <c r="E47" s="137">
        <v>10.46</v>
      </c>
      <c r="F47" s="137">
        <v>8.7899999999999991</v>
      </c>
      <c r="G47" s="137">
        <v>36.78</v>
      </c>
      <c r="H47" s="137">
        <v>29.64</v>
      </c>
      <c r="I47" s="137">
        <v>7.1</v>
      </c>
      <c r="J47" s="137">
        <v>9.5</v>
      </c>
      <c r="K47" s="137">
        <v>8.81</v>
      </c>
      <c r="L47" s="137">
        <v>17.63</v>
      </c>
      <c r="M47" s="137">
        <v>10.52</v>
      </c>
      <c r="N47" s="137">
        <v>8.25</v>
      </c>
      <c r="O47" s="137">
        <v>23.84</v>
      </c>
      <c r="P47" s="137">
        <v>6.67</v>
      </c>
      <c r="Q47" s="137">
        <v>7.75</v>
      </c>
      <c r="R47" s="137">
        <v>246.1</v>
      </c>
    </row>
    <row r="48" spans="1:18" ht="19.5" customHeight="1">
      <c r="A48" s="55" t="s">
        <v>584</v>
      </c>
      <c r="B48" s="137">
        <v>78.5</v>
      </c>
      <c r="C48" s="137">
        <v>32.200000000000003</v>
      </c>
      <c r="D48" s="137">
        <v>4.46</v>
      </c>
      <c r="E48" s="137">
        <v>1.97</v>
      </c>
      <c r="F48" s="137">
        <v>4.97</v>
      </c>
      <c r="G48" s="137">
        <v>6.87</v>
      </c>
      <c r="H48" s="137">
        <v>6.09</v>
      </c>
      <c r="I48" s="137">
        <v>1.1299999999999999</v>
      </c>
      <c r="J48" s="137">
        <v>1.27</v>
      </c>
      <c r="K48" s="137">
        <v>1.87</v>
      </c>
      <c r="L48" s="137">
        <v>2.85</v>
      </c>
      <c r="M48" s="137">
        <v>2.5499999999999998</v>
      </c>
      <c r="N48" s="137">
        <v>2.06</v>
      </c>
      <c r="O48" s="137">
        <v>6.19</v>
      </c>
      <c r="P48" s="137">
        <v>0.75</v>
      </c>
      <c r="Q48" s="137">
        <v>3.25</v>
      </c>
      <c r="R48" s="137">
        <v>78.5</v>
      </c>
    </row>
    <row r="49" spans="1:18" ht="19.5" customHeight="1">
      <c r="A49" s="55" t="s">
        <v>585</v>
      </c>
      <c r="B49" s="137">
        <v>205.52</v>
      </c>
      <c r="C49" s="137">
        <v>71.16</v>
      </c>
      <c r="D49" s="137">
        <v>15.54</v>
      </c>
      <c r="E49" s="137">
        <v>9.89</v>
      </c>
      <c r="F49" s="137">
        <v>11.37</v>
      </c>
      <c r="G49" s="137">
        <v>22.47</v>
      </c>
      <c r="H49" s="137">
        <v>7.59</v>
      </c>
      <c r="I49" s="137">
        <v>5.0999999999999996</v>
      </c>
      <c r="J49" s="137">
        <v>14.32</v>
      </c>
      <c r="K49" s="137">
        <v>3.04</v>
      </c>
      <c r="L49" s="137">
        <v>10.220000000000001</v>
      </c>
      <c r="M49" s="137">
        <v>1.53</v>
      </c>
      <c r="N49" s="137">
        <v>10.6</v>
      </c>
      <c r="O49" s="137">
        <v>12.81</v>
      </c>
      <c r="P49" s="137">
        <v>2.02</v>
      </c>
      <c r="Q49" s="137">
        <v>7.88</v>
      </c>
      <c r="R49" s="137">
        <v>205.52</v>
      </c>
    </row>
    <row r="50" spans="1:18" ht="19.5" customHeight="1">
      <c r="A50" s="55" t="s">
        <v>586</v>
      </c>
      <c r="B50" s="137">
        <v>188.48</v>
      </c>
      <c r="C50" s="137">
        <v>48.48</v>
      </c>
      <c r="D50" s="137">
        <v>10.35</v>
      </c>
      <c r="E50" s="137">
        <v>11.78</v>
      </c>
      <c r="F50" s="137">
        <v>13.26</v>
      </c>
      <c r="G50" s="137">
        <v>15.79</v>
      </c>
      <c r="H50" s="137">
        <v>7.17</v>
      </c>
      <c r="I50" s="137">
        <v>6.31</v>
      </c>
      <c r="J50" s="137">
        <v>18.22</v>
      </c>
      <c r="K50" s="137">
        <v>5.72</v>
      </c>
      <c r="L50" s="137">
        <v>6.4</v>
      </c>
      <c r="M50" s="137">
        <v>10.01</v>
      </c>
      <c r="N50" s="137">
        <v>8.34</v>
      </c>
      <c r="O50" s="137">
        <v>15.58</v>
      </c>
      <c r="P50" s="137">
        <v>3.15</v>
      </c>
      <c r="Q50" s="137">
        <v>7.9</v>
      </c>
      <c r="R50" s="137">
        <v>188.48</v>
      </c>
    </row>
    <row r="51" spans="1:18" ht="19.5" customHeight="1">
      <c r="A51" s="55" t="s">
        <v>587</v>
      </c>
      <c r="B51" s="137">
        <v>36.67</v>
      </c>
      <c r="C51" s="137">
        <v>8.6199999999999992</v>
      </c>
      <c r="D51" s="137">
        <v>7.56</v>
      </c>
      <c r="E51" s="137">
        <v>1.08</v>
      </c>
      <c r="F51" s="137">
        <v>2.86</v>
      </c>
      <c r="G51" s="137">
        <v>3.16</v>
      </c>
      <c r="H51" s="137">
        <v>0.34</v>
      </c>
      <c r="I51" s="137">
        <v>0.57999999999999996</v>
      </c>
      <c r="J51" s="137">
        <v>0.75</v>
      </c>
      <c r="K51" s="137">
        <v>0.93</v>
      </c>
      <c r="L51" s="137">
        <v>1.1200000000000001</v>
      </c>
      <c r="M51" s="137">
        <v>0.74</v>
      </c>
      <c r="N51" s="137">
        <v>2.82</v>
      </c>
      <c r="O51" s="137">
        <v>4.54</v>
      </c>
      <c r="P51" s="137">
        <v>0.28999999999999998</v>
      </c>
      <c r="Q51" s="137">
        <v>1.3</v>
      </c>
      <c r="R51" s="137">
        <v>36.67</v>
      </c>
    </row>
    <row r="52" spans="1:18" ht="19.5" customHeight="1">
      <c r="A52" s="55" t="s">
        <v>588</v>
      </c>
      <c r="B52" s="137">
        <v>66.569999999999993</v>
      </c>
      <c r="C52" s="137">
        <v>32.57</v>
      </c>
      <c r="D52" s="137">
        <v>0.06</v>
      </c>
      <c r="E52" s="136" t="s">
        <v>580</v>
      </c>
      <c r="F52" s="137">
        <v>0.04</v>
      </c>
      <c r="G52" s="137">
        <v>13.99</v>
      </c>
      <c r="H52" s="137">
        <v>7.67</v>
      </c>
      <c r="I52" s="135">
        <v>0</v>
      </c>
      <c r="J52" s="135">
        <v>0</v>
      </c>
      <c r="K52" s="136" t="s">
        <v>580</v>
      </c>
      <c r="L52" s="135">
        <v>0</v>
      </c>
      <c r="M52" s="136" t="s">
        <v>580</v>
      </c>
      <c r="N52" s="135">
        <v>0</v>
      </c>
      <c r="O52" s="137">
        <v>12.23</v>
      </c>
      <c r="P52" s="136" t="s">
        <v>580</v>
      </c>
      <c r="Q52" s="136" t="s">
        <v>580</v>
      </c>
      <c r="R52" s="137">
        <v>66.569999999999993</v>
      </c>
    </row>
    <row r="53" spans="1:18" ht="19.5" customHeight="1">
      <c r="A53" s="55" t="s">
        <v>589</v>
      </c>
      <c r="B53" s="137">
        <v>116.64</v>
      </c>
      <c r="C53" s="137">
        <v>28.68</v>
      </c>
      <c r="D53" s="137">
        <v>8.59</v>
      </c>
      <c r="E53" s="137">
        <v>7.51</v>
      </c>
      <c r="F53" s="137">
        <v>7.05</v>
      </c>
      <c r="G53" s="137">
        <v>11.45</v>
      </c>
      <c r="H53" s="137">
        <v>7.56</v>
      </c>
      <c r="I53" s="137">
        <v>2.2000000000000002</v>
      </c>
      <c r="J53" s="137">
        <v>6.04</v>
      </c>
      <c r="K53" s="137">
        <v>4.0599999999999996</v>
      </c>
      <c r="L53" s="137">
        <v>9.41</v>
      </c>
      <c r="M53" s="137">
        <v>3.28</v>
      </c>
      <c r="N53" s="137">
        <v>5.8</v>
      </c>
      <c r="O53" s="137">
        <v>6.31</v>
      </c>
      <c r="P53" s="137">
        <v>2.74</v>
      </c>
      <c r="Q53" s="137">
        <v>5.94</v>
      </c>
      <c r="R53" s="137">
        <v>116.64</v>
      </c>
    </row>
    <row r="54" spans="1:18" ht="19.5" customHeight="1">
      <c r="A54" s="55" t="s">
        <v>590</v>
      </c>
      <c r="B54" s="137">
        <v>23.46</v>
      </c>
      <c r="C54" s="137">
        <v>11.15</v>
      </c>
      <c r="D54" s="137">
        <v>1.18</v>
      </c>
      <c r="E54" s="137">
        <v>1.2</v>
      </c>
      <c r="F54" s="137">
        <v>1.66</v>
      </c>
      <c r="G54" s="137">
        <v>1.34</v>
      </c>
      <c r="H54" s="137">
        <v>0.91</v>
      </c>
      <c r="I54" s="137">
        <v>0.23</v>
      </c>
      <c r="J54" s="137">
        <v>0.1</v>
      </c>
      <c r="K54" s="137">
        <v>0.51</v>
      </c>
      <c r="L54" s="137">
        <v>1.08</v>
      </c>
      <c r="M54" s="137">
        <v>0.04</v>
      </c>
      <c r="N54" s="137">
        <v>2.8</v>
      </c>
      <c r="O54" s="137">
        <v>0.44</v>
      </c>
      <c r="P54" s="137">
        <v>0.4</v>
      </c>
      <c r="Q54" s="137">
        <v>0.41</v>
      </c>
      <c r="R54" s="137">
        <v>23.46</v>
      </c>
    </row>
    <row r="55" spans="1:18" ht="19.5" customHeight="1">
      <c r="A55" s="55" t="s">
        <v>591</v>
      </c>
      <c r="B55" s="137">
        <v>34.58</v>
      </c>
      <c r="C55" s="137">
        <v>13.34</v>
      </c>
      <c r="D55" s="137">
        <v>0.94</v>
      </c>
      <c r="E55" s="137">
        <v>0.51</v>
      </c>
      <c r="F55" s="137">
        <v>3.77</v>
      </c>
      <c r="G55" s="137">
        <v>0.19</v>
      </c>
      <c r="H55" s="137">
        <v>2.4</v>
      </c>
      <c r="I55" s="137">
        <v>1.0900000000000001</v>
      </c>
      <c r="J55" s="137">
        <v>1.44</v>
      </c>
      <c r="K55" s="137">
        <v>1.06</v>
      </c>
      <c r="L55" s="137">
        <v>2.0299999999999998</v>
      </c>
      <c r="M55" s="137">
        <v>1.48</v>
      </c>
      <c r="N55" s="137">
        <v>1.42</v>
      </c>
      <c r="O55" s="137">
        <v>1.06</v>
      </c>
      <c r="P55" s="137">
        <v>0.68</v>
      </c>
      <c r="Q55" s="137">
        <v>3.16</v>
      </c>
      <c r="R55" s="137">
        <v>34.58</v>
      </c>
    </row>
    <row r="56" spans="1:18" ht="19.5" customHeight="1">
      <c r="A56" s="55" t="s">
        <v>631</v>
      </c>
      <c r="B56" s="137">
        <v>109.78</v>
      </c>
      <c r="C56" s="137">
        <v>36.96</v>
      </c>
      <c r="D56" s="137">
        <v>9.25</v>
      </c>
      <c r="E56" s="137">
        <v>4.6399999999999997</v>
      </c>
      <c r="F56" s="137">
        <v>4.45</v>
      </c>
      <c r="G56" s="137">
        <v>11.82</v>
      </c>
      <c r="H56" s="137">
        <v>3.76</v>
      </c>
      <c r="I56" s="137">
        <v>1.89</v>
      </c>
      <c r="J56" s="137">
        <v>5.25</v>
      </c>
      <c r="K56" s="137">
        <v>3.15</v>
      </c>
      <c r="L56" s="137">
        <v>5.69</v>
      </c>
      <c r="M56" s="137">
        <v>1.72</v>
      </c>
      <c r="N56" s="137">
        <v>3.53</v>
      </c>
      <c r="O56" s="137">
        <v>11.45</v>
      </c>
      <c r="P56" s="135">
        <v>1</v>
      </c>
      <c r="Q56" s="137">
        <v>5.21</v>
      </c>
      <c r="R56" s="137">
        <v>109.78</v>
      </c>
    </row>
    <row r="57" spans="1:18" ht="19.5" customHeight="1">
      <c r="A57" s="55" t="s">
        <v>593</v>
      </c>
      <c r="B57" s="137">
        <v>205.83</v>
      </c>
      <c r="C57" s="137">
        <v>65.28</v>
      </c>
      <c r="D57" s="137">
        <v>20.239999999999998</v>
      </c>
      <c r="E57" s="137">
        <v>9.81</v>
      </c>
      <c r="F57" s="137">
        <v>9.7200000000000006</v>
      </c>
      <c r="G57" s="137">
        <v>22.98</v>
      </c>
      <c r="H57" s="137">
        <v>10.96</v>
      </c>
      <c r="I57" s="137">
        <v>6.6</v>
      </c>
      <c r="J57" s="137">
        <v>10.23</v>
      </c>
      <c r="K57" s="137">
        <v>7.41</v>
      </c>
      <c r="L57" s="137">
        <v>13.29</v>
      </c>
      <c r="M57" s="137">
        <v>5.74</v>
      </c>
      <c r="N57" s="137">
        <v>4.9000000000000004</v>
      </c>
      <c r="O57" s="137">
        <v>8.7200000000000006</v>
      </c>
      <c r="P57" s="137">
        <v>3.57</v>
      </c>
      <c r="Q57" s="137">
        <v>6.38</v>
      </c>
      <c r="R57" s="137">
        <v>205.83</v>
      </c>
    </row>
    <row r="58" spans="1:18" ht="19.5" customHeight="1">
      <c r="A58" s="55" t="s">
        <v>594</v>
      </c>
      <c r="B58" s="137">
        <v>67.72</v>
      </c>
      <c r="C58" s="137">
        <v>19.68</v>
      </c>
      <c r="D58" s="137">
        <v>5.86</v>
      </c>
      <c r="E58" s="137">
        <v>4.6399999999999997</v>
      </c>
      <c r="F58" s="137">
        <v>5.79</v>
      </c>
      <c r="G58" s="137">
        <v>6.53</v>
      </c>
      <c r="H58" s="137">
        <v>3.37</v>
      </c>
      <c r="I58" s="137">
        <v>2.33</v>
      </c>
      <c r="J58" s="137">
        <v>2.92</v>
      </c>
      <c r="K58" s="137">
        <v>2.93</v>
      </c>
      <c r="L58" s="137">
        <v>2.76</v>
      </c>
      <c r="M58" s="137">
        <v>1.38</v>
      </c>
      <c r="N58" s="137">
        <v>2.0699999999999998</v>
      </c>
      <c r="O58" s="137">
        <v>5.0599999999999996</v>
      </c>
      <c r="P58" s="137">
        <v>1.2</v>
      </c>
      <c r="Q58" s="137">
        <v>1.2</v>
      </c>
      <c r="R58" s="137">
        <v>67.72</v>
      </c>
    </row>
    <row r="59" spans="1:18" ht="19.5" customHeight="1">
      <c r="A59" s="55" t="s">
        <v>595</v>
      </c>
      <c r="B59" s="137">
        <v>117.22</v>
      </c>
      <c r="C59" s="137">
        <v>23.72</v>
      </c>
      <c r="D59" s="137">
        <v>11.38</v>
      </c>
      <c r="E59" s="137">
        <v>6.19</v>
      </c>
      <c r="F59" s="137">
        <v>6.87</v>
      </c>
      <c r="G59" s="137">
        <v>11.2</v>
      </c>
      <c r="H59" s="137">
        <v>7.17</v>
      </c>
      <c r="I59" s="137">
        <v>6.17</v>
      </c>
      <c r="J59" s="137">
        <v>5.18</v>
      </c>
      <c r="K59" s="137">
        <v>5.52</v>
      </c>
      <c r="L59" s="137">
        <v>10.1</v>
      </c>
      <c r="M59" s="137">
        <v>3.83</v>
      </c>
      <c r="N59" s="137">
        <v>2.85</v>
      </c>
      <c r="O59" s="137">
        <v>7.94</v>
      </c>
      <c r="P59" s="137">
        <v>4.0999999999999996</v>
      </c>
      <c r="Q59" s="137">
        <v>4.9800000000000004</v>
      </c>
      <c r="R59" s="137">
        <v>117.22</v>
      </c>
    </row>
    <row r="60" spans="1:18" ht="19.5" customHeight="1">
      <c r="A60" s="55" t="s">
        <v>596</v>
      </c>
      <c r="B60" s="137">
        <v>54.95</v>
      </c>
      <c r="C60" s="137">
        <v>22.2</v>
      </c>
      <c r="D60" s="137">
        <v>4.92</v>
      </c>
      <c r="E60" s="137">
        <v>2.29</v>
      </c>
      <c r="F60" s="137">
        <v>1.42</v>
      </c>
      <c r="G60" s="137">
        <v>4.3899999999999997</v>
      </c>
      <c r="H60" s="137">
        <v>3.81</v>
      </c>
      <c r="I60" s="137">
        <v>0.91</v>
      </c>
      <c r="J60" s="137">
        <v>2.23</v>
      </c>
      <c r="K60" s="137">
        <v>1.31</v>
      </c>
      <c r="L60" s="137">
        <v>1.49</v>
      </c>
      <c r="M60" s="137">
        <v>1.7</v>
      </c>
      <c r="N60" s="137">
        <v>1.68</v>
      </c>
      <c r="O60" s="137">
        <v>2.96</v>
      </c>
      <c r="P60" s="137">
        <v>0.24</v>
      </c>
      <c r="Q60" s="137">
        <v>3.38</v>
      </c>
      <c r="R60" s="137">
        <v>54.95</v>
      </c>
    </row>
    <row r="61" spans="1:18" ht="19.5" customHeight="1">
      <c r="A61" s="55" t="s">
        <v>597</v>
      </c>
      <c r="B61" s="137">
        <v>11.52</v>
      </c>
      <c r="C61" s="137">
        <v>1.39</v>
      </c>
      <c r="D61" s="135">
        <v>0</v>
      </c>
      <c r="E61" s="136" t="s">
        <v>580</v>
      </c>
      <c r="F61" s="137">
        <v>0.04</v>
      </c>
      <c r="G61" s="137">
        <v>8.94</v>
      </c>
      <c r="H61" s="137">
        <v>0.06</v>
      </c>
      <c r="I61" s="136" t="s">
        <v>580</v>
      </c>
      <c r="J61" s="137">
        <v>0.39</v>
      </c>
      <c r="K61" s="137">
        <v>0.02</v>
      </c>
      <c r="L61" s="137">
        <v>0.01</v>
      </c>
      <c r="M61" s="137">
        <v>0.01</v>
      </c>
      <c r="N61" s="137">
        <v>0.38</v>
      </c>
      <c r="O61" s="137">
        <v>0.24</v>
      </c>
      <c r="P61" s="137">
        <v>0.01</v>
      </c>
      <c r="Q61" s="137">
        <v>0.03</v>
      </c>
      <c r="R61" s="137">
        <v>11.52</v>
      </c>
    </row>
    <row r="62" spans="1:18" ht="19.5" customHeight="1">
      <c r="A62" s="55" t="s">
        <v>598</v>
      </c>
      <c r="B62" s="135">
        <v>7</v>
      </c>
      <c r="C62" s="137">
        <v>2.36</v>
      </c>
      <c r="D62" s="136" t="s">
        <v>580</v>
      </c>
      <c r="E62" s="137">
        <v>0.31</v>
      </c>
      <c r="F62" s="137">
        <v>0.27</v>
      </c>
      <c r="G62" s="135">
        <v>1</v>
      </c>
      <c r="H62" s="137">
        <v>0.48</v>
      </c>
      <c r="I62" s="137">
        <v>0.01</v>
      </c>
      <c r="J62" s="137">
        <v>0.18</v>
      </c>
      <c r="K62" s="137">
        <v>0.22</v>
      </c>
      <c r="L62" s="137">
        <v>0.62</v>
      </c>
      <c r="M62" s="136" t="s">
        <v>580</v>
      </c>
      <c r="N62" s="136" t="s">
        <v>580</v>
      </c>
      <c r="O62" s="137">
        <v>1.38</v>
      </c>
      <c r="P62" s="137">
        <v>0.06</v>
      </c>
      <c r="Q62" s="137">
        <v>0.09</v>
      </c>
      <c r="R62" s="135">
        <v>7</v>
      </c>
    </row>
    <row r="63" spans="1:18" ht="19.5" customHeight="1">
      <c r="A63" s="55" t="s">
        <v>599</v>
      </c>
      <c r="B63" s="137">
        <v>250.51</v>
      </c>
      <c r="C63" s="137">
        <v>79.37</v>
      </c>
      <c r="D63" s="137">
        <v>11.33</v>
      </c>
      <c r="E63" s="137">
        <v>15.92</v>
      </c>
      <c r="F63" s="137">
        <v>18.97</v>
      </c>
      <c r="G63" s="137">
        <v>39.549999999999997</v>
      </c>
      <c r="H63" s="137">
        <v>11.96</v>
      </c>
      <c r="I63" s="137">
        <v>5.92</v>
      </c>
      <c r="J63" s="137">
        <v>9.92</v>
      </c>
      <c r="K63" s="137">
        <v>6.36</v>
      </c>
      <c r="L63" s="137">
        <v>7.65</v>
      </c>
      <c r="M63" s="137">
        <v>4.45</v>
      </c>
      <c r="N63" s="137">
        <v>5.29</v>
      </c>
      <c r="O63" s="137">
        <v>21.41</v>
      </c>
      <c r="P63" s="137">
        <v>3.22</v>
      </c>
      <c r="Q63" s="137">
        <v>9.19</v>
      </c>
      <c r="R63" s="137">
        <v>250.51</v>
      </c>
    </row>
    <row r="64" spans="1:18" ht="19.5" customHeight="1">
      <c r="A64" s="55" t="s">
        <v>600</v>
      </c>
      <c r="B64" s="137">
        <v>364.1</v>
      </c>
      <c r="C64" s="137">
        <v>137.25</v>
      </c>
      <c r="D64" s="137">
        <v>34.21</v>
      </c>
      <c r="E64" s="135">
        <v>13</v>
      </c>
      <c r="F64" s="137">
        <v>18.510000000000002</v>
      </c>
      <c r="G64" s="137">
        <v>36.869999999999997</v>
      </c>
      <c r="H64" s="137">
        <v>17.21</v>
      </c>
      <c r="I64" s="137">
        <v>8.64</v>
      </c>
      <c r="J64" s="137">
        <v>17.11</v>
      </c>
      <c r="K64" s="137">
        <v>8.84</v>
      </c>
      <c r="L64" s="137">
        <v>20.27</v>
      </c>
      <c r="M64" s="137">
        <v>6.19</v>
      </c>
      <c r="N64" s="137">
        <v>9.32</v>
      </c>
      <c r="O64" s="137">
        <v>21.28</v>
      </c>
      <c r="P64" s="137">
        <v>5.49</v>
      </c>
      <c r="Q64" s="137">
        <v>9.9</v>
      </c>
      <c r="R64" s="137">
        <v>364.1</v>
      </c>
    </row>
    <row r="65" spans="1:18" ht="19.5" customHeight="1">
      <c r="A65" s="55" t="s">
        <v>601</v>
      </c>
      <c r="B65" s="137">
        <v>11.17</v>
      </c>
      <c r="C65" s="137">
        <v>1.24</v>
      </c>
      <c r="D65" s="137">
        <v>0.36</v>
      </c>
      <c r="E65" s="137">
        <v>0.11</v>
      </c>
      <c r="F65" s="137">
        <v>1.17</v>
      </c>
      <c r="G65" s="137">
        <v>0.74</v>
      </c>
      <c r="H65" s="137">
        <v>0.28999999999999998</v>
      </c>
      <c r="I65" s="137">
        <v>0.04</v>
      </c>
      <c r="J65" s="137">
        <v>0.12</v>
      </c>
      <c r="K65" s="137">
        <v>0.08</v>
      </c>
      <c r="L65" s="137">
        <v>0.48</v>
      </c>
      <c r="M65" s="137">
        <v>0.16</v>
      </c>
      <c r="N65" s="137">
        <v>0.27</v>
      </c>
      <c r="O65" s="137">
        <v>5.98</v>
      </c>
      <c r="P65" s="137">
        <v>0.05</v>
      </c>
      <c r="Q65" s="137">
        <v>0.08</v>
      </c>
      <c r="R65" s="137">
        <v>11.17</v>
      </c>
    </row>
    <row r="66" spans="1:18" ht="19.5" customHeight="1">
      <c r="A66" s="55" t="s">
        <v>632</v>
      </c>
      <c r="B66" s="137">
        <v>15.42</v>
      </c>
      <c r="C66" s="137">
        <v>6.82</v>
      </c>
      <c r="D66" s="137">
        <v>0.44</v>
      </c>
      <c r="E66" s="137">
        <v>0.03</v>
      </c>
      <c r="F66" s="137">
        <v>1.64</v>
      </c>
      <c r="G66" s="137">
        <v>3.47</v>
      </c>
      <c r="H66" s="137">
        <v>0.01</v>
      </c>
      <c r="I66" s="137">
        <v>0.14000000000000001</v>
      </c>
      <c r="J66" s="137">
        <v>0.02</v>
      </c>
      <c r="K66" s="137">
        <v>0.15</v>
      </c>
      <c r="L66" s="137">
        <v>1.76</v>
      </c>
      <c r="M66" s="136" t="s">
        <v>580</v>
      </c>
      <c r="N66" s="135">
        <v>0</v>
      </c>
      <c r="O66" s="137">
        <v>0.63</v>
      </c>
      <c r="P66" s="137">
        <v>0.05</v>
      </c>
      <c r="Q66" s="137">
        <v>0.26</v>
      </c>
      <c r="R66" s="137">
        <v>15.42</v>
      </c>
    </row>
    <row r="67" spans="1:18" ht="19.5" customHeight="1">
      <c r="A67" s="55" t="s">
        <v>603</v>
      </c>
      <c r="B67" s="137">
        <v>0.02</v>
      </c>
      <c r="C67" s="137">
        <v>0.01</v>
      </c>
      <c r="D67" s="136" t="s">
        <v>580</v>
      </c>
      <c r="E67" s="136" t="s">
        <v>580</v>
      </c>
      <c r="F67" s="136" t="s">
        <v>580</v>
      </c>
      <c r="G67" s="137">
        <v>0.01</v>
      </c>
      <c r="H67" s="136" t="s">
        <v>580</v>
      </c>
      <c r="I67" s="136" t="s">
        <v>580</v>
      </c>
      <c r="J67" s="136" t="s">
        <v>580</v>
      </c>
      <c r="K67" s="136" t="s">
        <v>580</v>
      </c>
      <c r="L67" s="136" t="s">
        <v>580</v>
      </c>
      <c r="M67" s="136" t="s">
        <v>580</v>
      </c>
      <c r="N67" s="136" t="s">
        <v>580</v>
      </c>
      <c r="O67" s="136" t="s">
        <v>580</v>
      </c>
      <c r="P67" s="136" t="s">
        <v>580</v>
      </c>
      <c r="Q67" s="136" t="s">
        <v>580</v>
      </c>
      <c r="R67" s="137">
        <v>0.02</v>
      </c>
    </row>
    <row r="68" spans="1:18" ht="19.5" customHeight="1">
      <c r="A68" s="55" t="s">
        <v>604</v>
      </c>
      <c r="B68" s="137">
        <v>0.19</v>
      </c>
      <c r="C68" s="137">
        <v>0.01</v>
      </c>
      <c r="D68" s="136" t="s">
        <v>580</v>
      </c>
      <c r="E68" s="136" t="s">
        <v>580</v>
      </c>
      <c r="F68" s="137">
        <v>7.0000000000000007E-2</v>
      </c>
      <c r="G68" s="136" t="s">
        <v>580</v>
      </c>
      <c r="H68" s="136" t="s">
        <v>580</v>
      </c>
      <c r="I68" s="136" t="s">
        <v>580</v>
      </c>
      <c r="J68" s="136" t="s">
        <v>580</v>
      </c>
      <c r="K68" s="136" t="s">
        <v>580</v>
      </c>
      <c r="L68" s="136" t="s">
        <v>580</v>
      </c>
      <c r="M68" s="136" t="s">
        <v>580</v>
      </c>
      <c r="N68" s="136" t="s">
        <v>580</v>
      </c>
      <c r="O68" s="137">
        <v>0.11</v>
      </c>
      <c r="P68" s="136" t="s">
        <v>580</v>
      </c>
      <c r="Q68" s="136" t="s">
        <v>580</v>
      </c>
      <c r="R68" s="137">
        <v>0.19</v>
      </c>
    </row>
    <row r="69" spans="1:18" ht="19.5" customHeight="1">
      <c r="A69" s="55" t="s">
        <v>605</v>
      </c>
      <c r="B69" s="137">
        <v>583.87</v>
      </c>
      <c r="C69" s="137">
        <v>256.24</v>
      </c>
      <c r="D69" s="137">
        <v>40.880000000000003</v>
      </c>
      <c r="E69" s="137">
        <v>21.6</v>
      </c>
      <c r="F69" s="137">
        <v>37.53</v>
      </c>
      <c r="G69" s="137">
        <v>49.92</v>
      </c>
      <c r="H69" s="137">
        <v>27.79</v>
      </c>
      <c r="I69" s="137">
        <v>14.84</v>
      </c>
      <c r="J69" s="137">
        <v>14.23</v>
      </c>
      <c r="K69" s="137">
        <v>10.94</v>
      </c>
      <c r="L69" s="137">
        <v>36.229999999999997</v>
      </c>
      <c r="M69" s="137">
        <v>8.84</v>
      </c>
      <c r="N69" s="137">
        <v>10.75</v>
      </c>
      <c r="O69" s="137">
        <v>31.71</v>
      </c>
      <c r="P69" s="137">
        <v>6.12</v>
      </c>
      <c r="Q69" s="137">
        <v>16.23</v>
      </c>
      <c r="R69" s="137">
        <v>583.87</v>
      </c>
    </row>
    <row r="70" spans="1:18" ht="19.5" customHeight="1">
      <c r="A70" s="55" t="s">
        <v>606</v>
      </c>
      <c r="B70" s="137">
        <v>77.989999999999995</v>
      </c>
      <c r="C70" s="137">
        <v>19.690000000000001</v>
      </c>
      <c r="D70" s="137">
        <v>8.16</v>
      </c>
      <c r="E70" s="137">
        <v>2.5299999999999998</v>
      </c>
      <c r="F70" s="137">
        <v>5.76</v>
      </c>
      <c r="G70" s="137">
        <v>8.49</v>
      </c>
      <c r="H70" s="137">
        <v>1.42</v>
      </c>
      <c r="I70" s="137">
        <v>2.23</v>
      </c>
      <c r="J70" s="137">
        <v>6.57</v>
      </c>
      <c r="K70" s="137">
        <v>4.1900000000000004</v>
      </c>
      <c r="L70" s="137">
        <v>5.55</v>
      </c>
      <c r="M70" s="137">
        <v>0.57999999999999996</v>
      </c>
      <c r="N70" s="137">
        <v>0.93</v>
      </c>
      <c r="O70" s="137">
        <v>7.41</v>
      </c>
      <c r="P70" s="137">
        <v>1.95</v>
      </c>
      <c r="Q70" s="137">
        <v>2.5499999999999998</v>
      </c>
      <c r="R70" s="137">
        <v>77.989999999999995</v>
      </c>
    </row>
    <row r="71" spans="1:18" ht="19.5" customHeight="1">
      <c r="A71" s="55" t="s">
        <v>608</v>
      </c>
      <c r="B71" s="137">
        <v>0.24</v>
      </c>
      <c r="C71" s="136" t="s">
        <v>580</v>
      </c>
      <c r="D71" s="136" t="s">
        <v>580</v>
      </c>
      <c r="E71" s="137">
        <v>0.06</v>
      </c>
      <c r="F71" s="136" t="s">
        <v>580</v>
      </c>
      <c r="G71" s="136" t="s">
        <v>580</v>
      </c>
      <c r="H71" s="137">
        <v>0.05</v>
      </c>
      <c r="I71" s="136" t="s">
        <v>580</v>
      </c>
      <c r="J71" s="136" t="s">
        <v>580</v>
      </c>
      <c r="K71" s="135">
        <v>0</v>
      </c>
      <c r="L71" s="136" t="s">
        <v>580</v>
      </c>
      <c r="M71" s="136" t="s">
        <v>580</v>
      </c>
      <c r="N71" s="136" t="s">
        <v>580</v>
      </c>
      <c r="O71" s="137">
        <v>0.01</v>
      </c>
      <c r="P71" s="137">
        <v>0.08</v>
      </c>
      <c r="Q71" s="137">
        <v>0.05</v>
      </c>
      <c r="R71" s="137">
        <v>0.24</v>
      </c>
    </row>
    <row r="72" spans="1:18" ht="19.5" customHeight="1">
      <c r="A72" s="55" t="s">
        <v>609</v>
      </c>
      <c r="B72" s="136" t="s">
        <v>580</v>
      </c>
      <c r="C72" s="136" t="s">
        <v>580</v>
      </c>
      <c r="D72" s="136" t="s">
        <v>580</v>
      </c>
      <c r="E72" s="136" t="s">
        <v>580</v>
      </c>
      <c r="F72" s="136" t="s">
        <v>580</v>
      </c>
      <c r="G72" s="136" t="s">
        <v>580</v>
      </c>
      <c r="H72" s="136" t="s">
        <v>580</v>
      </c>
      <c r="I72" s="136" t="s">
        <v>580</v>
      </c>
      <c r="J72" s="136" t="s">
        <v>580</v>
      </c>
      <c r="K72" s="136" t="s">
        <v>580</v>
      </c>
      <c r="L72" s="136" t="s">
        <v>580</v>
      </c>
      <c r="M72" s="136" t="s">
        <v>580</v>
      </c>
      <c r="N72" s="136" t="s">
        <v>580</v>
      </c>
      <c r="O72" s="136" t="s">
        <v>580</v>
      </c>
      <c r="P72" s="136" t="s">
        <v>580</v>
      </c>
      <c r="Q72" s="136" t="s">
        <v>580</v>
      </c>
      <c r="R72" s="136" t="s">
        <v>580</v>
      </c>
    </row>
    <row r="73" spans="1:18" ht="19.5" customHeight="1">
      <c r="A73" s="55" t="s">
        <v>611</v>
      </c>
      <c r="B73" s="137">
        <v>101.39</v>
      </c>
      <c r="C73" s="137">
        <v>21.68</v>
      </c>
      <c r="D73" s="137">
        <v>12.78</v>
      </c>
      <c r="E73" s="137">
        <v>1.99</v>
      </c>
      <c r="F73" s="137">
        <v>5.68</v>
      </c>
      <c r="G73" s="137">
        <v>11.48</v>
      </c>
      <c r="H73" s="137">
        <v>8.7200000000000006</v>
      </c>
      <c r="I73" s="137">
        <v>1.62</v>
      </c>
      <c r="J73" s="137">
        <v>2.72</v>
      </c>
      <c r="K73" s="137">
        <v>5.44</v>
      </c>
      <c r="L73" s="137">
        <v>7.97</v>
      </c>
      <c r="M73" s="137">
        <v>7.39</v>
      </c>
      <c r="N73" s="137">
        <v>3.52</v>
      </c>
      <c r="O73" s="137">
        <v>5.36</v>
      </c>
      <c r="P73" s="137">
        <v>1.73</v>
      </c>
      <c r="Q73" s="137">
        <v>3.32</v>
      </c>
      <c r="R73" s="137">
        <v>101.39</v>
      </c>
    </row>
    <row r="74" spans="1:18" ht="19.5" customHeight="1">
      <c r="A74" s="55" t="s">
        <v>612</v>
      </c>
      <c r="B74" s="137">
        <v>0.56999999999999995</v>
      </c>
      <c r="C74" s="137">
        <v>0.3</v>
      </c>
      <c r="D74" s="136" t="s">
        <v>580</v>
      </c>
      <c r="E74" s="136" t="s">
        <v>580</v>
      </c>
      <c r="F74" s="135">
        <v>0</v>
      </c>
      <c r="G74" s="136" t="s">
        <v>580</v>
      </c>
      <c r="H74" s="135">
        <v>0</v>
      </c>
      <c r="I74" s="137">
        <v>0.27</v>
      </c>
      <c r="J74" s="136" t="s">
        <v>580</v>
      </c>
      <c r="K74" s="136" t="s">
        <v>580</v>
      </c>
      <c r="L74" s="136" t="s">
        <v>580</v>
      </c>
      <c r="M74" s="136" t="s">
        <v>580</v>
      </c>
      <c r="N74" s="136" t="s">
        <v>580</v>
      </c>
      <c r="O74" s="136" t="s">
        <v>580</v>
      </c>
      <c r="P74" s="136" t="s">
        <v>580</v>
      </c>
      <c r="Q74" s="136" t="s">
        <v>580</v>
      </c>
      <c r="R74" s="137">
        <v>0.56999999999999995</v>
      </c>
    </row>
    <row r="75" spans="1:18" ht="19.5" customHeight="1">
      <c r="A75" s="55" t="s">
        <v>613</v>
      </c>
      <c r="B75" s="137">
        <v>1.65</v>
      </c>
      <c r="C75" s="137">
        <v>1.1200000000000001</v>
      </c>
      <c r="D75" s="137">
        <v>7.0000000000000007E-2</v>
      </c>
      <c r="E75" s="136" t="s">
        <v>580</v>
      </c>
      <c r="F75" s="137">
        <v>0.03</v>
      </c>
      <c r="G75" s="136" t="s">
        <v>580</v>
      </c>
      <c r="H75" s="136" t="s">
        <v>580</v>
      </c>
      <c r="I75" s="136" t="s">
        <v>580</v>
      </c>
      <c r="J75" s="136" t="s">
        <v>580</v>
      </c>
      <c r="K75" s="137">
        <v>0.06</v>
      </c>
      <c r="L75" s="137">
        <v>0.05</v>
      </c>
      <c r="M75" s="136" t="s">
        <v>580</v>
      </c>
      <c r="N75" s="137">
        <v>0.24</v>
      </c>
      <c r="O75" s="137">
        <v>0.03</v>
      </c>
      <c r="P75" s="137">
        <v>0.03</v>
      </c>
      <c r="Q75" s="137">
        <v>0.01</v>
      </c>
      <c r="R75" s="137">
        <v>1.65</v>
      </c>
    </row>
    <row r="76" spans="1:18" ht="19.5" customHeight="1">
      <c r="A76" s="55" t="s">
        <v>633</v>
      </c>
      <c r="B76" s="137">
        <v>17.82</v>
      </c>
      <c r="C76" s="137">
        <v>6.74</v>
      </c>
      <c r="D76" s="137">
        <v>2.06</v>
      </c>
      <c r="E76" s="137">
        <v>0.21</v>
      </c>
      <c r="F76" s="137">
        <v>1.21</v>
      </c>
      <c r="G76" s="137">
        <v>0.19</v>
      </c>
      <c r="H76" s="137">
        <v>1.57</v>
      </c>
      <c r="I76" s="137">
        <v>1.53</v>
      </c>
      <c r="J76" s="137">
        <v>0.01</v>
      </c>
      <c r="K76" s="137">
        <v>0.09</v>
      </c>
      <c r="L76" s="135">
        <v>0</v>
      </c>
      <c r="M76" s="136" t="s">
        <v>580</v>
      </c>
      <c r="N76" s="137">
        <v>1.74</v>
      </c>
      <c r="O76" s="137">
        <v>1.1599999999999999</v>
      </c>
      <c r="P76" s="136" t="s">
        <v>580</v>
      </c>
      <c r="Q76" s="137">
        <v>1.31</v>
      </c>
      <c r="R76" s="137">
        <v>17.82</v>
      </c>
    </row>
    <row r="77" spans="1:18" ht="19.5" customHeight="1">
      <c r="A77" s="55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</row>
    <row r="78" spans="1:18" ht="19.5" customHeight="1">
      <c r="A78" s="55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</row>
    <row r="79" spans="1:18" ht="19.5" customHeight="1">
      <c r="A79" s="55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</row>
    <row r="80" spans="1:18" ht="19.5" customHeight="1">
      <c r="A80" s="55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</row>
    <row r="81" spans="1:18" ht="19.5" customHeight="1">
      <c r="A81" s="55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</row>
    <row r="82" spans="1:18" ht="19.5" customHeight="1">
      <c r="A82" s="55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</row>
    <row r="83" spans="1:18" ht="19.5" customHeight="1">
      <c r="A83" s="55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</row>
    <row r="84" spans="1:18" ht="19.5" customHeight="1">
      <c r="A84" s="55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</row>
    <row r="85" spans="1:18" ht="19.5" customHeight="1">
      <c r="A85" s="55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</row>
    <row r="86" spans="1:18" ht="19.5" customHeight="1">
      <c r="A86" s="55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</row>
    <row r="87" spans="1:18" ht="19.5" customHeight="1">
      <c r="A87" s="55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</row>
    <row r="88" spans="1:18" ht="19.5" customHeight="1">
      <c r="A88" s="55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</row>
    <row r="89" spans="1:18" ht="19.5" customHeight="1">
      <c r="A89" s="55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</row>
    <row r="90" spans="1:18" ht="19.5" customHeight="1">
      <c r="A90" s="55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</row>
    <row r="91" spans="1:18" ht="19.5" customHeight="1">
      <c r="A91" s="55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</row>
    <row r="92" spans="1:18" ht="19.5" customHeight="1">
      <c r="A92" s="55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</row>
    <row r="93" spans="1:18" ht="19.5" customHeight="1">
      <c r="A93" s="55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</row>
    <row r="94" spans="1:18" ht="19.5" customHeight="1">
      <c r="A94" s="55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</row>
    <row r="95" spans="1:18" s="1" customFormat="1" ht="19.5" customHeight="1">
      <c r="A95" s="55"/>
      <c r="B95" s="138"/>
      <c r="C95" s="139"/>
      <c r="D95" s="139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</row>
    <row r="96" spans="1:18" ht="19.5" customHeight="1">
      <c r="A96" s="48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</row>
    <row r="97" spans="1:18" ht="19.5" customHeight="1">
      <c r="A97" s="48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</row>
    <row r="98" spans="1:18" ht="19.5" customHeight="1">
      <c r="A98" s="48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6"/>
    </row>
    <row r="99" spans="1:18" ht="19.5" customHeight="1">
      <c r="A99" s="48"/>
      <c r="B99" s="135"/>
      <c r="C99" s="135"/>
      <c r="D99" s="135"/>
      <c r="E99" s="135"/>
      <c r="F99" s="135"/>
      <c r="G99" s="135"/>
      <c r="H99" s="135"/>
      <c r="I99" s="136"/>
      <c r="J99" s="135"/>
      <c r="K99" s="135"/>
      <c r="L99" s="135"/>
      <c r="M99" s="135"/>
      <c r="N99" s="135"/>
      <c r="O99" s="135"/>
      <c r="P99" s="135"/>
      <c r="Q99" s="135"/>
      <c r="R99" s="136"/>
    </row>
    <row r="100" spans="1:18" ht="19.5" customHeight="1">
      <c r="A100" s="48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6"/>
    </row>
    <row r="101" spans="1:18" ht="19.5" customHeight="1">
      <c r="A101" s="48"/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</row>
    <row r="102" spans="1:18" ht="19.5" customHeight="1">
      <c r="A102" s="48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</row>
    <row r="103" spans="1:18" ht="19.5" customHeight="1">
      <c r="A103" s="48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6"/>
    </row>
    <row r="104" spans="1:18" ht="19.5" customHeight="1">
      <c r="A104" s="48"/>
      <c r="B104" s="135"/>
      <c r="C104" s="135"/>
      <c r="D104" s="135"/>
      <c r="E104" s="135"/>
      <c r="F104" s="135"/>
      <c r="G104" s="135"/>
      <c r="H104" s="135"/>
      <c r="I104" s="136"/>
      <c r="J104" s="135"/>
      <c r="K104" s="135"/>
      <c r="L104" s="135"/>
      <c r="M104" s="135"/>
      <c r="N104" s="135"/>
      <c r="O104" s="135"/>
      <c r="P104" s="135"/>
      <c r="Q104" s="135"/>
      <c r="R104" s="135"/>
    </row>
    <row r="105" spans="1:18" ht="19.5" customHeight="1">
      <c r="A105" s="48"/>
      <c r="B105" s="135"/>
      <c r="C105" s="135"/>
      <c r="D105" s="135"/>
      <c r="E105" s="135"/>
      <c r="F105" s="135"/>
      <c r="G105" s="135"/>
      <c r="H105" s="135"/>
      <c r="I105" s="136"/>
      <c r="J105" s="135"/>
      <c r="K105" s="135"/>
      <c r="L105" s="135"/>
      <c r="M105" s="135"/>
      <c r="N105" s="135"/>
      <c r="O105" s="135"/>
      <c r="P105" s="135"/>
      <c r="Q105" s="135"/>
      <c r="R105" s="136"/>
    </row>
    <row r="106" spans="1:18" ht="19.5" customHeight="1">
      <c r="A106" s="48"/>
      <c r="B106" s="135"/>
      <c r="C106" s="135"/>
      <c r="D106" s="135"/>
      <c r="E106" s="135"/>
      <c r="F106" s="135"/>
      <c r="G106" s="135"/>
      <c r="H106" s="135"/>
      <c r="I106" s="136"/>
      <c r="J106" s="135"/>
      <c r="K106" s="135"/>
      <c r="L106" s="135"/>
      <c r="M106" s="135"/>
      <c r="N106" s="135"/>
      <c r="O106" s="135"/>
      <c r="P106" s="135"/>
      <c r="Q106" s="135"/>
      <c r="R106" s="135"/>
    </row>
    <row r="107" spans="1:18" ht="19.5" customHeight="1">
      <c r="A107" s="48"/>
      <c r="B107" s="135"/>
      <c r="C107" s="135"/>
      <c r="D107" s="135"/>
      <c r="E107" s="135"/>
      <c r="F107" s="135"/>
      <c r="G107" s="135"/>
      <c r="H107" s="135"/>
      <c r="I107" s="136"/>
      <c r="J107" s="135"/>
      <c r="K107" s="135"/>
      <c r="L107" s="135"/>
      <c r="M107" s="135"/>
      <c r="N107" s="135"/>
      <c r="O107" s="135"/>
      <c r="P107" s="135"/>
      <c r="Q107" s="135"/>
      <c r="R107" s="135"/>
    </row>
    <row r="108" spans="1:18" ht="19.5" customHeight="1">
      <c r="A108" s="48"/>
      <c r="B108" s="135"/>
      <c r="C108" s="135"/>
      <c r="D108" s="135"/>
      <c r="E108" s="135"/>
      <c r="F108" s="135"/>
      <c r="G108" s="135"/>
      <c r="H108" s="135"/>
      <c r="I108" s="136"/>
      <c r="J108" s="135"/>
      <c r="K108" s="135"/>
      <c r="L108" s="135"/>
      <c r="M108" s="135"/>
      <c r="N108" s="135"/>
      <c r="O108" s="135"/>
      <c r="P108" s="135"/>
      <c r="Q108" s="135"/>
      <c r="R108" s="136"/>
    </row>
    <row r="109" spans="1:18" ht="19.5" customHeight="1">
      <c r="A109" s="48"/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6"/>
    </row>
    <row r="110" spans="1:18" ht="19.5" customHeight="1">
      <c r="A110" s="48"/>
      <c r="B110" s="135"/>
      <c r="C110" s="135"/>
      <c r="D110" s="135"/>
      <c r="E110" s="135"/>
      <c r="F110" s="135"/>
      <c r="G110" s="135"/>
      <c r="H110" s="135"/>
      <c r="I110" s="136"/>
      <c r="J110" s="135"/>
      <c r="K110" s="135"/>
      <c r="L110" s="135"/>
      <c r="M110" s="135"/>
      <c r="N110" s="135"/>
      <c r="O110" s="135"/>
      <c r="P110" s="135"/>
      <c r="Q110" s="135"/>
      <c r="R110" s="135"/>
    </row>
    <row r="111" spans="1:18" ht="19.5" customHeight="1">
      <c r="A111" s="48"/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</row>
    <row r="112" spans="1:18" ht="19.5" customHeight="1">
      <c r="A112" s="48"/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</row>
    <row r="113" spans="1:18" ht="19.5" customHeight="1">
      <c r="A113" s="48"/>
      <c r="B113" s="135"/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</row>
    <row r="114" spans="1:18" ht="19.5" customHeight="1">
      <c r="A114" s="48"/>
      <c r="B114" s="135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</row>
    <row r="115" spans="1:18" ht="19.5" customHeight="1">
      <c r="A115" s="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</row>
    <row r="116" spans="1:18" ht="19.5" customHeight="1">
      <c r="A116" s="55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</row>
    <row r="117" spans="1:18" ht="19.5" customHeight="1">
      <c r="A117" s="55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</row>
    <row r="118" spans="1:18" ht="19.5" customHeight="1">
      <c r="A118" s="55"/>
      <c r="B118" s="138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</row>
    <row r="119" spans="1:18" ht="19.5" customHeight="1">
      <c r="A119" s="48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</row>
    <row r="120" spans="1:18" ht="19.5" customHeight="1">
      <c r="A120" s="48"/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</row>
    <row r="121" spans="1:18" ht="19.5" customHeight="1">
      <c r="A121" s="48"/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5"/>
    </row>
    <row r="122" spans="1:18" ht="19.5" customHeight="1">
      <c r="A122" s="48"/>
      <c r="B122" s="137"/>
      <c r="C122" s="137"/>
      <c r="D122" s="137"/>
      <c r="E122" s="137"/>
      <c r="F122" s="137"/>
      <c r="G122" s="137"/>
      <c r="H122" s="137"/>
      <c r="I122" s="136"/>
      <c r="J122" s="137"/>
      <c r="K122" s="137"/>
      <c r="L122" s="137"/>
      <c r="M122" s="137"/>
      <c r="N122" s="137"/>
      <c r="O122" s="137"/>
      <c r="P122" s="137"/>
      <c r="Q122" s="137"/>
      <c r="R122" s="136"/>
    </row>
    <row r="123" spans="1:18" ht="19.5" customHeight="1">
      <c r="A123" s="48"/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</row>
    <row r="124" spans="1:18" ht="19.5" customHeight="1">
      <c r="A124" s="48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</row>
    <row r="125" spans="1:18" ht="19.5" customHeight="1">
      <c r="A125" s="48"/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</row>
    <row r="126" spans="1:18" ht="19.5" customHeight="1">
      <c r="A126" s="48"/>
      <c r="B126" s="137"/>
      <c r="C126" s="137"/>
      <c r="D126" s="137"/>
      <c r="E126" s="137"/>
      <c r="F126" s="137"/>
      <c r="G126" s="137"/>
      <c r="H126" s="137"/>
      <c r="I126" s="135"/>
      <c r="J126" s="137"/>
      <c r="K126" s="137"/>
      <c r="L126" s="137"/>
      <c r="M126" s="137"/>
      <c r="N126" s="137"/>
      <c r="O126" s="137"/>
      <c r="P126" s="137"/>
      <c r="Q126" s="137"/>
      <c r="R126" s="136"/>
    </row>
    <row r="127" spans="1:18" ht="19.5" customHeight="1">
      <c r="A127" s="48"/>
      <c r="B127" s="137"/>
      <c r="C127" s="137"/>
      <c r="D127" s="137"/>
      <c r="E127" s="137"/>
      <c r="F127" s="137"/>
      <c r="G127" s="137"/>
      <c r="H127" s="137"/>
      <c r="I127" s="135"/>
      <c r="J127" s="137"/>
      <c r="K127" s="137"/>
      <c r="L127" s="137"/>
      <c r="M127" s="137"/>
      <c r="N127" s="137"/>
      <c r="O127" s="137"/>
      <c r="P127" s="137"/>
      <c r="Q127" s="137"/>
      <c r="R127" s="137"/>
    </row>
    <row r="128" spans="1:18" ht="19.5" customHeight="1">
      <c r="A128" s="48"/>
      <c r="B128" s="137"/>
      <c r="C128" s="137"/>
      <c r="D128" s="137"/>
      <c r="E128" s="137"/>
      <c r="F128" s="137"/>
      <c r="G128" s="137"/>
      <c r="H128" s="137"/>
      <c r="I128" s="136"/>
      <c r="J128" s="137"/>
      <c r="K128" s="137"/>
      <c r="L128" s="137"/>
      <c r="M128" s="137"/>
      <c r="N128" s="137"/>
      <c r="O128" s="137"/>
      <c r="P128" s="137"/>
      <c r="Q128" s="137"/>
      <c r="R128" s="137"/>
    </row>
    <row r="129" spans="1:18" ht="19.5" customHeight="1">
      <c r="A129" s="48"/>
      <c r="B129" s="137"/>
      <c r="C129" s="137"/>
      <c r="D129" s="137"/>
      <c r="E129" s="137"/>
      <c r="F129" s="137"/>
      <c r="G129" s="137"/>
      <c r="H129" s="137"/>
      <c r="I129" s="135"/>
      <c r="J129" s="137"/>
      <c r="K129" s="137"/>
      <c r="L129" s="137"/>
      <c r="M129" s="137"/>
      <c r="N129" s="137"/>
      <c r="O129" s="137"/>
      <c r="P129" s="137"/>
      <c r="Q129" s="137"/>
      <c r="R129" s="137"/>
    </row>
    <row r="130" spans="1:18" ht="19.5" customHeight="1">
      <c r="A130" s="48"/>
      <c r="B130" s="137"/>
      <c r="C130" s="137"/>
      <c r="D130" s="137"/>
      <c r="E130" s="137"/>
      <c r="F130" s="137"/>
      <c r="G130" s="137"/>
      <c r="H130" s="137"/>
      <c r="I130" s="136"/>
      <c r="J130" s="137"/>
      <c r="K130" s="137"/>
      <c r="L130" s="137"/>
      <c r="M130" s="137"/>
      <c r="N130" s="137"/>
      <c r="O130" s="137"/>
      <c r="P130" s="137"/>
      <c r="Q130" s="137"/>
      <c r="R130" s="137"/>
    </row>
    <row r="131" spans="1:18" ht="19.5" customHeight="1">
      <c r="A131" s="48"/>
      <c r="B131" s="137"/>
      <c r="C131" s="137"/>
      <c r="D131" s="137"/>
      <c r="E131" s="137"/>
      <c r="F131" s="137"/>
      <c r="G131" s="137"/>
      <c r="H131" s="137"/>
      <c r="I131" s="135"/>
      <c r="J131" s="137"/>
      <c r="K131" s="137"/>
      <c r="L131" s="137"/>
      <c r="M131" s="137"/>
      <c r="N131" s="137"/>
      <c r="O131" s="137"/>
      <c r="P131" s="137"/>
      <c r="Q131" s="137"/>
      <c r="R131" s="137"/>
    </row>
    <row r="132" spans="1:18" ht="19.5" customHeight="1">
      <c r="A132" s="48"/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</row>
    <row r="133" spans="1:18" ht="19.5" customHeight="1">
      <c r="A133" s="48"/>
      <c r="B133" s="137"/>
      <c r="C133" s="137"/>
      <c r="D133" s="137"/>
      <c r="E133" s="137"/>
      <c r="F133" s="137"/>
      <c r="G133" s="137"/>
      <c r="H133" s="137"/>
      <c r="I133" s="136"/>
      <c r="J133" s="137"/>
      <c r="K133" s="137"/>
      <c r="L133" s="137"/>
      <c r="M133" s="135"/>
      <c r="N133" s="137"/>
      <c r="O133" s="137"/>
      <c r="P133" s="137"/>
      <c r="Q133" s="137"/>
      <c r="R133" s="137"/>
    </row>
    <row r="134" spans="1:18" ht="19.5" customHeight="1">
      <c r="A134" s="48"/>
      <c r="B134" s="137"/>
      <c r="C134" s="137"/>
      <c r="D134" s="137"/>
      <c r="E134" s="137"/>
      <c r="F134" s="137"/>
      <c r="G134" s="137"/>
      <c r="H134" s="137"/>
      <c r="I134" s="136"/>
      <c r="J134" s="137"/>
      <c r="K134" s="137"/>
      <c r="L134" s="137"/>
      <c r="M134" s="137"/>
      <c r="N134" s="137"/>
      <c r="O134" s="137"/>
      <c r="P134" s="137"/>
      <c r="Q134" s="137"/>
      <c r="R134" s="137"/>
    </row>
    <row r="135" spans="1:18" ht="19.5" customHeight="1">
      <c r="A135" s="48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</row>
    <row r="136" spans="1:18" ht="19.5" customHeight="1">
      <c r="A136" s="48"/>
      <c r="B136" s="135"/>
      <c r="C136" s="135"/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</row>
    <row r="143" spans="1:18" ht="19.5" customHeight="1">
      <c r="B143" s="471"/>
      <c r="C143" s="471"/>
      <c r="D143" s="471"/>
      <c r="E143" s="471"/>
      <c r="F143" s="471"/>
      <c r="G143" s="471"/>
      <c r="H143" s="471"/>
    </row>
    <row r="144" spans="1:18" ht="19.5" customHeight="1">
      <c r="B144" s="471"/>
      <c r="C144" s="471"/>
      <c r="D144" s="471"/>
      <c r="E144" s="471"/>
      <c r="F144" s="471"/>
      <c r="G144" s="471"/>
      <c r="H144" s="471"/>
    </row>
    <row r="145" spans="2:8" ht="19.5" customHeight="1">
      <c r="B145" s="471"/>
      <c r="C145" s="139"/>
      <c r="D145" s="139"/>
      <c r="E145" s="139"/>
      <c r="F145" s="139"/>
      <c r="G145" s="139"/>
      <c r="H145" s="139"/>
    </row>
    <row r="146" spans="2:8" ht="19.5" customHeight="1">
      <c r="C146" s="140"/>
      <c r="D146" s="9"/>
      <c r="E146" s="9"/>
      <c r="F146" s="9"/>
      <c r="G146" s="9"/>
      <c r="H146" s="9"/>
    </row>
    <row r="147" spans="2:8" ht="19.5" customHeight="1">
      <c r="C147" s="140"/>
      <c r="D147" s="9"/>
      <c r="E147" s="9"/>
      <c r="F147" s="9"/>
      <c r="G147" s="9"/>
      <c r="H147" s="9"/>
    </row>
    <row r="148" spans="2:8" ht="19.5" customHeight="1">
      <c r="C148" s="140"/>
      <c r="D148" s="9"/>
      <c r="E148" s="9"/>
      <c r="F148" s="9"/>
      <c r="G148" s="9"/>
      <c r="H148" s="9"/>
    </row>
    <row r="149" spans="2:8" ht="19.5" customHeight="1">
      <c r="C149" s="140"/>
      <c r="D149" s="9"/>
      <c r="E149" s="9"/>
      <c r="F149" s="9"/>
      <c r="G149" s="9"/>
      <c r="H149" s="9"/>
    </row>
    <row r="150" spans="2:8" ht="19.5" customHeight="1">
      <c r="C150" s="140"/>
      <c r="D150" s="9"/>
      <c r="E150" s="9"/>
      <c r="F150" s="9"/>
      <c r="G150" s="9"/>
      <c r="H150" s="9"/>
    </row>
    <row r="151" spans="2:8" ht="19.5" customHeight="1">
      <c r="C151" s="140"/>
      <c r="D151" s="9"/>
      <c r="E151" s="9"/>
      <c r="F151" s="9"/>
      <c r="G151" s="9"/>
      <c r="H151" s="9"/>
    </row>
    <row r="152" spans="2:8" ht="19.5" customHeight="1">
      <c r="C152" s="140"/>
      <c r="D152" s="9"/>
      <c r="E152" s="9"/>
      <c r="F152" s="9"/>
      <c r="G152" s="9"/>
      <c r="H152" s="9"/>
    </row>
    <row r="153" spans="2:8" ht="19.5" customHeight="1">
      <c r="C153" s="140"/>
      <c r="D153" s="9"/>
      <c r="E153" s="9"/>
      <c r="F153" s="9"/>
      <c r="G153" s="9"/>
      <c r="H153" s="9"/>
    </row>
    <row r="154" spans="2:8" ht="19.5" customHeight="1">
      <c r="C154" s="140"/>
      <c r="D154" s="9"/>
      <c r="E154" s="9"/>
      <c r="F154" s="9"/>
      <c r="G154" s="9"/>
      <c r="H154" s="9"/>
    </row>
    <row r="155" spans="2:8" ht="19.5" customHeight="1">
      <c r="C155" s="140"/>
      <c r="D155" s="9"/>
      <c r="E155" s="9"/>
      <c r="F155" s="9"/>
      <c r="G155" s="9"/>
      <c r="H155" s="9"/>
    </row>
    <row r="156" spans="2:8" ht="19.5" customHeight="1">
      <c r="C156" s="140"/>
      <c r="D156" s="9"/>
      <c r="E156" s="9"/>
      <c r="F156" s="9"/>
      <c r="G156" s="9"/>
      <c r="H156" s="9"/>
    </row>
    <row r="157" spans="2:8" ht="19.5" customHeight="1">
      <c r="C157" s="140"/>
      <c r="D157" s="9"/>
      <c r="E157" s="9"/>
      <c r="F157" s="9"/>
      <c r="G157" s="9"/>
      <c r="H157" s="9"/>
    </row>
    <row r="158" spans="2:8" ht="19.5" customHeight="1">
      <c r="C158" s="140"/>
      <c r="D158" s="9"/>
      <c r="E158" s="9"/>
      <c r="F158" s="9"/>
      <c r="G158" s="9"/>
      <c r="H158" s="9"/>
    </row>
    <row r="159" spans="2:8" ht="19.5" customHeight="1">
      <c r="C159" s="140"/>
      <c r="D159" s="9"/>
      <c r="E159" s="9"/>
      <c r="F159" s="9"/>
      <c r="G159" s="9"/>
      <c r="H159" s="9"/>
    </row>
    <row r="160" spans="2:8" ht="19.5" customHeight="1">
      <c r="C160" s="140"/>
      <c r="D160" s="9"/>
      <c r="E160" s="9"/>
      <c r="F160" s="9"/>
      <c r="G160" s="9"/>
      <c r="H160" s="9"/>
    </row>
    <row r="161" spans="3:8" ht="19.5" customHeight="1">
      <c r="C161" s="140"/>
      <c r="D161" s="9"/>
      <c r="E161" s="9"/>
      <c r="F161" s="9"/>
      <c r="G161" s="9"/>
      <c r="H161" s="9"/>
    </row>
    <row r="162" spans="3:8" ht="19.5" customHeight="1">
      <c r="C162" s="140"/>
      <c r="D162" s="9"/>
      <c r="E162" s="9"/>
      <c r="F162" s="9"/>
      <c r="G162" s="9"/>
      <c r="H162" s="9"/>
    </row>
    <row r="163" spans="3:8" ht="19.5" customHeight="1">
      <c r="C163" s="140"/>
      <c r="D163" s="140"/>
      <c r="E163" s="140"/>
      <c r="F163" s="140"/>
      <c r="G163" s="140"/>
      <c r="H163" s="140"/>
    </row>
  </sheetData>
  <sheetProtection algorithmName="SHA-512" hashValue="4PHo7JTP1K92gQY+bnfijAIbpyYp61NiScp+R72jjWfFGcqeUlqi2HGvHKFZ5rV+LdSMHgWKYyLHkjMODndC4A==" saltValue="dJ/9fGRUJpi2Pncio+rvAw==" spinCount="100000" sheet="1" sort="0" autoFilter="0"/>
  <mergeCells count="3">
    <mergeCell ref="B143:B145"/>
    <mergeCell ref="C143:H143"/>
    <mergeCell ref="C144:H144"/>
  </mergeCells>
  <pageMargins left="0.7" right="0.7" top="0.75" bottom="0.75" header="0.3" footer="0.3"/>
  <tableParts count="2">
    <tablePart r:id="rId1"/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0"/>
  <sheetViews>
    <sheetView zoomScale="85" zoomScaleNormal="85" workbookViewId="0">
      <pane xSplit="1" topLeftCell="B1" activePane="topRight" state="frozen"/>
      <selection pane="topRight" activeCell="F17" sqref="F17"/>
    </sheetView>
  </sheetViews>
  <sheetFormatPr defaultColWidth="40.453125" defaultRowHeight="14.5"/>
  <cols>
    <col min="1" max="1" width="17.81640625" bestFit="1" customWidth="1"/>
    <col min="2" max="2" width="18.453125" bestFit="1" customWidth="1"/>
    <col min="3" max="3" width="30" bestFit="1" customWidth="1"/>
    <col min="4" max="4" width="18.453125" bestFit="1" customWidth="1"/>
    <col min="5" max="5" width="27.453125" style="9" customWidth="1"/>
    <col min="6" max="23" width="40.453125" style="9"/>
  </cols>
  <sheetData>
    <row r="1" spans="1:23" ht="26">
      <c r="A1" s="148" t="s">
        <v>1114</v>
      </c>
    </row>
    <row r="2" spans="1:23" ht="15.5">
      <c r="A2" s="404" t="s">
        <v>1189</v>
      </c>
    </row>
    <row r="3" spans="1:23" ht="58">
      <c r="A3" s="395" t="s">
        <v>0</v>
      </c>
      <c r="B3" s="395" t="s">
        <v>11</v>
      </c>
      <c r="C3" s="395" t="s">
        <v>660</v>
      </c>
      <c r="D3" s="395" t="s">
        <v>661</v>
      </c>
      <c r="E3" s="396" t="s">
        <v>662</v>
      </c>
      <c r="F3" s="396" t="s">
        <v>663</v>
      </c>
      <c r="G3" s="396" t="s">
        <v>664</v>
      </c>
      <c r="H3" s="396" t="s">
        <v>665</v>
      </c>
      <c r="I3" s="396" t="s">
        <v>666</v>
      </c>
      <c r="J3" s="396" t="s">
        <v>667</v>
      </c>
      <c r="K3" s="396" t="s">
        <v>668</v>
      </c>
      <c r="L3" s="396" t="s">
        <v>669</v>
      </c>
      <c r="M3" s="396" t="s">
        <v>670</v>
      </c>
      <c r="N3" s="396" t="s">
        <v>671</v>
      </c>
      <c r="O3" s="396" t="s">
        <v>672</v>
      </c>
      <c r="P3" s="396" t="s">
        <v>673</v>
      </c>
      <c r="Q3" s="396" t="s">
        <v>674</v>
      </c>
      <c r="R3" s="396" t="s">
        <v>675</v>
      </c>
      <c r="S3" s="396" t="s">
        <v>676</v>
      </c>
      <c r="T3" s="396" t="s">
        <v>677</v>
      </c>
      <c r="U3" s="396" t="s">
        <v>678</v>
      </c>
      <c r="V3" s="396" t="s">
        <v>679</v>
      </c>
      <c r="W3" s="396" t="s">
        <v>680</v>
      </c>
    </row>
    <row r="4" spans="1:23" s="209" customFormat="1" ht="22.5" customHeight="1">
      <c r="A4" s="209" t="s">
        <v>681</v>
      </c>
      <c r="B4" s="209" t="s">
        <v>681</v>
      </c>
      <c r="C4" s="209" t="s">
        <v>681</v>
      </c>
      <c r="D4" s="209" t="s">
        <v>681</v>
      </c>
      <c r="E4" s="315">
        <v>50.6</v>
      </c>
      <c r="F4" s="315">
        <v>1.3</v>
      </c>
      <c r="G4" s="315">
        <v>1.1000000000000001</v>
      </c>
      <c r="H4" s="315">
        <v>80.7</v>
      </c>
      <c r="I4" s="315">
        <v>7.3</v>
      </c>
      <c r="J4" s="315">
        <v>92.5</v>
      </c>
      <c r="K4" s="196" t="s">
        <v>659</v>
      </c>
      <c r="L4" s="315">
        <v>24.6</v>
      </c>
      <c r="M4" s="196">
        <v>14</v>
      </c>
      <c r="N4" s="315">
        <v>4.0999999999999996</v>
      </c>
      <c r="O4" s="315">
        <v>18.3</v>
      </c>
      <c r="P4" s="315">
        <v>2.7</v>
      </c>
      <c r="Q4" s="196">
        <v>102</v>
      </c>
      <c r="R4" s="315">
        <v>27.4</v>
      </c>
      <c r="S4" s="315">
        <v>5.5</v>
      </c>
      <c r="T4" s="315">
        <v>41.3</v>
      </c>
      <c r="U4" s="315">
        <v>3.5</v>
      </c>
      <c r="V4" s="315">
        <v>2.2999999999999998</v>
      </c>
      <c r="W4" s="196">
        <v>2</v>
      </c>
    </row>
    <row r="6" spans="1:23" s="8" customFormat="1" ht="58">
      <c r="A6" s="311" t="s">
        <v>0</v>
      </c>
      <c r="B6" s="312" t="s">
        <v>11</v>
      </c>
      <c r="C6" s="312" t="s">
        <v>660</v>
      </c>
      <c r="D6" s="312" t="s">
        <v>661</v>
      </c>
      <c r="E6" s="313" t="s">
        <v>662</v>
      </c>
      <c r="F6" s="313" t="s">
        <v>663</v>
      </c>
      <c r="G6" s="313" t="s">
        <v>664</v>
      </c>
      <c r="H6" s="313" t="s">
        <v>665</v>
      </c>
      <c r="I6" s="313" t="s">
        <v>666</v>
      </c>
      <c r="J6" s="313" t="s">
        <v>667</v>
      </c>
      <c r="K6" s="313" t="s">
        <v>668</v>
      </c>
      <c r="L6" s="313" t="s">
        <v>669</v>
      </c>
      <c r="M6" s="313" t="s">
        <v>670</v>
      </c>
      <c r="N6" s="313" t="s">
        <v>671</v>
      </c>
      <c r="O6" s="313" t="s">
        <v>672</v>
      </c>
      <c r="P6" s="313" t="s">
        <v>673</v>
      </c>
      <c r="Q6" s="313" t="s">
        <v>674</v>
      </c>
      <c r="R6" s="313" t="s">
        <v>675</v>
      </c>
      <c r="S6" s="313" t="s">
        <v>676</v>
      </c>
      <c r="T6" s="313" t="s">
        <v>677</v>
      </c>
      <c r="U6" s="313" t="s">
        <v>678</v>
      </c>
      <c r="V6" s="313" t="s">
        <v>679</v>
      </c>
      <c r="W6" s="314" t="s">
        <v>680</v>
      </c>
    </row>
    <row r="7" spans="1:23" ht="22.5" customHeight="1">
      <c r="A7" s="281" t="s">
        <v>686</v>
      </c>
      <c r="B7" s="209" t="s">
        <v>14</v>
      </c>
      <c r="C7" s="209" t="s">
        <v>13</v>
      </c>
      <c r="D7" s="209" t="s">
        <v>687</v>
      </c>
      <c r="E7" s="315">
        <v>57.3</v>
      </c>
      <c r="F7" s="315">
        <v>2.2000000000000002</v>
      </c>
      <c r="G7" s="315">
        <v>1.6</v>
      </c>
      <c r="H7" s="315">
        <v>77.2</v>
      </c>
      <c r="I7" s="315">
        <v>8.3000000000000007</v>
      </c>
      <c r="J7" s="315">
        <v>136.30000000000001</v>
      </c>
      <c r="K7" s="196" t="s">
        <v>656</v>
      </c>
      <c r="L7" s="315">
        <v>16.7</v>
      </c>
      <c r="M7" s="315">
        <v>12.5</v>
      </c>
      <c r="N7" s="315">
        <v>5.6</v>
      </c>
      <c r="O7" s="196">
        <v>16</v>
      </c>
      <c r="P7" s="315">
        <v>3.6</v>
      </c>
      <c r="Q7" s="315">
        <v>151.19999999999999</v>
      </c>
      <c r="R7" s="315">
        <v>24.3</v>
      </c>
      <c r="S7" s="315">
        <v>3.5</v>
      </c>
      <c r="T7" s="196">
        <v>46</v>
      </c>
      <c r="U7" s="315">
        <v>1.2</v>
      </c>
      <c r="V7" s="315">
        <v>3.2</v>
      </c>
      <c r="W7" s="316">
        <v>2.8</v>
      </c>
    </row>
    <row r="8" spans="1:23" ht="22.5" customHeight="1">
      <c r="A8" s="281" t="s">
        <v>691</v>
      </c>
      <c r="B8" s="209" t="s">
        <v>14</v>
      </c>
      <c r="C8" s="209" t="s">
        <v>13</v>
      </c>
      <c r="D8" s="209" t="s">
        <v>692</v>
      </c>
      <c r="E8" s="315">
        <v>51.6</v>
      </c>
      <c r="F8" s="196"/>
      <c r="G8" s="315">
        <v>0.4</v>
      </c>
      <c r="H8" s="315">
        <v>42.2</v>
      </c>
      <c r="I8" s="315">
        <v>8.3000000000000007</v>
      </c>
      <c r="J8" s="315">
        <v>81.599999999999994</v>
      </c>
      <c r="K8" s="196"/>
      <c r="L8" s="196"/>
      <c r="M8" s="315">
        <v>13.9</v>
      </c>
      <c r="N8" s="315">
        <v>3.8</v>
      </c>
      <c r="O8" s="315">
        <v>16.399999999999999</v>
      </c>
      <c r="P8" s="315">
        <v>0.7</v>
      </c>
      <c r="Q8" s="315">
        <v>81.400000000000006</v>
      </c>
      <c r="R8" s="196"/>
      <c r="S8" s="315">
        <v>4.5</v>
      </c>
      <c r="T8" s="315">
        <v>44.5</v>
      </c>
      <c r="U8" s="196"/>
      <c r="V8" s="196"/>
      <c r="W8" s="317"/>
    </row>
    <row r="9" spans="1:23" ht="22.5" customHeight="1">
      <c r="A9" s="281" t="s">
        <v>695</v>
      </c>
      <c r="B9" s="209" t="s">
        <v>14</v>
      </c>
      <c r="C9" s="209" t="s">
        <v>13</v>
      </c>
      <c r="D9" s="209" t="s">
        <v>692</v>
      </c>
      <c r="E9" s="315">
        <v>47.3</v>
      </c>
      <c r="F9" s="196"/>
      <c r="G9" s="315">
        <v>0.6</v>
      </c>
      <c r="H9" s="196">
        <v>40</v>
      </c>
      <c r="I9" s="315">
        <v>12.8</v>
      </c>
      <c r="J9" s="315">
        <v>117.5</v>
      </c>
      <c r="K9" s="196"/>
      <c r="L9" s="196"/>
      <c r="M9" s="315">
        <v>11.2</v>
      </c>
      <c r="N9" s="315">
        <v>5.9</v>
      </c>
      <c r="O9" s="315">
        <v>18.899999999999999</v>
      </c>
      <c r="P9" s="315">
        <v>2.1</v>
      </c>
      <c r="Q9" s="315">
        <v>102.3</v>
      </c>
      <c r="R9" s="196"/>
      <c r="S9" s="315">
        <v>5.3</v>
      </c>
      <c r="T9" s="315">
        <v>38.299999999999997</v>
      </c>
      <c r="U9" s="196"/>
      <c r="V9" s="196"/>
      <c r="W9" s="316">
        <v>2.2999999999999998</v>
      </c>
    </row>
    <row r="10" spans="1:23" ht="22.5" customHeight="1">
      <c r="A10" s="281" t="s">
        <v>698</v>
      </c>
      <c r="B10" s="209" t="s">
        <v>14</v>
      </c>
      <c r="C10" s="209" t="s">
        <v>13</v>
      </c>
      <c r="D10" s="209" t="s">
        <v>692</v>
      </c>
      <c r="E10" s="315">
        <v>48.7</v>
      </c>
      <c r="F10" s="315">
        <v>0.8</v>
      </c>
      <c r="G10" s="315">
        <v>1.3</v>
      </c>
      <c r="H10" s="315">
        <v>47.6</v>
      </c>
      <c r="I10" s="315">
        <v>10.8</v>
      </c>
      <c r="J10" s="196">
        <v>106</v>
      </c>
      <c r="K10" s="196" t="s">
        <v>635</v>
      </c>
      <c r="L10" s="196"/>
      <c r="M10" s="315">
        <v>15.6</v>
      </c>
      <c r="N10" s="315">
        <v>6.3</v>
      </c>
      <c r="O10" s="315">
        <v>21.8</v>
      </c>
      <c r="P10" s="196">
        <v>2</v>
      </c>
      <c r="Q10" s="315">
        <v>111.4</v>
      </c>
      <c r="R10" s="196"/>
      <c r="S10" s="315">
        <v>6.5</v>
      </c>
      <c r="T10" s="315">
        <v>38.299999999999997</v>
      </c>
      <c r="U10" s="196"/>
      <c r="V10" s="315">
        <v>4.2</v>
      </c>
      <c r="W10" s="316">
        <v>3.2</v>
      </c>
    </row>
    <row r="11" spans="1:23" ht="22.5" customHeight="1">
      <c r="A11" s="281" t="s">
        <v>701</v>
      </c>
      <c r="B11" s="209" t="s">
        <v>14</v>
      </c>
      <c r="C11" s="209" t="s">
        <v>13</v>
      </c>
      <c r="D11" s="209" t="s">
        <v>692</v>
      </c>
      <c r="E11" s="196">
        <v>48</v>
      </c>
      <c r="F11" s="196"/>
      <c r="G11" s="315">
        <v>1.3</v>
      </c>
      <c r="H11" s="315">
        <v>48.8</v>
      </c>
      <c r="I11" s="315">
        <v>10.9</v>
      </c>
      <c r="J11" s="315">
        <v>141.5</v>
      </c>
      <c r="K11" s="196" t="s">
        <v>688</v>
      </c>
      <c r="L11" s="196"/>
      <c r="M11" s="315">
        <v>14.3</v>
      </c>
      <c r="N11" s="315">
        <v>6.3</v>
      </c>
      <c r="O11" s="196">
        <v>19</v>
      </c>
      <c r="P11" s="315">
        <v>2.5</v>
      </c>
      <c r="Q11" s="315">
        <v>150.69999999999999</v>
      </c>
      <c r="R11" s="196"/>
      <c r="S11" s="315">
        <v>5.8</v>
      </c>
      <c r="T11" s="315">
        <v>38.5</v>
      </c>
      <c r="U11" s="315">
        <v>6.2</v>
      </c>
      <c r="V11" s="196"/>
      <c r="W11" s="317">
        <v>1</v>
      </c>
    </row>
    <row r="12" spans="1:23" ht="22.5" customHeight="1">
      <c r="A12" s="281" t="s">
        <v>707</v>
      </c>
      <c r="B12" s="209" t="s">
        <v>14</v>
      </c>
      <c r="C12" s="209" t="s">
        <v>13</v>
      </c>
      <c r="D12" s="209" t="s">
        <v>692</v>
      </c>
      <c r="E12" s="315">
        <v>50.9</v>
      </c>
      <c r="F12" s="315">
        <v>1.9</v>
      </c>
      <c r="G12" s="315">
        <v>1.4</v>
      </c>
      <c r="H12" s="315">
        <v>54.7</v>
      </c>
      <c r="I12" s="315">
        <v>6.8</v>
      </c>
      <c r="J12" s="315">
        <v>101.3</v>
      </c>
      <c r="K12" s="196" t="s">
        <v>699</v>
      </c>
      <c r="L12" s="196">
        <v>20</v>
      </c>
      <c r="M12" s="315">
        <v>15.2</v>
      </c>
      <c r="N12" s="315">
        <v>4.8</v>
      </c>
      <c r="O12" s="315">
        <v>19.3</v>
      </c>
      <c r="P12" s="315">
        <v>2.2999999999999998</v>
      </c>
      <c r="Q12" s="315">
        <v>99.3</v>
      </c>
      <c r="R12" s="315">
        <v>24.1</v>
      </c>
      <c r="S12" s="315">
        <v>4.3</v>
      </c>
      <c r="T12" s="315">
        <v>42.8</v>
      </c>
      <c r="U12" s="196"/>
      <c r="V12" s="315">
        <v>6.5</v>
      </c>
      <c r="W12" s="316">
        <v>3.2</v>
      </c>
    </row>
    <row r="13" spans="1:23" ht="22.5" customHeight="1">
      <c r="A13" s="281" t="s">
        <v>703</v>
      </c>
      <c r="B13" s="209" t="s">
        <v>14</v>
      </c>
      <c r="C13" s="209" t="s">
        <v>13</v>
      </c>
      <c r="D13" s="209" t="s">
        <v>692</v>
      </c>
      <c r="E13" s="315">
        <v>51.6</v>
      </c>
      <c r="F13" s="196"/>
      <c r="G13" s="315">
        <v>0.7</v>
      </c>
      <c r="H13" s="315">
        <v>42.9</v>
      </c>
      <c r="I13" s="196">
        <v>7</v>
      </c>
      <c r="J13" s="315">
        <v>107.9</v>
      </c>
      <c r="K13" s="196" t="s">
        <v>704</v>
      </c>
      <c r="L13" s="196"/>
      <c r="M13" s="315">
        <v>14.1</v>
      </c>
      <c r="N13" s="315">
        <v>4.5999999999999996</v>
      </c>
      <c r="O13" s="315">
        <v>22.9</v>
      </c>
      <c r="P13" s="315">
        <v>0.9</v>
      </c>
      <c r="Q13" s="315">
        <v>94.4</v>
      </c>
      <c r="R13" s="196"/>
      <c r="S13" s="315">
        <v>5.9</v>
      </c>
      <c r="T13" s="315">
        <v>42.8</v>
      </c>
      <c r="U13" s="196"/>
      <c r="V13" s="196"/>
      <c r="W13" s="316">
        <v>0.6</v>
      </c>
    </row>
    <row r="14" spans="1:23" ht="22.5" customHeight="1">
      <c r="A14" s="281" t="s">
        <v>710</v>
      </c>
      <c r="B14" s="209" t="s">
        <v>14</v>
      </c>
      <c r="C14" s="209" t="s">
        <v>13</v>
      </c>
      <c r="D14" s="209" t="s">
        <v>692</v>
      </c>
      <c r="E14" s="315">
        <v>53.5</v>
      </c>
      <c r="F14" s="315">
        <v>1.3</v>
      </c>
      <c r="G14" s="315">
        <v>0.5</v>
      </c>
      <c r="H14" s="315">
        <v>53.4</v>
      </c>
      <c r="I14" s="315">
        <v>7.7</v>
      </c>
      <c r="J14" s="315">
        <v>71.7</v>
      </c>
      <c r="K14" s="196" t="s">
        <v>635</v>
      </c>
      <c r="L14" s="315">
        <v>24.9</v>
      </c>
      <c r="M14" s="315">
        <v>13.3</v>
      </c>
      <c r="N14" s="315">
        <v>3.8</v>
      </c>
      <c r="O14" s="315">
        <v>17.7</v>
      </c>
      <c r="P14" s="196">
        <v>1</v>
      </c>
      <c r="Q14" s="315">
        <v>55.9</v>
      </c>
      <c r="R14" s="315">
        <v>27.7</v>
      </c>
      <c r="S14" s="315">
        <v>3.5</v>
      </c>
      <c r="T14" s="315">
        <v>47.3</v>
      </c>
      <c r="U14" s="196"/>
      <c r="V14" s="315">
        <v>2.9</v>
      </c>
      <c r="W14" s="316">
        <v>1.5</v>
      </c>
    </row>
    <row r="15" spans="1:23" ht="22.5" customHeight="1">
      <c r="A15" s="281" t="s">
        <v>713</v>
      </c>
      <c r="B15" s="209" t="s">
        <v>14</v>
      </c>
      <c r="C15" s="209" t="s">
        <v>13</v>
      </c>
      <c r="D15" s="209" t="s">
        <v>714</v>
      </c>
      <c r="E15" s="315">
        <v>51.2</v>
      </c>
      <c r="F15" s="315">
        <v>0.3</v>
      </c>
      <c r="G15" s="315">
        <v>0.3</v>
      </c>
      <c r="H15" s="315">
        <v>54.7</v>
      </c>
      <c r="I15" s="315">
        <v>9.1</v>
      </c>
      <c r="J15" s="315">
        <v>105.1</v>
      </c>
      <c r="K15" s="196" t="s">
        <v>683</v>
      </c>
      <c r="L15" s="315">
        <v>28.4</v>
      </c>
      <c r="M15" s="196">
        <v>15</v>
      </c>
      <c r="N15" s="315">
        <v>4.8</v>
      </c>
      <c r="O15" s="315">
        <v>20.5</v>
      </c>
      <c r="P15" s="315">
        <v>3.3</v>
      </c>
      <c r="Q15" s="315">
        <v>111.2</v>
      </c>
      <c r="R15" s="315">
        <v>29.9</v>
      </c>
      <c r="S15" s="315">
        <v>5.2</v>
      </c>
      <c r="T15" s="315">
        <v>42.9</v>
      </c>
      <c r="U15" s="196">
        <v>2</v>
      </c>
      <c r="V15" s="315">
        <v>2.1</v>
      </c>
      <c r="W15" s="316">
        <v>1.8</v>
      </c>
    </row>
    <row r="16" spans="1:23" ht="22.5" customHeight="1">
      <c r="A16" s="281" t="s">
        <v>718</v>
      </c>
      <c r="B16" s="209" t="s">
        <v>14</v>
      </c>
      <c r="C16" s="209" t="s">
        <v>13</v>
      </c>
      <c r="D16" s="209" t="s">
        <v>714</v>
      </c>
      <c r="E16" s="315">
        <v>52.9</v>
      </c>
      <c r="F16" s="315">
        <v>0.4</v>
      </c>
      <c r="G16" s="315">
        <v>0.3</v>
      </c>
      <c r="H16" s="315">
        <v>70.7</v>
      </c>
      <c r="I16" s="315">
        <v>9.5</v>
      </c>
      <c r="J16" s="315">
        <v>93.6</v>
      </c>
      <c r="K16" s="196" t="s">
        <v>699</v>
      </c>
      <c r="L16" s="315">
        <v>22.7</v>
      </c>
      <c r="M16" s="315">
        <v>14.3</v>
      </c>
      <c r="N16" s="315">
        <v>3.9</v>
      </c>
      <c r="O16" s="315">
        <v>19.7</v>
      </c>
      <c r="P16" s="196">
        <v>3</v>
      </c>
      <c r="Q16" s="315">
        <v>12.1</v>
      </c>
      <c r="R16" s="315">
        <v>22.8</v>
      </c>
      <c r="S16" s="315">
        <v>4.5999999999999996</v>
      </c>
      <c r="T16" s="315">
        <v>45.7</v>
      </c>
      <c r="U16" s="315">
        <v>0.7</v>
      </c>
      <c r="V16" s="315">
        <v>2.6</v>
      </c>
      <c r="W16" s="316">
        <v>1.7</v>
      </c>
    </row>
    <row r="17" spans="1:23" ht="22.5" customHeight="1">
      <c r="A17" s="281" t="s">
        <v>721</v>
      </c>
      <c r="B17" s="209" t="s">
        <v>14</v>
      </c>
      <c r="C17" s="209" t="s">
        <v>13</v>
      </c>
      <c r="D17" s="209" t="s">
        <v>714</v>
      </c>
      <c r="E17" s="315">
        <v>50.6</v>
      </c>
      <c r="F17" s="196"/>
      <c r="G17" s="315">
        <v>0.2</v>
      </c>
      <c r="H17" s="315">
        <v>52.1</v>
      </c>
      <c r="I17" s="315">
        <v>7.4</v>
      </c>
      <c r="J17" s="315">
        <v>51.8</v>
      </c>
      <c r="K17" s="196">
        <v>1</v>
      </c>
      <c r="L17" s="196"/>
      <c r="M17" s="315">
        <v>9.3000000000000007</v>
      </c>
      <c r="N17" s="315">
        <v>2.9</v>
      </c>
      <c r="O17" s="315">
        <v>17.399999999999999</v>
      </c>
      <c r="P17" s="315">
        <v>1.1000000000000001</v>
      </c>
      <c r="Q17" s="315">
        <v>55.5</v>
      </c>
      <c r="R17" s="196"/>
      <c r="S17" s="196">
        <v>5</v>
      </c>
      <c r="T17" s="315">
        <v>44.6</v>
      </c>
      <c r="U17" s="196">
        <v>1</v>
      </c>
      <c r="V17" s="315">
        <v>2.6</v>
      </c>
      <c r="W17" s="316">
        <v>1.2</v>
      </c>
    </row>
    <row r="18" spans="1:23" ht="22.5" customHeight="1">
      <c r="A18" s="281" t="s">
        <v>723</v>
      </c>
      <c r="B18" s="209" t="s">
        <v>14</v>
      </c>
      <c r="C18" s="209" t="s">
        <v>13</v>
      </c>
      <c r="D18" s="209" t="s">
        <v>714</v>
      </c>
      <c r="E18" s="315">
        <v>52.2</v>
      </c>
      <c r="F18" s="196"/>
      <c r="G18" s="315">
        <v>0.2</v>
      </c>
      <c r="H18" s="315">
        <v>54.4</v>
      </c>
      <c r="I18" s="315">
        <v>7.4</v>
      </c>
      <c r="J18" s="315">
        <v>62.7</v>
      </c>
      <c r="K18" s="196" t="s">
        <v>694</v>
      </c>
      <c r="L18" s="315">
        <v>19.600000000000001</v>
      </c>
      <c r="M18" s="315">
        <v>13.3</v>
      </c>
      <c r="N18" s="315">
        <v>3.6</v>
      </c>
      <c r="O18" s="196">
        <v>19</v>
      </c>
      <c r="P18" s="315">
        <v>1.5</v>
      </c>
      <c r="Q18" s="315">
        <v>63.6</v>
      </c>
      <c r="R18" s="315">
        <v>21.9</v>
      </c>
      <c r="S18" s="315">
        <v>3.8</v>
      </c>
      <c r="T18" s="315">
        <v>45.8</v>
      </c>
      <c r="U18" s="196">
        <v>3</v>
      </c>
      <c r="V18" s="315">
        <v>2.7</v>
      </c>
      <c r="W18" s="316">
        <v>1.2</v>
      </c>
    </row>
    <row r="19" spans="1:23" ht="22.5" customHeight="1">
      <c r="A19" s="281" t="s">
        <v>724</v>
      </c>
      <c r="B19" s="209" t="s">
        <v>14</v>
      </c>
      <c r="C19" s="209" t="s">
        <v>13</v>
      </c>
      <c r="D19" s="209" t="s">
        <v>714</v>
      </c>
      <c r="E19" s="315">
        <v>52.6</v>
      </c>
      <c r="F19" s="196"/>
      <c r="G19" s="196"/>
      <c r="H19" s="196">
        <v>71</v>
      </c>
      <c r="I19" s="315">
        <v>7.3</v>
      </c>
      <c r="J19" s="315">
        <v>64.5</v>
      </c>
      <c r="K19" s="196" t="s">
        <v>694</v>
      </c>
      <c r="L19" s="196"/>
      <c r="M19" s="315">
        <v>12.3</v>
      </c>
      <c r="N19" s="315">
        <v>3.1</v>
      </c>
      <c r="O19" s="315">
        <v>19.8</v>
      </c>
      <c r="P19" s="315">
        <v>0.8</v>
      </c>
      <c r="Q19" s="315">
        <v>3.4</v>
      </c>
      <c r="R19" s="196"/>
      <c r="S19" s="315">
        <v>3.7</v>
      </c>
      <c r="T19" s="196">
        <v>47</v>
      </c>
      <c r="U19" s="196"/>
      <c r="V19" s="196"/>
      <c r="W19" s="317">
        <v>1</v>
      </c>
    </row>
    <row r="20" spans="1:23" ht="22.5" customHeight="1">
      <c r="A20" s="281" t="s">
        <v>727</v>
      </c>
      <c r="B20" s="209" t="s">
        <v>14</v>
      </c>
      <c r="C20" s="209" t="s">
        <v>13</v>
      </c>
      <c r="D20" s="209" t="s">
        <v>714</v>
      </c>
      <c r="E20" s="315">
        <v>53.1</v>
      </c>
      <c r="F20" s="315">
        <v>0.2</v>
      </c>
      <c r="G20" s="315">
        <v>0.2</v>
      </c>
      <c r="H20" s="315">
        <v>58.4</v>
      </c>
      <c r="I20" s="315">
        <v>7.3</v>
      </c>
      <c r="J20" s="315">
        <v>57.4</v>
      </c>
      <c r="K20" s="196" t="s">
        <v>656</v>
      </c>
      <c r="L20" s="196">
        <v>23</v>
      </c>
      <c r="M20" s="315">
        <v>11.6</v>
      </c>
      <c r="N20" s="196">
        <v>3</v>
      </c>
      <c r="O20" s="315">
        <v>19.600000000000001</v>
      </c>
      <c r="P20" s="315">
        <v>1.2</v>
      </c>
      <c r="Q20" s="315">
        <v>9.3000000000000007</v>
      </c>
      <c r="R20" s="196">
        <v>23</v>
      </c>
      <c r="S20" s="315">
        <v>4.3</v>
      </c>
      <c r="T20" s="315">
        <v>45.6</v>
      </c>
      <c r="U20" s="196"/>
      <c r="V20" s="315">
        <v>1.4</v>
      </c>
      <c r="W20" s="316">
        <v>0.8</v>
      </c>
    </row>
    <row r="21" spans="1:23" ht="22.5" customHeight="1">
      <c r="A21" s="281" t="s">
        <v>728</v>
      </c>
      <c r="B21" s="209" t="s">
        <v>14</v>
      </c>
      <c r="C21" s="209" t="s">
        <v>13</v>
      </c>
      <c r="D21" s="209" t="s">
        <v>729</v>
      </c>
      <c r="E21" s="315">
        <v>54.7</v>
      </c>
      <c r="F21" s="315">
        <v>1.5</v>
      </c>
      <c r="G21" s="315">
        <v>1.8</v>
      </c>
      <c r="H21" s="315">
        <v>61.8</v>
      </c>
      <c r="I21" s="315">
        <v>8.1999999999999993</v>
      </c>
      <c r="J21" s="315">
        <v>101.7</v>
      </c>
      <c r="K21" s="196" t="s">
        <v>704</v>
      </c>
      <c r="L21" s="315">
        <v>17.899999999999999</v>
      </c>
      <c r="M21" s="315">
        <v>11.3</v>
      </c>
      <c r="N21" s="315">
        <v>4.3</v>
      </c>
      <c r="O21" s="315">
        <v>15.9</v>
      </c>
      <c r="P21" s="196">
        <v>3</v>
      </c>
      <c r="Q21" s="315">
        <v>101.6</v>
      </c>
      <c r="R21" s="315">
        <v>21.6</v>
      </c>
      <c r="S21" s="315">
        <v>2.8</v>
      </c>
      <c r="T21" s="315">
        <v>45.5</v>
      </c>
      <c r="U21" s="315">
        <v>1.8</v>
      </c>
      <c r="V21" s="315">
        <v>2.9</v>
      </c>
      <c r="W21" s="316">
        <v>2.5</v>
      </c>
    </row>
    <row r="22" spans="1:23" ht="22.5" customHeight="1">
      <c r="A22" s="281" t="s">
        <v>731</v>
      </c>
      <c r="B22" s="209" t="s">
        <v>14</v>
      </c>
      <c r="C22" s="209" t="s">
        <v>13</v>
      </c>
      <c r="D22" s="209" t="s">
        <v>729</v>
      </c>
      <c r="E22" s="315">
        <v>47.2</v>
      </c>
      <c r="F22" s="196"/>
      <c r="G22" s="315">
        <v>0.7</v>
      </c>
      <c r="H22" s="315">
        <v>37.200000000000003</v>
      </c>
      <c r="I22" s="315">
        <v>13.1</v>
      </c>
      <c r="J22" s="315">
        <v>109.9</v>
      </c>
      <c r="K22" s="196">
        <v>3</v>
      </c>
      <c r="L22" s="196"/>
      <c r="M22" s="315">
        <v>15.7</v>
      </c>
      <c r="N22" s="315">
        <v>5.4</v>
      </c>
      <c r="O22" s="315">
        <v>22.5</v>
      </c>
      <c r="P22" s="315">
        <v>2.5</v>
      </c>
      <c r="Q22" s="315">
        <v>128.19999999999999</v>
      </c>
      <c r="R22" s="196"/>
      <c r="S22" s="315">
        <v>6.7</v>
      </c>
      <c r="T22" s="315">
        <v>37.9</v>
      </c>
      <c r="U22" s="196"/>
      <c r="V22" s="315">
        <v>1.7</v>
      </c>
      <c r="W22" s="316">
        <v>1.1000000000000001</v>
      </c>
    </row>
    <row r="23" spans="1:23" ht="22.5" customHeight="1">
      <c r="A23" s="281" t="s">
        <v>732</v>
      </c>
      <c r="B23" s="209" t="s">
        <v>14</v>
      </c>
      <c r="C23" s="209" t="s">
        <v>13</v>
      </c>
      <c r="D23" s="209" t="s">
        <v>729</v>
      </c>
      <c r="E23" s="315">
        <v>50.6</v>
      </c>
      <c r="F23" s="196"/>
      <c r="G23" s="196"/>
      <c r="H23" s="315">
        <v>39.4</v>
      </c>
      <c r="I23" s="315">
        <v>8.3000000000000007</v>
      </c>
      <c r="J23" s="315">
        <v>70.8</v>
      </c>
      <c r="K23" s="196" t="s">
        <v>635</v>
      </c>
      <c r="L23" s="196"/>
      <c r="M23" s="315">
        <v>11.6</v>
      </c>
      <c r="N23" s="315">
        <v>3.3</v>
      </c>
      <c r="O23" s="315">
        <v>17.899999999999999</v>
      </c>
      <c r="P23" s="315">
        <v>0.8</v>
      </c>
      <c r="Q23" s="315">
        <v>80.400000000000006</v>
      </c>
      <c r="R23" s="196"/>
      <c r="S23" s="315">
        <v>4.4000000000000004</v>
      </c>
      <c r="T23" s="315">
        <v>42.7</v>
      </c>
      <c r="U23" s="196"/>
      <c r="V23" s="196"/>
      <c r="W23" s="316">
        <v>0.3</v>
      </c>
    </row>
    <row r="24" spans="1:23" ht="22.5" customHeight="1">
      <c r="A24" s="281" t="s">
        <v>734</v>
      </c>
      <c r="B24" s="209" t="s">
        <v>14</v>
      </c>
      <c r="C24" s="209" t="s">
        <v>13</v>
      </c>
      <c r="D24" s="209" t="s">
        <v>729</v>
      </c>
      <c r="E24" s="315">
        <v>48.6</v>
      </c>
      <c r="F24" s="315">
        <v>2.2000000000000002</v>
      </c>
      <c r="G24" s="196">
        <v>1</v>
      </c>
      <c r="H24" s="315">
        <v>40.200000000000003</v>
      </c>
      <c r="I24" s="196">
        <v>9</v>
      </c>
      <c r="J24" s="315">
        <v>68.099999999999994</v>
      </c>
      <c r="K24" s="196" t="s">
        <v>688</v>
      </c>
      <c r="L24" s="196"/>
      <c r="M24" s="315">
        <v>14.6</v>
      </c>
      <c r="N24" s="315">
        <v>3.9</v>
      </c>
      <c r="O24" s="315">
        <v>18.5</v>
      </c>
      <c r="P24" s="315">
        <v>2.1</v>
      </c>
      <c r="Q24" s="315">
        <v>90.4</v>
      </c>
      <c r="R24" s="196"/>
      <c r="S24" s="315">
        <v>6.2</v>
      </c>
      <c r="T24" s="315">
        <v>39.5</v>
      </c>
      <c r="U24" s="196"/>
      <c r="V24" s="315">
        <v>2.9</v>
      </c>
      <c r="W24" s="317">
        <v>2</v>
      </c>
    </row>
    <row r="25" spans="1:23" ht="22.5" customHeight="1">
      <c r="A25" s="281" t="s">
        <v>735</v>
      </c>
      <c r="B25" s="209" t="s">
        <v>14</v>
      </c>
      <c r="C25" s="209" t="s">
        <v>13</v>
      </c>
      <c r="D25" s="209" t="s">
        <v>729</v>
      </c>
      <c r="E25" s="315">
        <v>48.2</v>
      </c>
      <c r="F25" s="196"/>
      <c r="G25" s="315">
        <v>0.2</v>
      </c>
      <c r="H25" s="315">
        <v>48.8</v>
      </c>
      <c r="I25" s="315">
        <v>5.9</v>
      </c>
      <c r="J25" s="315">
        <v>64.7</v>
      </c>
      <c r="K25" s="196" t="s">
        <v>647</v>
      </c>
      <c r="L25" s="196"/>
      <c r="M25" s="315">
        <v>8.4</v>
      </c>
      <c r="N25" s="315">
        <v>3.3</v>
      </c>
      <c r="O25" s="315">
        <v>15.9</v>
      </c>
      <c r="P25" s="315">
        <v>1.3</v>
      </c>
      <c r="Q25" s="315">
        <v>47.6</v>
      </c>
      <c r="R25" s="196"/>
      <c r="S25" s="315">
        <v>2.6</v>
      </c>
      <c r="T25" s="315">
        <v>42.2</v>
      </c>
      <c r="U25" s="196"/>
      <c r="V25" s="196">
        <v>1</v>
      </c>
      <c r="W25" s="316">
        <v>1.2</v>
      </c>
    </row>
    <row r="26" spans="1:23" ht="22.5" customHeight="1">
      <c r="A26" s="281" t="s">
        <v>736</v>
      </c>
      <c r="B26" s="209" t="s">
        <v>14</v>
      </c>
      <c r="C26" s="209" t="s">
        <v>13</v>
      </c>
      <c r="D26" s="209" t="s">
        <v>729</v>
      </c>
      <c r="E26" s="315">
        <v>53.2</v>
      </c>
      <c r="F26" s="315">
        <v>0.6</v>
      </c>
      <c r="G26" s="315">
        <v>0.3</v>
      </c>
      <c r="H26" s="315">
        <v>55.8</v>
      </c>
      <c r="I26" s="315">
        <v>9.6999999999999993</v>
      </c>
      <c r="J26" s="315">
        <v>73.5</v>
      </c>
      <c r="K26" s="196" t="s">
        <v>706</v>
      </c>
      <c r="L26" s="196"/>
      <c r="M26" s="315">
        <v>11.5</v>
      </c>
      <c r="N26" s="315">
        <v>3.3</v>
      </c>
      <c r="O26" s="315">
        <v>20.3</v>
      </c>
      <c r="P26" s="315">
        <v>2.2999999999999998</v>
      </c>
      <c r="Q26" s="315">
        <v>110.8</v>
      </c>
      <c r="R26" s="196"/>
      <c r="S26" s="315">
        <v>3.5</v>
      </c>
      <c r="T26" s="315">
        <v>45.8</v>
      </c>
      <c r="U26" s="315">
        <v>7.6</v>
      </c>
      <c r="V26" s="315">
        <v>2.1</v>
      </c>
      <c r="W26" s="316">
        <v>1.2</v>
      </c>
    </row>
    <row r="27" spans="1:23" ht="22.5" customHeight="1">
      <c r="A27" s="281" t="s">
        <v>737</v>
      </c>
      <c r="B27" s="209" t="s">
        <v>14</v>
      </c>
      <c r="C27" s="209" t="s">
        <v>13</v>
      </c>
      <c r="D27" s="209" t="s">
        <v>729</v>
      </c>
      <c r="E27" s="315">
        <v>49.4</v>
      </c>
      <c r="F27" s="315">
        <v>0.3</v>
      </c>
      <c r="G27" s="315">
        <v>0.1</v>
      </c>
      <c r="H27" s="315">
        <v>66.2</v>
      </c>
      <c r="I27" s="315">
        <v>9.5</v>
      </c>
      <c r="J27" s="315">
        <v>69.3</v>
      </c>
      <c r="K27" s="196" t="s">
        <v>708</v>
      </c>
      <c r="L27" s="196"/>
      <c r="M27" s="315">
        <v>14.6</v>
      </c>
      <c r="N27" s="196">
        <v>4</v>
      </c>
      <c r="O27" s="315">
        <v>20.8</v>
      </c>
      <c r="P27" s="315">
        <v>2.2999999999999998</v>
      </c>
      <c r="Q27" s="315">
        <v>83.4</v>
      </c>
      <c r="R27" s="196"/>
      <c r="S27" s="315">
        <v>5.9</v>
      </c>
      <c r="T27" s="315">
        <v>41.3</v>
      </c>
      <c r="U27" s="315">
        <v>1.1000000000000001</v>
      </c>
      <c r="V27" s="315">
        <v>1.5</v>
      </c>
      <c r="W27" s="316">
        <v>1.2</v>
      </c>
    </row>
    <row r="28" spans="1:23" ht="22.5" customHeight="1">
      <c r="A28" s="281" t="s">
        <v>738</v>
      </c>
      <c r="B28" s="209" t="s">
        <v>14</v>
      </c>
      <c r="C28" s="209" t="s">
        <v>13</v>
      </c>
      <c r="D28" s="209" t="s">
        <v>729</v>
      </c>
      <c r="E28" s="196">
        <v>49</v>
      </c>
      <c r="F28" s="315">
        <v>0.5</v>
      </c>
      <c r="G28" s="315">
        <v>0.7</v>
      </c>
      <c r="H28" s="315">
        <v>52.9</v>
      </c>
      <c r="I28" s="315">
        <v>8.8000000000000007</v>
      </c>
      <c r="J28" s="315">
        <v>103.1</v>
      </c>
      <c r="K28" s="196" t="s">
        <v>651</v>
      </c>
      <c r="L28" s="196"/>
      <c r="M28" s="315">
        <v>11.6</v>
      </c>
      <c r="N28" s="315">
        <v>4.7</v>
      </c>
      <c r="O28" s="315">
        <v>17.8</v>
      </c>
      <c r="P28" s="315">
        <v>2.5</v>
      </c>
      <c r="Q28" s="315">
        <v>144.30000000000001</v>
      </c>
      <c r="R28" s="196"/>
      <c r="S28" s="315">
        <v>6.1</v>
      </c>
      <c r="T28" s="315">
        <v>40.299999999999997</v>
      </c>
      <c r="U28" s="196"/>
      <c r="V28" s="315">
        <v>1.5</v>
      </c>
      <c r="W28" s="316">
        <v>2.1</v>
      </c>
    </row>
    <row r="29" spans="1:23" ht="22.5" customHeight="1">
      <c r="A29" s="281" t="s">
        <v>739</v>
      </c>
      <c r="B29" s="209" t="s">
        <v>14</v>
      </c>
      <c r="C29" s="209" t="s">
        <v>13</v>
      </c>
      <c r="D29" s="209" t="s">
        <v>729</v>
      </c>
      <c r="E29" s="315">
        <v>53.7</v>
      </c>
      <c r="F29" s="196"/>
      <c r="G29" s="315">
        <v>0.2</v>
      </c>
      <c r="H29" s="315">
        <v>36.700000000000003</v>
      </c>
      <c r="I29" s="196">
        <v>8</v>
      </c>
      <c r="J29" s="315">
        <v>68.900000000000006</v>
      </c>
      <c r="K29" s="196" t="s">
        <v>638</v>
      </c>
      <c r="L29" s="196"/>
      <c r="M29" s="315">
        <v>8.5</v>
      </c>
      <c r="N29" s="315">
        <v>3.3</v>
      </c>
      <c r="O29" s="315">
        <v>18.8</v>
      </c>
      <c r="P29" s="315">
        <v>1.4</v>
      </c>
      <c r="Q29" s="315">
        <v>65.7</v>
      </c>
      <c r="R29" s="196"/>
      <c r="S29" s="315">
        <v>4.4000000000000004</v>
      </c>
      <c r="T29" s="315">
        <v>46.1</v>
      </c>
      <c r="U29" s="315">
        <v>2.2000000000000002</v>
      </c>
      <c r="V29" s="196"/>
      <c r="W29" s="316">
        <v>0.4</v>
      </c>
    </row>
    <row r="30" spans="1:23" ht="22.5" customHeight="1">
      <c r="A30" s="281" t="s">
        <v>740</v>
      </c>
      <c r="B30" s="209" t="s">
        <v>14</v>
      </c>
      <c r="C30" s="209" t="s">
        <v>13</v>
      </c>
      <c r="D30" s="209" t="s">
        <v>729</v>
      </c>
      <c r="E30" s="315">
        <v>51.7</v>
      </c>
      <c r="F30" s="315">
        <v>1.1000000000000001</v>
      </c>
      <c r="G30" s="315">
        <v>1.1000000000000001</v>
      </c>
      <c r="H30" s="315">
        <v>61.8</v>
      </c>
      <c r="I30" s="315">
        <v>9.1</v>
      </c>
      <c r="J30" s="315">
        <v>72.3</v>
      </c>
      <c r="K30" s="196" t="s">
        <v>694</v>
      </c>
      <c r="L30" s="196"/>
      <c r="M30" s="315">
        <v>13.8</v>
      </c>
      <c r="N30" s="315">
        <v>3.8</v>
      </c>
      <c r="O30" s="315">
        <v>20.100000000000001</v>
      </c>
      <c r="P30" s="315">
        <v>1.8</v>
      </c>
      <c r="Q30" s="315">
        <v>86.3</v>
      </c>
      <c r="R30" s="196"/>
      <c r="S30" s="315">
        <v>4.4000000000000004</v>
      </c>
      <c r="T30" s="315">
        <v>44.8</v>
      </c>
      <c r="U30" s="196"/>
      <c r="V30" s="315">
        <v>2.2000000000000002</v>
      </c>
      <c r="W30" s="316">
        <v>1.6</v>
      </c>
    </row>
    <row r="31" spans="1:23" ht="22.5" customHeight="1">
      <c r="A31" s="281" t="s">
        <v>743</v>
      </c>
      <c r="B31" s="209" t="s">
        <v>14</v>
      </c>
      <c r="C31" s="209" t="s">
        <v>13</v>
      </c>
      <c r="D31" s="209" t="s">
        <v>742</v>
      </c>
      <c r="E31" s="315">
        <v>52.8</v>
      </c>
      <c r="F31" s="315">
        <v>0.6</v>
      </c>
      <c r="G31" s="315">
        <v>0.5</v>
      </c>
      <c r="H31" s="315">
        <v>66.900000000000006</v>
      </c>
      <c r="I31" s="315">
        <v>10.8</v>
      </c>
      <c r="J31" s="315">
        <v>96.7</v>
      </c>
      <c r="K31" s="196" t="s">
        <v>638</v>
      </c>
      <c r="L31" s="196"/>
      <c r="M31" s="315">
        <v>15.6</v>
      </c>
      <c r="N31" s="315">
        <v>4.5999999999999996</v>
      </c>
      <c r="O31" s="196">
        <v>20</v>
      </c>
      <c r="P31" s="315">
        <v>4.2</v>
      </c>
      <c r="Q31" s="315">
        <v>97.5</v>
      </c>
      <c r="R31" s="196"/>
      <c r="S31" s="315">
        <v>4.4000000000000004</v>
      </c>
      <c r="T31" s="196">
        <v>44</v>
      </c>
      <c r="U31" s="196"/>
      <c r="V31" s="315">
        <v>4.4000000000000004</v>
      </c>
      <c r="W31" s="316">
        <v>3.3</v>
      </c>
    </row>
    <row r="32" spans="1:23" ht="22.5" customHeight="1">
      <c r="A32" s="281" t="s">
        <v>741</v>
      </c>
      <c r="B32" s="209" t="s">
        <v>14</v>
      </c>
      <c r="C32" s="209" t="s">
        <v>13</v>
      </c>
      <c r="D32" s="209" t="s">
        <v>742</v>
      </c>
      <c r="E32" s="315">
        <v>55.7</v>
      </c>
      <c r="F32" s="315">
        <v>1.6</v>
      </c>
      <c r="G32" s="196">
        <v>1</v>
      </c>
      <c r="H32" s="315">
        <v>66.099999999999994</v>
      </c>
      <c r="I32" s="315">
        <v>10.9</v>
      </c>
      <c r="J32" s="315">
        <v>117.1</v>
      </c>
      <c r="K32" s="196" t="s">
        <v>682</v>
      </c>
      <c r="L32" s="315">
        <v>24.3</v>
      </c>
      <c r="M32" s="315">
        <v>16.100000000000001</v>
      </c>
      <c r="N32" s="315">
        <v>4.7</v>
      </c>
      <c r="O32" s="315">
        <v>19.100000000000001</v>
      </c>
      <c r="P32" s="196">
        <v>4</v>
      </c>
      <c r="Q32" s="315">
        <v>117.2</v>
      </c>
      <c r="R32" s="315">
        <v>27.4</v>
      </c>
      <c r="S32" s="315">
        <v>3.4</v>
      </c>
      <c r="T32" s="315">
        <v>45.5</v>
      </c>
      <c r="U32" s="315">
        <v>0.1</v>
      </c>
      <c r="V32" s="315">
        <v>3.9</v>
      </c>
      <c r="W32" s="316">
        <v>2.6</v>
      </c>
    </row>
    <row r="33" spans="1:23" ht="22.5" customHeight="1">
      <c r="A33" s="281" t="s">
        <v>955</v>
      </c>
      <c r="B33" s="209" t="s">
        <v>42</v>
      </c>
      <c r="C33" s="209" t="s">
        <v>41</v>
      </c>
      <c r="D33" s="209" t="s">
        <v>42</v>
      </c>
      <c r="E33" s="315">
        <v>50.6</v>
      </c>
      <c r="F33" s="196"/>
      <c r="G33" s="315">
        <v>1.1000000000000001</v>
      </c>
      <c r="H33" s="196">
        <v>101</v>
      </c>
      <c r="I33" s="315">
        <v>8.6999999999999993</v>
      </c>
      <c r="J33" s="315">
        <v>43.6</v>
      </c>
      <c r="K33" s="196" t="s">
        <v>685</v>
      </c>
      <c r="L33" s="196"/>
      <c r="M33" s="196">
        <v>6</v>
      </c>
      <c r="N33" s="315">
        <v>2.5</v>
      </c>
      <c r="O33" s="315">
        <v>15.3</v>
      </c>
      <c r="P33" s="315">
        <v>0.8</v>
      </c>
      <c r="Q33" s="196">
        <v>48</v>
      </c>
      <c r="R33" s="196"/>
      <c r="S33" s="315">
        <v>5.0999999999999996</v>
      </c>
      <c r="T33" s="315">
        <v>44.8</v>
      </c>
      <c r="U33" s="315">
        <v>32.299999999999997</v>
      </c>
      <c r="V33" s="196"/>
      <c r="W33" s="316">
        <v>1.8</v>
      </c>
    </row>
    <row r="34" spans="1:23" ht="22.5" customHeight="1">
      <c r="A34" s="281" t="s">
        <v>956</v>
      </c>
      <c r="B34" s="209" t="s">
        <v>42</v>
      </c>
      <c r="C34" s="209" t="s">
        <v>41</v>
      </c>
      <c r="D34" s="209" t="s">
        <v>42</v>
      </c>
      <c r="E34" s="315">
        <v>51.2</v>
      </c>
      <c r="F34" s="315">
        <v>0.9</v>
      </c>
      <c r="G34" s="315">
        <v>0.6</v>
      </c>
      <c r="H34" s="315">
        <v>113.5</v>
      </c>
      <c r="I34" s="315">
        <v>6.4</v>
      </c>
      <c r="J34" s="315">
        <v>37.700000000000003</v>
      </c>
      <c r="K34" s="196">
        <v>1</v>
      </c>
      <c r="L34" s="315">
        <v>20.8</v>
      </c>
      <c r="M34" s="315">
        <v>10.1</v>
      </c>
      <c r="N34" s="315">
        <v>1.8</v>
      </c>
      <c r="O34" s="315">
        <v>18.5</v>
      </c>
      <c r="P34" s="315">
        <v>1.5</v>
      </c>
      <c r="Q34" s="315">
        <v>55.2</v>
      </c>
      <c r="R34" s="196">
        <v>22</v>
      </c>
      <c r="S34" s="315">
        <v>4.7</v>
      </c>
      <c r="T34" s="315">
        <v>43.9</v>
      </c>
      <c r="U34" s="315">
        <v>13.7</v>
      </c>
      <c r="V34" s="315">
        <v>1.5</v>
      </c>
      <c r="W34" s="316">
        <v>1.2</v>
      </c>
    </row>
    <row r="35" spans="1:23" ht="22.5" customHeight="1">
      <c r="A35" s="281" t="s">
        <v>959</v>
      </c>
      <c r="B35" s="209" t="s">
        <v>42</v>
      </c>
      <c r="C35" s="209" t="s">
        <v>41</v>
      </c>
      <c r="D35" s="209" t="s">
        <v>42</v>
      </c>
      <c r="E35" s="315">
        <v>45.4</v>
      </c>
      <c r="F35" s="196"/>
      <c r="G35" s="315">
        <v>0.2</v>
      </c>
      <c r="H35" s="315">
        <v>54.5</v>
      </c>
      <c r="I35" s="315">
        <v>9.3000000000000007</v>
      </c>
      <c r="J35" s="315">
        <v>44.9</v>
      </c>
      <c r="K35" s="196" t="s">
        <v>699</v>
      </c>
      <c r="L35" s="196"/>
      <c r="M35" s="315">
        <v>9.5</v>
      </c>
      <c r="N35" s="315">
        <v>2.9</v>
      </c>
      <c r="O35" s="196">
        <v>16</v>
      </c>
      <c r="P35" s="196">
        <v>1</v>
      </c>
      <c r="Q35" s="315">
        <v>43.4</v>
      </c>
      <c r="R35" s="196"/>
      <c r="S35" s="196">
        <v>7</v>
      </c>
      <c r="T35" s="196">
        <v>37</v>
      </c>
      <c r="U35" s="315">
        <v>5.7</v>
      </c>
      <c r="V35" s="196"/>
      <c r="W35" s="316">
        <v>1.8</v>
      </c>
    </row>
    <row r="36" spans="1:23" ht="22.5" customHeight="1">
      <c r="A36" s="281" t="s">
        <v>957</v>
      </c>
      <c r="B36" s="209" t="s">
        <v>42</v>
      </c>
      <c r="C36" s="209" t="s">
        <v>41</v>
      </c>
      <c r="D36" s="209" t="s">
        <v>42</v>
      </c>
      <c r="E36" s="315">
        <v>45.1</v>
      </c>
      <c r="F36" s="196"/>
      <c r="G36" s="315">
        <v>0.7</v>
      </c>
      <c r="H36" s="315">
        <v>80.900000000000006</v>
      </c>
      <c r="I36" s="315">
        <v>8.1</v>
      </c>
      <c r="J36" s="315">
        <v>48.9</v>
      </c>
      <c r="K36" s="196" t="s">
        <v>709</v>
      </c>
      <c r="L36" s="196"/>
      <c r="M36" s="315">
        <v>14.1</v>
      </c>
      <c r="N36" s="196">
        <v>3</v>
      </c>
      <c r="O36" s="315">
        <v>20.3</v>
      </c>
      <c r="P36" s="315">
        <v>0.5</v>
      </c>
      <c r="Q36" s="315">
        <v>108.2</v>
      </c>
      <c r="R36" s="196"/>
      <c r="S36" s="315">
        <v>6.8</v>
      </c>
      <c r="T36" s="315">
        <v>37.4</v>
      </c>
      <c r="U36" s="196"/>
      <c r="V36" s="196"/>
      <c r="W36" s="316">
        <v>0.6</v>
      </c>
    </row>
    <row r="37" spans="1:23" ht="22.5" customHeight="1">
      <c r="A37" s="281" t="s">
        <v>958</v>
      </c>
      <c r="B37" s="209" t="s">
        <v>42</v>
      </c>
      <c r="C37" s="209" t="s">
        <v>41</v>
      </c>
      <c r="D37" s="209" t="s">
        <v>42</v>
      </c>
      <c r="E37" s="315">
        <v>46.8</v>
      </c>
      <c r="F37" s="196"/>
      <c r="G37" s="315">
        <v>1.8</v>
      </c>
      <c r="H37" s="315">
        <v>61.8</v>
      </c>
      <c r="I37" s="196"/>
      <c r="J37" s="315">
        <v>52.8</v>
      </c>
      <c r="K37" s="196"/>
      <c r="L37" s="196"/>
      <c r="M37" s="196"/>
      <c r="N37" s="315">
        <v>1.5</v>
      </c>
      <c r="O37" s="315">
        <v>19.2</v>
      </c>
      <c r="P37" s="315">
        <v>1.3</v>
      </c>
      <c r="Q37" s="315">
        <v>8.3000000000000007</v>
      </c>
      <c r="R37" s="196"/>
      <c r="S37" s="315">
        <v>7.4</v>
      </c>
      <c r="T37" s="315">
        <v>38.1</v>
      </c>
      <c r="U37" s="196"/>
      <c r="V37" s="196"/>
      <c r="W37" s="317"/>
    </row>
    <row r="38" spans="1:23" ht="22.5" customHeight="1">
      <c r="A38" s="281" t="s">
        <v>960</v>
      </c>
      <c r="B38" s="209" t="s">
        <v>42</v>
      </c>
      <c r="C38" s="209" t="s">
        <v>41</v>
      </c>
      <c r="D38" s="209" t="s">
        <v>42</v>
      </c>
      <c r="E38" s="315">
        <v>49.5</v>
      </c>
      <c r="F38" s="196"/>
      <c r="G38" s="196"/>
      <c r="H38" s="196">
        <v>100</v>
      </c>
      <c r="I38" s="315">
        <v>12.4</v>
      </c>
      <c r="J38" s="315">
        <v>35.6</v>
      </c>
      <c r="K38" s="196" t="s">
        <v>696</v>
      </c>
      <c r="L38" s="196"/>
      <c r="M38" s="315">
        <v>7.7</v>
      </c>
      <c r="N38" s="315">
        <v>1.4</v>
      </c>
      <c r="O38" s="315">
        <v>18.8</v>
      </c>
      <c r="P38" s="315">
        <v>0.7</v>
      </c>
      <c r="Q38" s="196">
        <v>53</v>
      </c>
      <c r="R38" s="196"/>
      <c r="S38" s="315">
        <v>6.7</v>
      </c>
      <c r="T38" s="315">
        <v>42.2</v>
      </c>
      <c r="U38" s="315">
        <v>6.4</v>
      </c>
      <c r="V38" s="315">
        <v>1.1000000000000001</v>
      </c>
      <c r="W38" s="316">
        <v>0.5</v>
      </c>
    </row>
    <row r="39" spans="1:23" ht="22.5" customHeight="1">
      <c r="A39" s="281" t="s">
        <v>961</v>
      </c>
      <c r="B39" s="209" t="s">
        <v>42</v>
      </c>
      <c r="C39" s="209" t="s">
        <v>41</v>
      </c>
      <c r="D39" s="209" t="s">
        <v>42</v>
      </c>
      <c r="E39" s="315">
        <v>51.5</v>
      </c>
      <c r="F39" s="315">
        <v>0.8</v>
      </c>
      <c r="G39" s="315">
        <v>0.7</v>
      </c>
      <c r="H39" s="196">
        <v>99</v>
      </c>
      <c r="I39" s="196">
        <v>6</v>
      </c>
      <c r="J39" s="196">
        <v>22</v>
      </c>
      <c r="K39" s="196"/>
      <c r="L39" s="196"/>
      <c r="M39" s="315">
        <v>11.5</v>
      </c>
      <c r="N39" s="315">
        <v>1.3</v>
      </c>
      <c r="O39" s="315">
        <v>19.5</v>
      </c>
      <c r="P39" s="315">
        <v>0.8</v>
      </c>
      <c r="Q39" s="315">
        <v>53.6</v>
      </c>
      <c r="R39" s="196"/>
      <c r="S39" s="315">
        <v>4.5999999999999996</v>
      </c>
      <c r="T39" s="315">
        <v>44.9</v>
      </c>
      <c r="U39" s="196"/>
      <c r="V39" s="315">
        <v>1.8</v>
      </c>
      <c r="W39" s="316">
        <v>1.3</v>
      </c>
    </row>
    <row r="40" spans="1:23" ht="22.5" customHeight="1">
      <c r="A40" s="281" t="s">
        <v>962</v>
      </c>
      <c r="B40" s="209" t="s">
        <v>42</v>
      </c>
      <c r="C40" s="209" t="s">
        <v>41</v>
      </c>
      <c r="D40" s="209" t="s">
        <v>42</v>
      </c>
      <c r="E40" s="315">
        <v>46.1</v>
      </c>
      <c r="F40" s="315">
        <v>1.5</v>
      </c>
      <c r="G40" s="315">
        <v>0.8</v>
      </c>
      <c r="H40" s="315">
        <v>82.8</v>
      </c>
      <c r="I40" s="315">
        <v>9.1</v>
      </c>
      <c r="J40" s="315">
        <v>73.3</v>
      </c>
      <c r="K40" s="196" t="s">
        <v>720</v>
      </c>
      <c r="L40" s="196"/>
      <c r="M40" s="315">
        <v>12.8</v>
      </c>
      <c r="N40" s="196">
        <v>3</v>
      </c>
      <c r="O40" s="315">
        <v>23.8</v>
      </c>
      <c r="P40" s="315">
        <v>1.3</v>
      </c>
      <c r="Q40" s="315">
        <v>103.2</v>
      </c>
      <c r="R40" s="196"/>
      <c r="S40" s="315">
        <v>7.9</v>
      </c>
      <c r="T40" s="315">
        <v>37.1</v>
      </c>
      <c r="U40" s="315">
        <v>4.0999999999999996</v>
      </c>
      <c r="V40" s="315">
        <v>1.7</v>
      </c>
      <c r="W40" s="316">
        <v>1.5</v>
      </c>
    </row>
    <row r="41" spans="1:23" ht="22.5" customHeight="1">
      <c r="A41" s="281" t="s">
        <v>964</v>
      </c>
      <c r="B41" s="209" t="s">
        <v>42</v>
      </c>
      <c r="C41" s="209" t="s">
        <v>41</v>
      </c>
      <c r="D41" s="209" t="s">
        <v>42</v>
      </c>
      <c r="E41" s="196">
        <v>48</v>
      </c>
      <c r="F41" s="196"/>
      <c r="G41" s="315">
        <v>0.6</v>
      </c>
      <c r="H41" s="315">
        <v>86.8</v>
      </c>
      <c r="I41" s="196">
        <v>5</v>
      </c>
      <c r="J41" s="315">
        <v>46.2</v>
      </c>
      <c r="K41" s="196" t="s">
        <v>645</v>
      </c>
      <c r="L41" s="196"/>
      <c r="M41" s="315">
        <v>12.1</v>
      </c>
      <c r="N41" s="315">
        <v>2.4</v>
      </c>
      <c r="O41" s="315">
        <v>16.3</v>
      </c>
      <c r="P41" s="315">
        <v>0.9</v>
      </c>
      <c r="Q41" s="315">
        <v>43.5</v>
      </c>
      <c r="R41" s="196"/>
      <c r="S41" s="315">
        <v>6.1</v>
      </c>
      <c r="T41" s="315">
        <v>40.5</v>
      </c>
      <c r="U41" s="196"/>
      <c r="V41" s="196"/>
      <c r="W41" s="316">
        <v>2.4</v>
      </c>
    </row>
    <row r="42" spans="1:23" ht="22.5" customHeight="1">
      <c r="A42" s="281" t="s">
        <v>965</v>
      </c>
      <c r="B42" s="209" t="s">
        <v>42</v>
      </c>
      <c r="C42" s="209" t="s">
        <v>41</v>
      </c>
      <c r="D42" s="209" t="s">
        <v>42</v>
      </c>
      <c r="E42" s="315">
        <v>52.2</v>
      </c>
      <c r="F42" s="196"/>
      <c r="G42" s="315">
        <v>0.4</v>
      </c>
      <c r="H42" s="315">
        <v>78.2</v>
      </c>
      <c r="I42" s="315">
        <v>2.8</v>
      </c>
      <c r="J42" s="315">
        <v>33.700000000000003</v>
      </c>
      <c r="K42" s="196" t="s">
        <v>656</v>
      </c>
      <c r="L42" s="196"/>
      <c r="M42" s="315">
        <v>11.2</v>
      </c>
      <c r="N42" s="196">
        <v>2</v>
      </c>
      <c r="O42" s="315">
        <v>20.3</v>
      </c>
      <c r="P42" s="315">
        <v>0.3</v>
      </c>
      <c r="Q42" s="315">
        <v>1.3</v>
      </c>
      <c r="R42" s="196"/>
      <c r="S42" s="315">
        <v>4.4000000000000004</v>
      </c>
      <c r="T42" s="196">
        <v>45</v>
      </c>
      <c r="U42" s="196"/>
      <c r="V42" s="196"/>
      <c r="W42" s="316">
        <v>0.7</v>
      </c>
    </row>
    <row r="43" spans="1:23" ht="22.5" customHeight="1">
      <c r="A43" s="281" t="s">
        <v>966</v>
      </c>
      <c r="B43" s="209" t="s">
        <v>42</v>
      </c>
      <c r="C43" s="209" t="s">
        <v>41</v>
      </c>
      <c r="D43" s="209" t="s">
        <v>42</v>
      </c>
      <c r="E43" s="315">
        <v>49.4</v>
      </c>
      <c r="F43" s="196"/>
      <c r="G43" s="315">
        <v>1.4</v>
      </c>
      <c r="H43" s="315">
        <v>118.2</v>
      </c>
      <c r="I43" s="196">
        <v>9</v>
      </c>
      <c r="J43" s="196">
        <v>47</v>
      </c>
      <c r="K43" s="196" t="s">
        <v>712</v>
      </c>
      <c r="L43" s="196"/>
      <c r="M43" s="315">
        <v>10.199999999999999</v>
      </c>
      <c r="N43" s="315">
        <v>2.2000000000000002</v>
      </c>
      <c r="O43" s="315">
        <v>18.600000000000001</v>
      </c>
      <c r="P43" s="315">
        <v>1.3</v>
      </c>
      <c r="Q43" s="315">
        <v>27.3</v>
      </c>
      <c r="R43" s="196"/>
      <c r="S43" s="315">
        <v>7.3</v>
      </c>
      <c r="T43" s="315">
        <v>41.6</v>
      </c>
      <c r="U43" s="196"/>
      <c r="V43" s="196"/>
      <c r="W43" s="316">
        <v>1.2</v>
      </c>
    </row>
    <row r="44" spans="1:23" ht="22.5" customHeight="1">
      <c r="A44" s="281" t="s">
        <v>967</v>
      </c>
      <c r="B44" s="209" t="s">
        <v>42</v>
      </c>
      <c r="C44" s="209" t="s">
        <v>41</v>
      </c>
      <c r="D44" s="209" t="s">
        <v>42</v>
      </c>
      <c r="E44" s="315">
        <v>50.1</v>
      </c>
      <c r="F44" s="196">
        <v>1</v>
      </c>
      <c r="G44" s="315">
        <v>0.7</v>
      </c>
      <c r="H44" s="315">
        <v>85.7</v>
      </c>
      <c r="I44" s="315">
        <v>5.6</v>
      </c>
      <c r="J44" s="315">
        <v>44.5</v>
      </c>
      <c r="K44" s="196" t="s">
        <v>638</v>
      </c>
      <c r="L44" s="196"/>
      <c r="M44" s="315">
        <v>11.9</v>
      </c>
      <c r="N44" s="315">
        <v>2.4</v>
      </c>
      <c r="O44" s="315">
        <v>21.7</v>
      </c>
      <c r="P44" s="315">
        <v>1.3</v>
      </c>
      <c r="Q44" s="315">
        <v>48.4</v>
      </c>
      <c r="R44" s="196"/>
      <c r="S44" s="315">
        <v>6.1</v>
      </c>
      <c r="T44" s="315">
        <v>41.4</v>
      </c>
      <c r="U44" s="315">
        <v>5.6</v>
      </c>
      <c r="V44" s="315">
        <v>2.2000000000000002</v>
      </c>
      <c r="W44" s="316">
        <v>1.5</v>
      </c>
    </row>
    <row r="45" spans="1:23" ht="22.5" customHeight="1">
      <c r="A45" s="281" t="s">
        <v>968</v>
      </c>
      <c r="B45" s="209" t="s">
        <v>42</v>
      </c>
      <c r="C45" s="209" t="s">
        <v>41</v>
      </c>
      <c r="D45" s="209" t="s">
        <v>42</v>
      </c>
      <c r="E45" s="315">
        <v>50.6</v>
      </c>
      <c r="F45" s="196"/>
      <c r="G45" s="315">
        <v>0.7</v>
      </c>
      <c r="H45" s="315">
        <v>121.7</v>
      </c>
      <c r="I45" s="315">
        <v>4.3</v>
      </c>
      <c r="J45" s="315">
        <v>36.799999999999997</v>
      </c>
      <c r="K45" s="196" t="s">
        <v>694</v>
      </c>
      <c r="L45" s="196"/>
      <c r="M45" s="315">
        <v>7.1</v>
      </c>
      <c r="N45" s="315">
        <v>1.5</v>
      </c>
      <c r="O45" s="315">
        <v>20.9</v>
      </c>
      <c r="P45" s="315">
        <v>0.3</v>
      </c>
      <c r="Q45" s="315">
        <v>34.9</v>
      </c>
      <c r="R45" s="196"/>
      <c r="S45" s="315">
        <v>6.1</v>
      </c>
      <c r="T45" s="315">
        <v>44.3</v>
      </c>
      <c r="U45" s="196"/>
      <c r="V45" s="196"/>
      <c r="W45" s="316">
        <v>0.7</v>
      </c>
    </row>
    <row r="46" spans="1:23" ht="22.5" customHeight="1">
      <c r="A46" s="281" t="s">
        <v>969</v>
      </c>
      <c r="B46" s="209" t="s">
        <v>42</v>
      </c>
      <c r="C46" s="209" t="s">
        <v>41</v>
      </c>
      <c r="D46" s="209" t="s">
        <v>42</v>
      </c>
      <c r="E46" s="315">
        <v>45.6</v>
      </c>
      <c r="F46" s="196"/>
      <c r="G46" s="196"/>
      <c r="H46" s="315">
        <v>62.5</v>
      </c>
      <c r="I46" s="315">
        <v>11.5</v>
      </c>
      <c r="J46" s="315">
        <v>33.700000000000003</v>
      </c>
      <c r="K46" s="196" t="s">
        <v>642</v>
      </c>
      <c r="L46" s="196"/>
      <c r="M46" s="196"/>
      <c r="N46" s="315">
        <v>1.7</v>
      </c>
      <c r="O46" s="315">
        <v>12.5</v>
      </c>
      <c r="P46" s="196"/>
      <c r="Q46" s="196">
        <v>60</v>
      </c>
      <c r="R46" s="196"/>
      <c r="S46" s="315">
        <v>5.8</v>
      </c>
      <c r="T46" s="196">
        <v>40</v>
      </c>
      <c r="U46" s="196"/>
      <c r="V46" s="196"/>
      <c r="W46" s="317"/>
    </row>
    <row r="47" spans="1:23" ht="22.5" customHeight="1">
      <c r="A47" s="281" t="s">
        <v>970</v>
      </c>
      <c r="B47" s="209" t="s">
        <v>42</v>
      </c>
      <c r="C47" s="209" t="s">
        <v>41</v>
      </c>
      <c r="D47" s="209" t="s">
        <v>42</v>
      </c>
      <c r="E47" s="315">
        <v>49.5</v>
      </c>
      <c r="F47" s="196"/>
      <c r="G47" s="315">
        <v>0.4</v>
      </c>
      <c r="H47" s="315">
        <v>99.8</v>
      </c>
      <c r="I47" s="315">
        <v>6.4</v>
      </c>
      <c r="J47" s="315">
        <v>11.2</v>
      </c>
      <c r="K47" s="196" t="s">
        <v>688</v>
      </c>
      <c r="L47" s="196"/>
      <c r="M47" s="196">
        <v>13</v>
      </c>
      <c r="N47" s="196">
        <v>1</v>
      </c>
      <c r="O47" s="196">
        <v>20</v>
      </c>
      <c r="P47" s="315">
        <v>1.4</v>
      </c>
      <c r="Q47" s="315">
        <v>26.2</v>
      </c>
      <c r="R47" s="196"/>
      <c r="S47" s="315">
        <v>4.9000000000000004</v>
      </c>
      <c r="T47" s="315">
        <v>42.5</v>
      </c>
      <c r="U47" s="315">
        <v>1.6</v>
      </c>
      <c r="V47" s="196"/>
      <c r="W47" s="316">
        <v>0.4</v>
      </c>
    </row>
    <row r="48" spans="1:23" ht="22.5" customHeight="1">
      <c r="A48" s="281" t="s">
        <v>963</v>
      </c>
      <c r="B48" s="209" t="s">
        <v>42</v>
      </c>
      <c r="C48" s="209" t="s">
        <v>41</v>
      </c>
      <c r="D48" s="209" t="s">
        <v>42</v>
      </c>
      <c r="E48" s="315">
        <v>47.6</v>
      </c>
      <c r="F48" s="315">
        <v>1.3</v>
      </c>
      <c r="G48" s="315">
        <v>1.4</v>
      </c>
      <c r="H48" s="315">
        <v>63.1</v>
      </c>
      <c r="I48" s="315">
        <v>5.7</v>
      </c>
      <c r="J48" s="315">
        <v>33.799999999999997</v>
      </c>
      <c r="K48" s="196" t="s">
        <v>704</v>
      </c>
      <c r="L48" s="196"/>
      <c r="M48" s="196">
        <v>10</v>
      </c>
      <c r="N48" s="315">
        <v>1.6</v>
      </c>
      <c r="O48" s="315">
        <v>15.8</v>
      </c>
      <c r="P48" s="315">
        <v>1.2</v>
      </c>
      <c r="Q48" s="315">
        <v>43.8</v>
      </c>
      <c r="R48" s="196"/>
      <c r="S48" s="315">
        <v>5.8</v>
      </c>
      <c r="T48" s="196">
        <v>41</v>
      </c>
      <c r="U48" s="196"/>
      <c r="V48" s="315">
        <v>1.8</v>
      </c>
      <c r="W48" s="316">
        <v>1.8</v>
      </c>
    </row>
    <row r="49" spans="1:23" ht="22.5" customHeight="1">
      <c r="A49" s="281" t="s">
        <v>971</v>
      </c>
      <c r="B49" s="209" t="s">
        <v>42</v>
      </c>
      <c r="C49" s="209" t="s">
        <v>41</v>
      </c>
      <c r="D49" s="209" t="s">
        <v>42</v>
      </c>
      <c r="E49" s="315">
        <v>47.8</v>
      </c>
      <c r="F49" s="196"/>
      <c r="G49" s="315">
        <v>1.7</v>
      </c>
      <c r="H49" s="315">
        <v>64.400000000000006</v>
      </c>
      <c r="I49" s="196"/>
      <c r="J49" s="315">
        <v>56.5</v>
      </c>
      <c r="K49" s="196" t="s">
        <v>688</v>
      </c>
      <c r="L49" s="196"/>
      <c r="M49" s="315">
        <v>12.5</v>
      </c>
      <c r="N49" s="315">
        <v>2.1</v>
      </c>
      <c r="O49" s="315">
        <v>20.399999999999999</v>
      </c>
      <c r="P49" s="315">
        <v>1.1000000000000001</v>
      </c>
      <c r="Q49" s="196">
        <v>0</v>
      </c>
      <c r="R49" s="196"/>
      <c r="S49" s="315">
        <v>5.2</v>
      </c>
      <c r="T49" s="315">
        <v>40.299999999999997</v>
      </c>
      <c r="U49" s="196"/>
      <c r="V49" s="196"/>
      <c r="W49" s="316">
        <v>1.4</v>
      </c>
    </row>
    <row r="50" spans="1:23" ht="22.5" customHeight="1">
      <c r="A50" s="281" t="s">
        <v>972</v>
      </c>
      <c r="B50" s="209" t="s">
        <v>42</v>
      </c>
      <c r="C50" s="209" t="s">
        <v>41</v>
      </c>
      <c r="D50" s="209" t="s">
        <v>42</v>
      </c>
      <c r="E50" s="315">
        <v>47.5</v>
      </c>
      <c r="F50" s="196"/>
      <c r="G50" s="315">
        <v>0.6</v>
      </c>
      <c r="H50" s="315">
        <v>72.2</v>
      </c>
      <c r="I50" s="315">
        <v>12.9</v>
      </c>
      <c r="J50" s="196">
        <v>56</v>
      </c>
      <c r="K50" s="196"/>
      <c r="L50" s="196"/>
      <c r="M50" s="315">
        <v>7.5</v>
      </c>
      <c r="N50" s="315">
        <v>2.8</v>
      </c>
      <c r="O50" s="315">
        <v>18.399999999999999</v>
      </c>
      <c r="P50" s="196">
        <v>1</v>
      </c>
      <c r="Q50" s="315">
        <v>52.5</v>
      </c>
      <c r="R50" s="196"/>
      <c r="S50" s="315">
        <v>6.7</v>
      </c>
      <c r="T50" s="315">
        <v>39.700000000000003</v>
      </c>
      <c r="U50" s="315">
        <v>31.7</v>
      </c>
      <c r="V50" s="315">
        <v>1.1000000000000001</v>
      </c>
      <c r="W50" s="316">
        <v>0.3</v>
      </c>
    </row>
    <row r="51" spans="1:23" ht="22.5" customHeight="1">
      <c r="A51" s="281" t="s">
        <v>973</v>
      </c>
      <c r="B51" s="209" t="s">
        <v>42</v>
      </c>
      <c r="C51" s="209" t="s">
        <v>41</v>
      </c>
      <c r="D51" s="209" t="s">
        <v>42</v>
      </c>
      <c r="E51" s="315">
        <v>51.7</v>
      </c>
      <c r="F51" s="315">
        <v>0.6</v>
      </c>
      <c r="G51" s="196">
        <v>1</v>
      </c>
      <c r="H51" s="315">
        <v>103.8</v>
      </c>
      <c r="I51" s="315">
        <v>8.8000000000000007</v>
      </c>
      <c r="J51" s="315">
        <v>32.4</v>
      </c>
      <c r="K51" s="196" t="s">
        <v>697</v>
      </c>
      <c r="L51" s="196"/>
      <c r="M51" s="315">
        <v>13.8</v>
      </c>
      <c r="N51" s="315">
        <v>2.1</v>
      </c>
      <c r="O51" s="315">
        <v>21.8</v>
      </c>
      <c r="P51" s="315">
        <v>3.2</v>
      </c>
      <c r="Q51" s="315">
        <v>92.5</v>
      </c>
      <c r="R51" s="196"/>
      <c r="S51" s="315">
        <v>6.1</v>
      </c>
      <c r="T51" s="315">
        <v>41.7</v>
      </c>
      <c r="U51" s="315">
        <v>4.4000000000000004</v>
      </c>
      <c r="V51" s="315">
        <v>1.2</v>
      </c>
      <c r="W51" s="316">
        <v>1.6</v>
      </c>
    </row>
    <row r="52" spans="1:23" ht="22.5" customHeight="1">
      <c r="A52" s="281" t="s">
        <v>974</v>
      </c>
      <c r="B52" s="209" t="s">
        <v>42</v>
      </c>
      <c r="C52" s="209" t="s">
        <v>41</v>
      </c>
      <c r="D52" s="209" t="s">
        <v>42</v>
      </c>
      <c r="E52" s="315">
        <v>51.5</v>
      </c>
      <c r="F52" s="196"/>
      <c r="G52" s="315">
        <v>0.3</v>
      </c>
      <c r="H52" s="315">
        <v>108.5</v>
      </c>
      <c r="I52" s="315">
        <v>5.2</v>
      </c>
      <c r="J52" s="315">
        <v>25.6</v>
      </c>
      <c r="K52" s="196" t="s">
        <v>656</v>
      </c>
      <c r="L52" s="196"/>
      <c r="M52" s="315">
        <v>8.9</v>
      </c>
      <c r="N52" s="315">
        <v>1.2</v>
      </c>
      <c r="O52" s="315">
        <v>16.399999999999999</v>
      </c>
      <c r="P52" s="315">
        <v>0.3</v>
      </c>
      <c r="Q52" s="315">
        <v>10.199999999999999</v>
      </c>
      <c r="R52" s="196"/>
      <c r="S52" s="315">
        <v>4.8</v>
      </c>
      <c r="T52" s="315">
        <v>45.2</v>
      </c>
      <c r="U52" s="315">
        <v>3.1</v>
      </c>
      <c r="V52" s="196"/>
      <c r="W52" s="316">
        <v>0.2</v>
      </c>
    </row>
    <row r="53" spans="1:23" ht="22.5" customHeight="1">
      <c r="A53" s="281" t="s">
        <v>975</v>
      </c>
      <c r="B53" s="209" t="s">
        <v>42</v>
      </c>
      <c r="C53" s="209" t="s">
        <v>41</v>
      </c>
      <c r="D53" s="209" t="s">
        <v>42</v>
      </c>
      <c r="E53" s="315">
        <v>48.5</v>
      </c>
      <c r="F53" s="315">
        <v>2.2000000000000002</v>
      </c>
      <c r="G53" s="196">
        <v>1</v>
      </c>
      <c r="H53" s="315">
        <v>76.5</v>
      </c>
      <c r="I53" s="315">
        <v>9.1999999999999993</v>
      </c>
      <c r="J53" s="196">
        <v>81</v>
      </c>
      <c r="K53" s="196" t="s">
        <v>717</v>
      </c>
      <c r="L53" s="196"/>
      <c r="M53" s="315">
        <v>15.7</v>
      </c>
      <c r="N53" s="315">
        <v>3.6</v>
      </c>
      <c r="O53" s="196">
        <v>25</v>
      </c>
      <c r="P53" s="315">
        <v>1.9</v>
      </c>
      <c r="Q53" s="315">
        <v>89.2</v>
      </c>
      <c r="R53" s="196"/>
      <c r="S53" s="315">
        <v>6.9</v>
      </c>
      <c r="T53" s="315">
        <v>38.6</v>
      </c>
      <c r="U53" s="196">
        <v>10</v>
      </c>
      <c r="V53" s="315">
        <v>2.9</v>
      </c>
      <c r="W53" s="316">
        <v>1.4</v>
      </c>
    </row>
    <row r="54" spans="1:23" ht="22.5" customHeight="1">
      <c r="A54" s="281" t="s">
        <v>976</v>
      </c>
      <c r="B54" s="209" t="s">
        <v>42</v>
      </c>
      <c r="C54" s="209" t="s">
        <v>41</v>
      </c>
      <c r="D54" s="209" t="s">
        <v>42</v>
      </c>
      <c r="E54" s="315">
        <v>49.3</v>
      </c>
      <c r="F54" s="196"/>
      <c r="G54" s="315">
        <v>0.4</v>
      </c>
      <c r="H54" s="196">
        <v>86</v>
      </c>
      <c r="I54" s="196">
        <v>8</v>
      </c>
      <c r="J54" s="315">
        <v>11.5</v>
      </c>
      <c r="K54" s="196" t="s">
        <v>682</v>
      </c>
      <c r="L54" s="196"/>
      <c r="M54" s="315">
        <v>10.1</v>
      </c>
      <c r="N54" s="196">
        <v>1</v>
      </c>
      <c r="O54" s="315">
        <v>24.1</v>
      </c>
      <c r="P54" s="315">
        <v>0.7</v>
      </c>
      <c r="Q54" s="196">
        <v>40</v>
      </c>
      <c r="R54" s="196"/>
      <c r="S54" s="315">
        <v>7.3</v>
      </c>
      <c r="T54" s="315">
        <v>41.5</v>
      </c>
      <c r="U54" s="196"/>
      <c r="V54" s="196"/>
      <c r="W54" s="317"/>
    </row>
    <row r="55" spans="1:23" ht="22.5" customHeight="1">
      <c r="A55" s="281" t="s">
        <v>977</v>
      </c>
      <c r="B55" s="209" t="s">
        <v>42</v>
      </c>
      <c r="C55" s="209" t="s">
        <v>41</v>
      </c>
      <c r="D55" s="209" t="s">
        <v>42</v>
      </c>
      <c r="E55" s="315">
        <v>45.5</v>
      </c>
      <c r="F55" s="196"/>
      <c r="G55" s="315">
        <v>0.5</v>
      </c>
      <c r="H55" s="315">
        <v>70.599999999999994</v>
      </c>
      <c r="I55" s="315">
        <v>6.2</v>
      </c>
      <c r="J55" s="315">
        <v>40.4</v>
      </c>
      <c r="K55" s="196" t="s">
        <v>697</v>
      </c>
      <c r="L55" s="196"/>
      <c r="M55" s="315">
        <v>9.1999999999999993</v>
      </c>
      <c r="N55" s="315">
        <v>2.2000000000000002</v>
      </c>
      <c r="O55" s="315">
        <v>20.8</v>
      </c>
      <c r="P55" s="315">
        <v>1.4</v>
      </c>
      <c r="Q55" s="315">
        <v>106.9</v>
      </c>
      <c r="R55" s="196"/>
      <c r="S55" s="315">
        <v>7.6</v>
      </c>
      <c r="T55" s="315">
        <v>36.9</v>
      </c>
      <c r="U55" s="196"/>
      <c r="V55" s="315">
        <v>1.1000000000000001</v>
      </c>
      <c r="W55" s="316">
        <v>1.2</v>
      </c>
    </row>
    <row r="56" spans="1:23" ht="22.5" customHeight="1">
      <c r="A56" s="281" t="s">
        <v>978</v>
      </c>
      <c r="B56" s="209" t="s">
        <v>42</v>
      </c>
      <c r="C56" s="209" t="s">
        <v>41</v>
      </c>
      <c r="D56" s="209" t="s">
        <v>42</v>
      </c>
      <c r="E56" s="315">
        <v>46.1</v>
      </c>
      <c r="F56" s="196"/>
      <c r="G56" s="315">
        <v>1.4</v>
      </c>
      <c r="H56" s="315">
        <v>47.9</v>
      </c>
      <c r="I56" s="196"/>
      <c r="J56" s="315">
        <v>45.2</v>
      </c>
      <c r="K56" s="196" t="s">
        <v>659</v>
      </c>
      <c r="L56" s="196"/>
      <c r="M56" s="196"/>
      <c r="N56" s="315">
        <v>2.5</v>
      </c>
      <c r="O56" s="196">
        <v>13</v>
      </c>
      <c r="P56" s="196">
        <v>1</v>
      </c>
      <c r="Q56" s="196">
        <v>0</v>
      </c>
      <c r="R56" s="196"/>
      <c r="S56" s="315">
        <v>8.1</v>
      </c>
      <c r="T56" s="315">
        <v>37.799999999999997</v>
      </c>
      <c r="U56" s="196"/>
      <c r="V56" s="196"/>
      <c r="W56" s="317">
        <v>1</v>
      </c>
    </row>
    <row r="57" spans="1:23" ht="22.5" customHeight="1">
      <c r="A57" s="281" t="s">
        <v>979</v>
      </c>
      <c r="B57" s="209" t="s">
        <v>42</v>
      </c>
      <c r="C57" s="209" t="s">
        <v>41</v>
      </c>
      <c r="D57" s="209" t="s">
        <v>42</v>
      </c>
      <c r="E57" s="315">
        <v>51.6</v>
      </c>
      <c r="F57" s="315">
        <v>1.1000000000000001</v>
      </c>
      <c r="G57" s="315">
        <v>1.1000000000000001</v>
      </c>
      <c r="H57" s="315">
        <v>105.9</v>
      </c>
      <c r="I57" s="315">
        <v>6.3</v>
      </c>
      <c r="J57" s="315">
        <v>119.3</v>
      </c>
      <c r="K57" s="196" t="s">
        <v>694</v>
      </c>
      <c r="L57" s="315">
        <v>24.7</v>
      </c>
      <c r="M57" s="315">
        <v>12.7</v>
      </c>
      <c r="N57" s="315">
        <v>4.7</v>
      </c>
      <c r="O57" s="196">
        <v>14</v>
      </c>
      <c r="P57" s="315">
        <v>3.2</v>
      </c>
      <c r="Q57" s="315">
        <v>160.80000000000001</v>
      </c>
      <c r="R57" s="315">
        <v>29.7</v>
      </c>
      <c r="S57" s="315">
        <v>4.9000000000000004</v>
      </c>
      <c r="T57" s="315">
        <v>41.5</v>
      </c>
      <c r="U57" s="315">
        <v>0.6</v>
      </c>
      <c r="V57" s="315">
        <v>0.9</v>
      </c>
      <c r="W57" s="316">
        <v>1.3</v>
      </c>
    </row>
    <row r="58" spans="1:23" ht="22.5" customHeight="1">
      <c r="A58" s="281" t="s">
        <v>980</v>
      </c>
      <c r="B58" s="209" t="s">
        <v>42</v>
      </c>
      <c r="C58" s="209" t="s">
        <v>41</v>
      </c>
      <c r="D58" s="209" t="s">
        <v>42</v>
      </c>
      <c r="E58" s="315">
        <v>49.1</v>
      </c>
      <c r="F58" s="196"/>
      <c r="G58" s="196"/>
      <c r="H58" s="315">
        <v>74.5</v>
      </c>
      <c r="I58" s="315">
        <v>13.9</v>
      </c>
      <c r="J58" s="315">
        <v>37.5</v>
      </c>
      <c r="K58" s="196" t="s">
        <v>688</v>
      </c>
      <c r="L58" s="196"/>
      <c r="M58" s="315">
        <v>7.9</v>
      </c>
      <c r="N58" s="315">
        <v>2.2999999999999998</v>
      </c>
      <c r="O58" s="196">
        <v>19</v>
      </c>
      <c r="P58" s="315">
        <v>1.4</v>
      </c>
      <c r="Q58" s="315">
        <v>21.3</v>
      </c>
      <c r="R58" s="196"/>
      <c r="S58" s="196">
        <v>7</v>
      </c>
      <c r="T58" s="315">
        <v>41.9</v>
      </c>
      <c r="U58" s="196"/>
      <c r="V58" s="315">
        <v>1.4</v>
      </c>
      <c r="W58" s="316">
        <v>1.4</v>
      </c>
    </row>
    <row r="59" spans="1:23" ht="22.5" customHeight="1">
      <c r="A59" s="281" t="s">
        <v>981</v>
      </c>
      <c r="B59" s="209" t="s">
        <v>42</v>
      </c>
      <c r="C59" s="209" t="s">
        <v>41</v>
      </c>
      <c r="D59" s="209" t="s">
        <v>42</v>
      </c>
      <c r="E59" s="315">
        <v>48.1</v>
      </c>
      <c r="F59" s="196"/>
      <c r="G59" s="315">
        <v>0.6</v>
      </c>
      <c r="H59" s="315">
        <v>80.599999999999994</v>
      </c>
      <c r="I59" s="315">
        <v>8.8000000000000007</v>
      </c>
      <c r="J59" s="315">
        <v>46.3</v>
      </c>
      <c r="K59" s="196" t="s">
        <v>704</v>
      </c>
      <c r="L59" s="196"/>
      <c r="M59" s="196">
        <v>8</v>
      </c>
      <c r="N59" s="315">
        <v>1.8</v>
      </c>
      <c r="O59" s="315">
        <v>14.2</v>
      </c>
      <c r="P59" s="315">
        <v>1.1000000000000001</v>
      </c>
      <c r="Q59" s="315">
        <v>33.200000000000003</v>
      </c>
      <c r="R59" s="196"/>
      <c r="S59" s="315">
        <v>7.9</v>
      </c>
      <c r="T59" s="315">
        <v>41.6</v>
      </c>
      <c r="U59" s="196"/>
      <c r="V59" s="196"/>
      <c r="W59" s="316">
        <v>1.5</v>
      </c>
    </row>
    <row r="60" spans="1:23" ht="22.5" customHeight="1">
      <c r="A60" s="281" t="s">
        <v>995</v>
      </c>
      <c r="B60" s="209" t="s">
        <v>71</v>
      </c>
      <c r="C60" s="209" t="s">
        <v>70</v>
      </c>
      <c r="D60" s="209" t="s">
        <v>71</v>
      </c>
      <c r="E60" s="315">
        <v>47.1</v>
      </c>
      <c r="F60" s="315">
        <v>1.9</v>
      </c>
      <c r="G60" s="315">
        <v>1.9</v>
      </c>
      <c r="H60" s="315">
        <v>50.2</v>
      </c>
      <c r="I60" s="315">
        <v>8.4</v>
      </c>
      <c r="J60" s="315">
        <v>47.2</v>
      </c>
      <c r="K60" s="196" t="s">
        <v>659</v>
      </c>
      <c r="L60" s="196"/>
      <c r="M60" s="315">
        <v>9.1999999999999993</v>
      </c>
      <c r="N60" s="315">
        <v>2.6</v>
      </c>
      <c r="O60" s="315">
        <v>19.8</v>
      </c>
      <c r="P60" s="315">
        <v>1.1000000000000001</v>
      </c>
      <c r="Q60" s="315">
        <v>50.9</v>
      </c>
      <c r="R60" s="196"/>
      <c r="S60" s="315">
        <v>6.5</v>
      </c>
      <c r="T60" s="315">
        <v>39.9</v>
      </c>
      <c r="U60" s="315">
        <v>2.6</v>
      </c>
      <c r="V60" s="315">
        <v>2.2999999999999998</v>
      </c>
      <c r="W60" s="316">
        <v>2.1</v>
      </c>
    </row>
    <row r="61" spans="1:23" ht="22.5" customHeight="1">
      <c r="A61" s="281" t="s">
        <v>996</v>
      </c>
      <c r="B61" s="209" t="s">
        <v>71</v>
      </c>
      <c r="C61" s="209" t="s">
        <v>70</v>
      </c>
      <c r="D61" s="209" t="s">
        <v>71</v>
      </c>
      <c r="E61" s="315">
        <v>48.3</v>
      </c>
      <c r="F61" s="315">
        <v>1.2</v>
      </c>
      <c r="G61" s="196">
        <v>1</v>
      </c>
      <c r="H61" s="315">
        <v>80.599999999999994</v>
      </c>
      <c r="I61" s="315">
        <v>8.1999999999999993</v>
      </c>
      <c r="J61" s="315">
        <v>35.5</v>
      </c>
      <c r="K61" s="196" t="s">
        <v>688</v>
      </c>
      <c r="L61" s="196"/>
      <c r="M61" s="315">
        <v>8.5</v>
      </c>
      <c r="N61" s="315">
        <v>1.9</v>
      </c>
      <c r="O61" s="315">
        <v>18.899999999999999</v>
      </c>
      <c r="P61" s="315">
        <v>0.7</v>
      </c>
      <c r="Q61" s="315">
        <v>15.7</v>
      </c>
      <c r="R61" s="196"/>
      <c r="S61" s="315">
        <v>5.5</v>
      </c>
      <c r="T61" s="315">
        <v>40.700000000000003</v>
      </c>
      <c r="U61" s="315">
        <v>4.8</v>
      </c>
      <c r="V61" s="196"/>
      <c r="W61" s="316">
        <v>0.7</v>
      </c>
    </row>
    <row r="62" spans="1:23" ht="22.5" customHeight="1">
      <c r="A62" s="281" t="s">
        <v>997</v>
      </c>
      <c r="B62" s="209" t="s">
        <v>71</v>
      </c>
      <c r="C62" s="209" t="s">
        <v>70</v>
      </c>
      <c r="D62" s="209" t="s">
        <v>71</v>
      </c>
      <c r="E62" s="315">
        <v>45.5</v>
      </c>
      <c r="F62" s="315">
        <v>4.9000000000000004</v>
      </c>
      <c r="G62" s="315">
        <v>2.2999999999999998</v>
      </c>
      <c r="H62" s="315">
        <v>79.7</v>
      </c>
      <c r="I62" s="315">
        <v>9.5</v>
      </c>
      <c r="J62" s="315">
        <v>107.4</v>
      </c>
      <c r="K62" s="196" t="s">
        <v>725</v>
      </c>
      <c r="L62" s="196"/>
      <c r="M62" s="315">
        <v>19.399999999999999</v>
      </c>
      <c r="N62" s="315">
        <v>3.8</v>
      </c>
      <c r="O62" s="196">
        <v>26</v>
      </c>
      <c r="P62" s="315">
        <v>2.5</v>
      </c>
      <c r="Q62" s="315">
        <v>113.7</v>
      </c>
      <c r="R62" s="196"/>
      <c r="S62" s="315">
        <v>8.6999999999999993</v>
      </c>
      <c r="T62" s="315">
        <v>35.5</v>
      </c>
      <c r="U62" s="315">
        <v>9.5</v>
      </c>
      <c r="V62" s="315">
        <v>6.1</v>
      </c>
      <c r="W62" s="316">
        <v>2.1</v>
      </c>
    </row>
    <row r="63" spans="1:23" ht="22.5" customHeight="1">
      <c r="A63" s="281" t="s">
        <v>998</v>
      </c>
      <c r="B63" s="209" t="s">
        <v>71</v>
      </c>
      <c r="C63" s="209" t="s">
        <v>70</v>
      </c>
      <c r="D63" s="209" t="s">
        <v>71</v>
      </c>
      <c r="E63" s="315">
        <v>46.5</v>
      </c>
      <c r="F63" s="196"/>
      <c r="G63" s="315">
        <v>0.6</v>
      </c>
      <c r="H63" s="315">
        <v>102.4</v>
      </c>
      <c r="I63" s="315">
        <v>6.1</v>
      </c>
      <c r="J63" s="315">
        <v>38.700000000000003</v>
      </c>
      <c r="K63" s="196" t="s">
        <v>702</v>
      </c>
      <c r="L63" s="196"/>
      <c r="M63" s="315">
        <v>9.6</v>
      </c>
      <c r="N63" s="315">
        <v>1.8</v>
      </c>
      <c r="O63" s="315">
        <v>16.399999999999999</v>
      </c>
      <c r="P63" s="315">
        <v>1.5</v>
      </c>
      <c r="Q63" s="315">
        <v>55.9</v>
      </c>
      <c r="R63" s="196"/>
      <c r="S63" s="315">
        <v>7.6</v>
      </c>
      <c r="T63" s="315">
        <v>39.9</v>
      </c>
      <c r="U63" s="196">
        <v>9</v>
      </c>
      <c r="V63" s="315">
        <v>0.8</v>
      </c>
      <c r="W63" s="317">
        <v>1</v>
      </c>
    </row>
    <row r="64" spans="1:23" ht="22.5" customHeight="1">
      <c r="A64" s="281" t="s">
        <v>999</v>
      </c>
      <c r="B64" s="209" t="s">
        <v>71</v>
      </c>
      <c r="C64" s="209" t="s">
        <v>70</v>
      </c>
      <c r="D64" s="209" t="s">
        <v>71</v>
      </c>
      <c r="E64" s="315">
        <v>45.9</v>
      </c>
      <c r="F64" s="196"/>
      <c r="G64" s="196"/>
      <c r="H64" s="315">
        <v>73.099999999999994</v>
      </c>
      <c r="I64" s="315">
        <v>5.6</v>
      </c>
      <c r="J64" s="196">
        <v>51</v>
      </c>
      <c r="K64" s="196" t="s">
        <v>715</v>
      </c>
      <c r="L64" s="196"/>
      <c r="M64" s="315">
        <v>11.1</v>
      </c>
      <c r="N64" s="315">
        <v>2.2000000000000002</v>
      </c>
      <c r="O64" s="315">
        <v>24.7</v>
      </c>
      <c r="P64" s="315">
        <v>1.4</v>
      </c>
      <c r="Q64" s="315">
        <v>64.400000000000006</v>
      </c>
      <c r="R64" s="196"/>
      <c r="S64" s="196">
        <v>7</v>
      </c>
      <c r="T64" s="196">
        <v>37</v>
      </c>
      <c r="U64" s="196">
        <v>15</v>
      </c>
      <c r="V64" s="196"/>
      <c r="W64" s="316">
        <v>0.6</v>
      </c>
    </row>
    <row r="65" spans="1:23" ht="22.5" customHeight="1">
      <c r="A65" s="281" t="s">
        <v>1000</v>
      </c>
      <c r="B65" s="209" t="s">
        <v>71</v>
      </c>
      <c r="C65" s="209" t="s">
        <v>70</v>
      </c>
      <c r="D65" s="209" t="s">
        <v>71</v>
      </c>
      <c r="E65" s="315">
        <v>47.3</v>
      </c>
      <c r="F65" s="315">
        <v>0.8</v>
      </c>
      <c r="G65" s="315">
        <v>0.6</v>
      </c>
      <c r="H65" s="315">
        <v>64.5</v>
      </c>
      <c r="I65" s="315">
        <v>7.8</v>
      </c>
      <c r="J65" s="196">
        <v>58</v>
      </c>
      <c r="K65" s="196" t="s">
        <v>715</v>
      </c>
      <c r="L65" s="196"/>
      <c r="M65" s="315">
        <v>14.2</v>
      </c>
      <c r="N65" s="315">
        <v>2.5</v>
      </c>
      <c r="O65" s="315">
        <v>25.9</v>
      </c>
      <c r="P65" s="315">
        <v>1.4</v>
      </c>
      <c r="Q65" s="315">
        <v>72.8</v>
      </c>
      <c r="R65" s="196"/>
      <c r="S65" s="315">
        <v>7.9</v>
      </c>
      <c r="T65" s="315">
        <v>37.4</v>
      </c>
      <c r="U65" s="315">
        <v>17.8</v>
      </c>
      <c r="V65" s="196"/>
      <c r="W65" s="316">
        <v>0.6</v>
      </c>
    </row>
    <row r="66" spans="1:23" ht="22.5" customHeight="1">
      <c r="A66" s="281" t="s">
        <v>1001</v>
      </c>
      <c r="B66" s="209" t="s">
        <v>71</v>
      </c>
      <c r="C66" s="209" t="s">
        <v>70</v>
      </c>
      <c r="D66" s="209" t="s">
        <v>71</v>
      </c>
      <c r="E66" s="315">
        <v>44.6</v>
      </c>
      <c r="F66" s="196"/>
      <c r="G66" s="315">
        <v>0.5</v>
      </c>
      <c r="H66" s="315">
        <v>48.4</v>
      </c>
      <c r="I66" s="315">
        <v>7.5</v>
      </c>
      <c r="J66" s="196">
        <v>35</v>
      </c>
      <c r="K66" s="196" t="s">
        <v>719</v>
      </c>
      <c r="L66" s="196"/>
      <c r="M66" s="315">
        <v>9.3000000000000007</v>
      </c>
      <c r="N66" s="315">
        <v>2.8</v>
      </c>
      <c r="O66" s="315">
        <v>22.3</v>
      </c>
      <c r="P66" s="315">
        <v>1.4</v>
      </c>
      <c r="Q66" s="315">
        <v>85.3</v>
      </c>
      <c r="R66" s="196"/>
      <c r="S66" s="315">
        <v>7.7</v>
      </c>
      <c r="T66" s="315">
        <v>36.6</v>
      </c>
      <c r="U66" s="196">
        <v>10</v>
      </c>
      <c r="V66" s="196"/>
      <c r="W66" s="317"/>
    </row>
    <row r="67" spans="1:23" ht="22.5" customHeight="1">
      <c r="A67" s="281" t="s">
        <v>1002</v>
      </c>
      <c r="B67" s="209" t="s">
        <v>71</v>
      </c>
      <c r="C67" s="209" t="s">
        <v>70</v>
      </c>
      <c r="D67" s="209" t="s">
        <v>71</v>
      </c>
      <c r="E67" s="315">
        <v>47.8</v>
      </c>
      <c r="F67" s="315">
        <v>2.9</v>
      </c>
      <c r="G67" s="315">
        <v>2.1</v>
      </c>
      <c r="H67" s="315">
        <v>71.099999999999994</v>
      </c>
      <c r="I67" s="315">
        <v>8.4</v>
      </c>
      <c r="J67" s="315">
        <v>71.599999999999994</v>
      </c>
      <c r="K67" s="196" t="s">
        <v>715</v>
      </c>
      <c r="L67" s="196"/>
      <c r="M67" s="315">
        <v>13.5</v>
      </c>
      <c r="N67" s="315">
        <v>2.7</v>
      </c>
      <c r="O67" s="315">
        <v>25.3</v>
      </c>
      <c r="P67" s="315">
        <v>1.7</v>
      </c>
      <c r="Q67" s="315">
        <v>124.9</v>
      </c>
      <c r="R67" s="196"/>
      <c r="S67" s="196">
        <v>8</v>
      </c>
      <c r="T67" s="315">
        <v>37.299999999999997</v>
      </c>
      <c r="U67" s="315">
        <v>3.8</v>
      </c>
      <c r="V67" s="315">
        <v>3.5</v>
      </c>
      <c r="W67" s="316">
        <v>2.2000000000000002</v>
      </c>
    </row>
    <row r="68" spans="1:23" ht="22.5" customHeight="1">
      <c r="A68" s="281" t="s">
        <v>1003</v>
      </c>
      <c r="B68" s="209" t="s">
        <v>71</v>
      </c>
      <c r="C68" s="209" t="s">
        <v>70</v>
      </c>
      <c r="D68" s="209" t="s">
        <v>71</v>
      </c>
      <c r="E68" s="315">
        <v>43.1</v>
      </c>
      <c r="F68" s="196"/>
      <c r="G68" s="315">
        <v>0.9</v>
      </c>
      <c r="H68" s="315">
        <v>71.599999999999994</v>
      </c>
      <c r="I68" s="315">
        <v>8.5</v>
      </c>
      <c r="J68" s="315">
        <v>61.9</v>
      </c>
      <c r="K68" s="196"/>
      <c r="L68" s="196"/>
      <c r="M68" s="315">
        <v>11.9</v>
      </c>
      <c r="N68" s="315">
        <v>3.4</v>
      </c>
      <c r="O68" s="315">
        <v>18.3</v>
      </c>
      <c r="P68" s="315">
        <v>1.4</v>
      </c>
      <c r="Q68" s="315">
        <v>54.5</v>
      </c>
      <c r="R68" s="196"/>
      <c r="S68" s="315">
        <v>8.9</v>
      </c>
      <c r="T68" s="196">
        <v>34</v>
      </c>
      <c r="U68" s="315">
        <v>40.200000000000003</v>
      </c>
      <c r="V68" s="315">
        <v>8.1</v>
      </c>
      <c r="W68" s="316">
        <v>5.9</v>
      </c>
    </row>
    <row r="69" spans="1:23" ht="22.5" customHeight="1">
      <c r="A69" s="281" t="s">
        <v>1004</v>
      </c>
      <c r="B69" s="209" t="s">
        <v>71</v>
      </c>
      <c r="C69" s="209" t="s">
        <v>70</v>
      </c>
      <c r="D69" s="209" t="s">
        <v>71</v>
      </c>
      <c r="E69" s="315">
        <v>46.9</v>
      </c>
      <c r="F69" s="315">
        <v>3.7</v>
      </c>
      <c r="G69" s="315">
        <v>1.9</v>
      </c>
      <c r="H69" s="315">
        <v>73.8</v>
      </c>
      <c r="I69" s="315">
        <v>8.8000000000000007</v>
      </c>
      <c r="J69" s="315">
        <v>70.3</v>
      </c>
      <c r="K69" s="196" t="s">
        <v>719</v>
      </c>
      <c r="L69" s="196"/>
      <c r="M69" s="196">
        <v>12</v>
      </c>
      <c r="N69" s="315">
        <v>2.5</v>
      </c>
      <c r="O69" s="196">
        <v>23</v>
      </c>
      <c r="P69" s="315">
        <v>1.7</v>
      </c>
      <c r="Q69" s="315">
        <v>82.4</v>
      </c>
      <c r="R69" s="196"/>
      <c r="S69" s="315">
        <v>7.1</v>
      </c>
      <c r="T69" s="315">
        <v>38.5</v>
      </c>
      <c r="U69" s="315">
        <v>3.7</v>
      </c>
      <c r="V69" s="315">
        <v>2.6</v>
      </c>
      <c r="W69" s="316">
        <v>1.8</v>
      </c>
    </row>
    <row r="70" spans="1:23" ht="22.5" customHeight="1">
      <c r="A70" s="281" t="s">
        <v>1005</v>
      </c>
      <c r="B70" s="209" t="s">
        <v>71</v>
      </c>
      <c r="C70" s="209" t="s">
        <v>70</v>
      </c>
      <c r="D70" s="209" t="s">
        <v>71</v>
      </c>
      <c r="E70" s="315">
        <v>45.1</v>
      </c>
      <c r="F70" s="196"/>
      <c r="G70" s="315">
        <v>0.7</v>
      </c>
      <c r="H70" s="196">
        <v>63</v>
      </c>
      <c r="I70" s="315">
        <v>11.2</v>
      </c>
      <c r="J70" s="315">
        <v>32.299999999999997</v>
      </c>
      <c r="K70" s="196" t="s">
        <v>653</v>
      </c>
      <c r="L70" s="196"/>
      <c r="M70" s="315">
        <v>12.5</v>
      </c>
      <c r="N70" s="315">
        <v>2.9</v>
      </c>
      <c r="O70" s="315">
        <v>28.8</v>
      </c>
      <c r="P70" s="315">
        <v>1.3</v>
      </c>
      <c r="Q70" s="315">
        <v>64.5</v>
      </c>
      <c r="R70" s="196"/>
      <c r="S70" s="315">
        <v>10.5</v>
      </c>
      <c r="T70" s="315">
        <v>34.200000000000003</v>
      </c>
      <c r="U70" s="315">
        <v>12.8</v>
      </c>
      <c r="V70" s="196"/>
      <c r="W70" s="316">
        <v>1.5</v>
      </c>
    </row>
    <row r="71" spans="1:23" ht="22.5" customHeight="1">
      <c r="A71" s="281" t="s">
        <v>1006</v>
      </c>
      <c r="B71" s="209" t="s">
        <v>71</v>
      </c>
      <c r="C71" s="209" t="s">
        <v>70</v>
      </c>
      <c r="D71" s="209" t="s">
        <v>71</v>
      </c>
      <c r="E71" s="315">
        <v>48.5</v>
      </c>
      <c r="F71" s="315">
        <v>1.5</v>
      </c>
      <c r="G71" s="315">
        <v>1.4</v>
      </c>
      <c r="H71" s="315">
        <v>77.400000000000006</v>
      </c>
      <c r="I71" s="315">
        <v>7.5</v>
      </c>
      <c r="J71" s="315">
        <v>83.4</v>
      </c>
      <c r="K71" s="196" t="s">
        <v>688</v>
      </c>
      <c r="L71" s="315">
        <v>27.3</v>
      </c>
      <c r="M71" s="315">
        <v>16.100000000000001</v>
      </c>
      <c r="N71" s="315">
        <v>4.4000000000000004</v>
      </c>
      <c r="O71" s="315">
        <v>24.1</v>
      </c>
      <c r="P71" s="315">
        <v>2.4</v>
      </c>
      <c r="Q71" s="315">
        <v>4.5</v>
      </c>
      <c r="R71" s="315">
        <v>23.2</v>
      </c>
      <c r="S71" s="315">
        <v>6.9</v>
      </c>
      <c r="T71" s="315">
        <v>38.299999999999997</v>
      </c>
      <c r="U71" s="315">
        <v>26.3</v>
      </c>
      <c r="V71" s="196">
        <v>4</v>
      </c>
      <c r="W71" s="316">
        <v>3.1</v>
      </c>
    </row>
    <row r="72" spans="1:23" ht="22.5" customHeight="1">
      <c r="A72" s="281" t="s">
        <v>1007</v>
      </c>
      <c r="B72" s="209" t="s">
        <v>71</v>
      </c>
      <c r="C72" s="209" t="s">
        <v>70</v>
      </c>
      <c r="D72" s="209" t="s">
        <v>71</v>
      </c>
      <c r="E72" s="315">
        <v>49.2</v>
      </c>
      <c r="F72" s="315">
        <v>0.9</v>
      </c>
      <c r="G72" s="315">
        <v>0.7</v>
      </c>
      <c r="H72" s="315">
        <v>64.400000000000006</v>
      </c>
      <c r="I72" s="315">
        <v>7.2</v>
      </c>
      <c r="J72" s="315">
        <v>65.7</v>
      </c>
      <c r="K72" s="196" t="s">
        <v>651</v>
      </c>
      <c r="L72" s="196"/>
      <c r="M72" s="315">
        <v>9.5</v>
      </c>
      <c r="N72" s="315">
        <v>2.8</v>
      </c>
      <c r="O72" s="315">
        <v>18.2</v>
      </c>
      <c r="P72" s="315">
        <v>1.9</v>
      </c>
      <c r="Q72" s="315">
        <v>105.8</v>
      </c>
      <c r="R72" s="196"/>
      <c r="S72" s="315">
        <v>5.2</v>
      </c>
      <c r="T72" s="315">
        <v>40.6</v>
      </c>
      <c r="U72" s="315">
        <v>16.3</v>
      </c>
      <c r="V72" s="315">
        <v>1.8</v>
      </c>
      <c r="W72" s="316">
        <v>1.7</v>
      </c>
    </row>
    <row r="73" spans="1:23" ht="22.5" customHeight="1">
      <c r="A73" s="281" t="s">
        <v>1008</v>
      </c>
      <c r="B73" s="209" t="s">
        <v>71</v>
      </c>
      <c r="C73" s="209" t="s">
        <v>70</v>
      </c>
      <c r="D73" s="209" t="s">
        <v>71</v>
      </c>
      <c r="E73" s="315">
        <v>43.5</v>
      </c>
      <c r="F73" s="196"/>
      <c r="G73" s="196"/>
      <c r="H73" s="315">
        <v>55.9</v>
      </c>
      <c r="I73" s="196"/>
      <c r="J73" s="315">
        <v>70.900000000000006</v>
      </c>
      <c r="K73" s="196" t="s">
        <v>693</v>
      </c>
      <c r="L73" s="196"/>
      <c r="M73" s="315">
        <v>14.6</v>
      </c>
      <c r="N73" s="315">
        <v>5.3</v>
      </c>
      <c r="O73" s="315">
        <v>22.8</v>
      </c>
      <c r="P73" s="196">
        <v>2</v>
      </c>
      <c r="Q73" s="315">
        <v>100.4</v>
      </c>
      <c r="R73" s="196"/>
      <c r="S73" s="315">
        <v>9.4</v>
      </c>
      <c r="T73" s="315">
        <v>33.4</v>
      </c>
      <c r="U73" s="196"/>
      <c r="V73" s="196"/>
      <c r="W73" s="316">
        <v>0.9</v>
      </c>
    </row>
    <row r="74" spans="1:23" ht="22.5" customHeight="1">
      <c r="A74" s="281" t="s">
        <v>1009</v>
      </c>
      <c r="B74" s="209" t="s">
        <v>71</v>
      </c>
      <c r="C74" s="209" t="s">
        <v>70</v>
      </c>
      <c r="D74" s="209" t="s">
        <v>71</v>
      </c>
      <c r="E74" s="315">
        <v>47.1</v>
      </c>
      <c r="F74" s="196"/>
      <c r="G74" s="315">
        <v>0.5</v>
      </c>
      <c r="H74" s="315">
        <v>54.8</v>
      </c>
      <c r="I74" s="315">
        <v>6.3</v>
      </c>
      <c r="J74" s="315">
        <v>44.5</v>
      </c>
      <c r="K74" s="196">
        <v>2</v>
      </c>
      <c r="L74" s="196"/>
      <c r="M74" s="315">
        <v>7.5</v>
      </c>
      <c r="N74" s="315">
        <v>2.1</v>
      </c>
      <c r="O74" s="315">
        <v>20.3</v>
      </c>
      <c r="P74" s="315">
        <v>1.1000000000000001</v>
      </c>
      <c r="Q74" s="315">
        <v>36.299999999999997</v>
      </c>
      <c r="R74" s="196"/>
      <c r="S74" s="196">
        <v>7</v>
      </c>
      <c r="T74" s="315">
        <v>40.1</v>
      </c>
      <c r="U74" s="196"/>
      <c r="V74" s="196"/>
      <c r="W74" s="316">
        <v>0.9</v>
      </c>
    </row>
    <row r="75" spans="1:23" ht="22.5" customHeight="1">
      <c r="A75" s="281" t="s">
        <v>1010</v>
      </c>
      <c r="B75" s="209" t="s">
        <v>71</v>
      </c>
      <c r="C75" s="209" t="s">
        <v>70</v>
      </c>
      <c r="D75" s="209" t="s">
        <v>71</v>
      </c>
      <c r="E75" s="315">
        <v>47.9</v>
      </c>
      <c r="F75" s="315">
        <v>1.1000000000000001</v>
      </c>
      <c r="G75" s="315">
        <v>1.4</v>
      </c>
      <c r="H75" s="196">
        <v>81</v>
      </c>
      <c r="I75" s="315">
        <v>5.4</v>
      </c>
      <c r="J75" s="315">
        <v>55.5</v>
      </c>
      <c r="K75" s="196"/>
      <c r="L75" s="196"/>
      <c r="M75" s="315">
        <v>17.600000000000001</v>
      </c>
      <c r="N75" s="315">
        <v>2.8</v>
      </c>
      <c r="O75" s="315">
        <v>23.9</v>
      </c>
      <c r="P75" s="315">
        <v>1.5</v>
      </c>
      <c r="Q75" s="196">
        <v>33</v>
      </c>
      <c r="R75" s="196"/>
      <c r="S75" s="315">
        <v>6.7</v>
      </c>
      <c r="T75" s="315">
        <v>39.1</v>
      </c>
      <c r="U75" s="315">
        <v>29.8</v>
      </c>
      <c r="V75" s="315">
        <v>4.5999999999999996</v>
      </c>
      <c r="W75" s="316">
        <v>2.2999999999999998</v>
      </c>
    </row>
    <row r="76" spans="1:23" ht="22.5" customHeight="1">
      <c r="A76" s="281" t="s">
        <v>944</v>
      </c>
      <c r="B76" s="209" t="s">
        <v>89</v>
      </c>
      <c r="C76" s="209" t="s">
        <v>88</v>
      </c>
      <c r="D76" s="209" t="s">
        <v>89</v>
      </c>
      <c r="E76" s="315">
        <v>45.7</v>
      </c>
      <c r="F76" s="315">
        <v>1.9</v>
      </c>
      <c r="G76" s="315">
        <v>1.9</v>
      </c>
      <c r="H76" s="315">
        <v>64.900000000000006</v>
      </c>
      <c r="I76" s="315">
        <v>7.9</v>
      </c>
      <c r="J76" s="315">
        <v>58.7</v>
      </c>
      <c r="K76" s="196" t="s">
        <v>726</v>
      </c>
      <c r="L76" s="196"/>
      <c r="M76" s="315">
        <v>15.4</v>
      </c>
      <c r="N76" s="196">
        <v>4</v>
      </c>
      <c r="O76" s="315">
        <v>20.7</v>
      </c>
      <c r="P76" s="315">
        <v>3.2</v>
      </c>
      <c r="Q76" s="315">
        <v>106.7</v>
      </c>
      <c r="R76" s="196"/>
      <c r="S76" s="315">
        <v>8.1</v>
      </c>
      <c r="T76" s="315">
        <v>36.5</v>
      </c>
      <c r="U76" s="196"/>
      <c r="V76" s="315">
        <v>1.6</v>
      </c>
      <c r="W76" s="316">
        <v>2.4</v>
      </c>
    </row>
    <row r="77" spans="1:23" ht="22.5" customHeight="1">
      <c r="A77" s="281" t="s">
        <v>945</v>
      </c>
      <c r="B77" s="209" t="s">
        <v>89</v>
      </c>
      <c r="C77" s="209" t="s">
        <v>88</v>
      </c>
      <c r="D77" s="209" t="s">
        <v>89</v>
      </c>
      <c r="E77" s="196">
        <v>50</v>
      </c>
      <c r="F77" s="196"/>
      <c r="G77" s="315">
        <v>0.3</v>
      </c>
      <c r="H77" s="315">
        <v>60.3</v>
      </c>
      <c r="I77" s="315">
        <v>6.5</v>
      </c>
      <c r="J77" s="315">
        <v>54.8</v>
      </c>
      <c r="K77" s="196" t="s">
        <v>706</v>
      </c>
      <c r="L77" s="196"/>
      <c r="M77" s="315">
        <v>9.3000000000000007</v>
      </c>
      <c r="N77" s="315">
        <v>2.7</v>
      </c>
      <c r="O77" s="315">
        <v>19.2</v>
      </c>
      <c r="P77" s="315">
        <v>1.2</v>
      </c>
      <c r="Q77" s="315">
        <v>95.8</v>
      </c>
      <c r="R77" s="196"/>
      <c r="S77" s="315">
        <v>5.0999999999999996</v>
      </c>
      <c r="T77" s="315">
        <v>42.6</v>
      </c>
      <c r="U77" s="196"/>
      <c r="V77" s="315">
        <v>1.9</v>
      </c>
      <c r="W77" s="317">
        <v>1</v>
      </c>
    </row>
    <row r="78" spans="1:23" ht="22.5" customHeight="1">
      <c r="A78" s="281" t="s">
        <v>946</v>
      </c>
      <c r="B78" s="209" t="s">
        <v>89</v>
      </c>
      <c r="C78" s="209" t="s">
        <v>88</v>
      </c>
      <c r="D78" s="209" t="s">
        <v>89</v>
      </c>
      <c r="E78" s="315">
        <v>51.7</v>
      </c>
      <c r="F78" s="315">
        <v>1.9</v>
      </c>
      <c r="G78" s="315">
        <v>1.1000000000000001</v>
      </c>
      <c r="H78" s="315">
        <v>74.599999999999994</v>
      </c>
      <c r="I78" s="315">
        <v>10.4</v>
      </c>
      <c r="J78" s="315">
        <v>29.6</v>
      </c>
      <c r="K78" s="196">
        <v>2</v>
      </c>
      <c r="L78" s="196"/>
      <c r="M78" s="315">
        <v>13.2</v>
      </c>
      <c r="N78" s="315">
        <v>1.7</v>
      </c>
      <c r="O78" s="315">
        <v>23.7</v>
      </c>
      <c r="P78" s="196">
        <v>1</v>
      </c>
      <c r="Q78" s="196">
        <v>11</v>
      </c>
      <c r="R78" s="196"/>
      <c r="S78" s="315">
        <v>6.8</v>
      </c>
      <c r="T78" s="315">
        <v>43.4</v>
      </c>
      <c r="U78" s="196"/>
      <c r="V78" s="196"/>
      <c r="W78" s="317"/>
    </row>
    <row r="79" spans="1:23" ht="22.5" customHeight="1">
      <c r="A79" s="281" t="s">
        <v>947</v>
      </c>
      <c r="B79" s="209" t="s">
        <v>89</v>
      </c>
      <c r="C79" s="209" t="s">
        <v>88</v>
      </c>
      <c r="D79" s="209" t="s">
        <v>89</v>
      </c>
      <c r="E79" s="315">
        <v>46.2</v>
      </c>
      <c r="F79" s="196"/>
      <c r="G79" s="315">
        <v>1.3</v>
      </c>
      <c r="H79" s="315">
        <v>78.900000000000006</v>
      </c>
      <c r="I79" s="315">
        <v>7.1</v>
      </c>
      <c r="J79" s="315">
        <v>69.2</v>
      </c>
      <c r="K79" s="196" t="s">
        <v>717</v>
      </c>
      <c r="L79" s="196"/>
      <c r="M79" s="196">
        <v>13</v>
      </c>
      <c r="N79" s="315">
        <v>3.9</v>
      </c>
      <c r="O79" s="315">
        <v>16.100000000000001</v>
      </c>
      <c r="P79" s="315">
        <v>1.8</v>
      </c>
      <c r="Q79" s="315">
        <v>55.2</v>
      </c>
      <c r="R79" s="196"/>
      <c r="S79" s="315">
        <v>8.6999999999999993</v>
      </c>
      <c r="T79" s="315">
        <v>39.200000000000003</v>
      </c>
      <c r="U79" s="196"/>
      <c r="V79" s="196"/>
      <c r="W79" s="316">
        <v>1.6</v>
      </c>
    </row>
    <row r="80" spans="1:23" ht="22.5" customHeight="1">
      <c r="A80" s="281" t="s">
        <v>948</v>
      </c>
      <c r="B80" s="209" t="s">
        <v>89</v>
      </c>
      <c r="C80" s="209" t="s">
        <v>88</v>
      </c>
      <c r="D80" s="209" t="s">
        <v>89</v>
      </c>
      <c r="E80" s="315">
        <v>48.5</v>
      </c>
      <c r="F80" s="315">
        <v>1.1000000000000001</v>
      </c>
      <c r="G80" s="315">
        <v>1.4</v>
      </c>
      <c r="H80" s="315">
        <v>80.2</v>
      </c>
      <c r="I80" s="315">
        <v>7.3</v>
      </c>
      <c r="J80" s="315">
        <v>106.2</v>
      </c>
      <c r="K80" s="196" t="s">
        <v>638</v>
      </c>
      <c r="L80" s="315">
        <v>23.8</v>
      </c>
      <c r="M80" s="315">
        <v>15.4</v>
      </c>
      <c r="N80" s="315">
        <v>4.5</v>
      </c>
      <c r="O80" s="196">
        <v>19</v>
      </c>
      <c r="P80" s="315">
        <v>3.3</v>
      </c>
      <c r="Q80" s="315">
        <v>107.7</v>
      </c>
      <c r="R80" s="315">
        <v>23.1</v>
      </c>
      <c r="S80" s="315">
        <v>5.9</v>
      </c>
      <c r="T80" s="196">
        <v>40</v>
      </c>
      <c r="U80" s="315">
        <v>1.3</v>
      </c>
      <c r="V80" s="315">
        <v>2.5</v>
      </c>
      <c r="W80" s="316">
        <v>1.6</v>
      </c>
    </row>
    <row r="81" spans="1:23" ht="22.5" customHeight="1">
      <c r="A81" s="281" t="s">
        <v>949</v>
      </c>
      <c r="B81" s="209" t="s">
        <v>89</v>
      </c>
      <c r="C81" s="209" t="s">
        <v>88</v>
      </c>
      <c r="D81" s="209" t="s">
        <v>89</v>
      </c>
      <c r="E81" s="315">
        <v>50.1</v>
      </c>
      <c r="F81" s="315">
        <v>1.3</v>
      </c>
      <c r="G81" s="315">
        <v>1.3</v>
      </c>
      <c r="H81" s="315">
        <v>68.2</v>
      </c>
      <c r="I81" s="315">
        <v>6.8</v>
      </c>
      <c r="J81" s="315">
        <v>70.900000000000006</v>
      </c>
      <c r="K81" s="196">
        <v>1</v>
      </c>
      <c r="L81" s="196"/>
      <c r="M81" s="315">
        <v>14.3</v>
      </c>
      <c r="N81" s="315">
        <v>3.4</v>
      </c>
      <c r="O81" s="315">
        <v>22.4</v>
      </c>
      <c r="P81" s="315">
        <v>2.4</v>
      </c>
      <c r="Q81" s="315">
        <v>24.6</v>
      </c>
      <c r="R81" s="196"/>
      <c r="S81" s="315">
        <v>5.9</v>
      </c>
      <c r="T81" s="315">
        <v>41.3</v>
      </c>
      <c r="U81" s="196"/>
      <c r="V81" s="315">
        <v>4.5</v>
      </c>
      <c r="W81" s="316">
        <v>3.4</v>
      </c>
    </row>
    <row r="82" spans="1:23" ht="22.5" customHeight="1">
      <c r="A82" s="281" t="s">
        <v>950</v>
      </c>
      <c r="B82" s="209" t="s">
        <v>89</v>
      </c>
      <c r="C82" s="209" t="s">
        <v>88</v>
      </c>
      <c r="D82" s="209" t="s">
        <v>89</v>
      </c>
      <c r="E82" s="315">
        <v>48.3</v>
      </c>
      <c r="F82" s="196"/>
      <c r="G82" s="315">
        <v>1.6</v>
      </c>
      <c r="H82" s="315">
        <v>44.6</v>
      </c>
      <c r="I82" s="315">
        <v>7.1</v>
      </c>
      <c r="J82" s="315">
        <v>44.6</v>
      </c>
      <c r="K82" s="196">
        <v>2</v>
      </c>
      <c r="L82" s="196"/>
      <c r="M82" s="315">
        <v>9.5</v>
      </c>
      <c r="N82" s="315">
        <v>2.7</v>
      </c>
      <c r="O82" s="315">
        <v>18.3</v>
      </c>
      <c r="P82" s="315">
        <v>1.5</v>
      </c>
      <c r="Q82" s="315">
        <v>0.8</v>
      </c>
      <c r="R82" s="196"/>
      <c r="S82" s="315">
        <v>5.9</v>
      </c>
      <c r="T82" s="315">
        <v>41.8</v>
      </c>
      <c r="U82" s="196"/>
      <c r="V82" s="196"/>
      <c r="W82" s="316">
        <v>1.7</v>
      </c>
    </row>
    <row r="83" spans="1:23" ht="22.5" customHeight="1">
      <c r="A83" s="281" t="s">
        <v>951</v>
      </c>
      <c r="B83" s="209" t="s">
        <v>89</v>
      </c>
      <c r="C83" s="209" t="s">
        <v>88</v>
      </c>
      <c r="D83" s="209" t="s">
        <v>89</v>
      </c>
      <c r="E83" s="315">
        <v>49.3</v>
      </c>
      <c r="F83" s="196"/>
      <c r="G83" s="315">
        <v>0.5</v>
      </c>
      <c r="H83" s="196">
        <v>60</v>
      </c>
      <c r="I83" s="315">
        <v>6.8</v>
      </c>
      <c r="J83" s="315">
        <v>14.7</v>
      </c>
      <c r="K83" s="196" t="s">
        <v>651</v>
      </c>
      <c r="L83" s="196"/>
      <c r="M83" s="315">
        <v>6.6</v>
      </c>
      <c r="N83" s="315">
        <v>1.8</v>
      </c>
      <c r="O83" s="315">
        <v>16.100000000000001</v>
      </c>
      <c r="P83" s="315">
        <v>1.1000000000000001</v>
      </c>
      <c r="Q83" s="315">
        <v>12.9</v>
      </c>
      <c r="R83" s="196"/>
      <c r="S83" s="315">
        <v>6.2</v>
      </c>
      <c r="T83" s="315">
        <v>42.6</v>
      </c>
      <c r="U83" s="196"/>
      <c r="V83" s="196"/>
      <c r="W83" s="316">
        <v>0.6</v>
      </c>
    </row>
    <row r="84" spans="1:23" ht="22.5" customHeight="1">
      <c r="A84" s="281" t="s">
        <v>952</v>
      </c>
      <c r="B84" s="209" t="s">
        <v>89</v>
      </c>
      <c r="C84" s="209" t="s">
        <v>88</v>
      </c>
      <c r="D84" s="209" t="s">
        <v>89</v>
      </c>
      <c r="E84" s="315">
        <v>50.5</v>
      </c>
      <c r="F84" s="196"/>
      <c r="G84" s="196"/>
      <c r="H84" s="196">
        <v>78</v>
      </c>
      <c r="I84" s="315">
        <v>8.5</v>
      </c>
      <c r="J84" s="315">
        <v>65.599999999999994</v>
      </c>
      <c r="K84" s="196" t="s">
        <v>715</v>
      </c>
      <c r="L84" s="196"/>
      <c r="M84" s="315">
        <v>14.8</v>
      </c>
      <c r="N84" s="196">
        <v>3</v>
      </c>
      <c r="O84" s="315">
        <v>21.6</v>
      </c>
      <c r="P84" s="315">
        <v>3.2</v>
      </c>
      <c r="Q84" s="315">
        <v>78.599999999999994</v>
      </c>
      <c r="R84" s="196"/>
      <c r="S84" s="315">
        <v>5.5</v>
      </c>
      <c r="T84" s="315">
        <v>41.7</v>
      </c>
      <c r="U84" s="315">
        <v>2.4</v>
      </c>
      <c r="V84" s="196"/>
      <c r="W84" s="317">
        <v>0</v>
      </c>
    </row>
    <row r="85" spans="1:23" ht="22.5" customHeight="1">
      <c r="A85" s="281" t="s">
        <v>953</v>
      </c>
      <c r="B85" s="209" t="s">
        <v>89</v>
      </c>
      <c r="C85" s="209" t="s">
        <v>88</v>
      </c>
      <c r="D85" s="209" t="s">
        <v>89</v>
      </c>
      <c r="E85" s="315">
        <v>48.2</v>
      </c>
      <c r="F85" s="196"/>
      <c r="G85" s="315">
        <v>1.6</v>
      </c>
      <c r="H85" s="315">
        <v>50.2</v>
      </c>
      <c r="I85" s="315">
        <v>2.4</v>
      </c>
      <c r="J85" s="315">
        <v>44.5</v>
      </c>
      <c r="K85" s="196" t="s">
        <v>709</v>
      </c>
      <c r="L85" s="196"/>
      <c r="M85" s="315">
        <v>10.1</v>
      </c>
      <c r="N85" s="315">
        <v>3.3</v>
      </c>
      <c r="O85" s="315">
        <v>13.4</v>
      </c>
      <c r="P85" s="315">
        <v>1.3</v>
      </c>
      <c r="Q85" s="315">
        <v>36.9</v>
      </c>
      <c r="R85" s="196"/>
      <c r="S85" s="315">
        <v>6.9</v>
      </c>
      <c r="T85" s="196">
        <v>41</v>
      </c>
      <c r="U85" s="196"/>
      <c r="V85" s="315">
        <v>1.5</v>
      </c>
      <c r="W85" s="316">
        <v>1.5</v>
      </c>
    </row>
    <row r="86" spans="1:23" ht="22.5" customHeight="1">
      <c r="A86" s="281" t="s">
        <v>954</v>
      </c>
      <c r="B86" s="209" t="s">
        <v>89</v>
      </c>
      <c r="C86" s="209" t="s">
        <v>88</v>
      </c>
      <c r="D86" s="209" t="s">
        <v>89</v>
      </c>
      <c r="E86" s="315">
        <v>49.5</v>
      </c>
      <c r="F86" s="196"/>
      <c r="G86" s="196"/>
      <c r="H86" s="196">
        <v>72</v>
      </c>
      <c r="I86" s="315">
        <v>4.9000000000000004</v>
      </c>
      <c r="J86" s="315">
        <v>65.099999999999994</v>
      </c>
      <c r="K86" s="196" t="s">
        <v>702</v>
      </c>
      <c r="L86" s="196"/>
      <c r="M86" s="315">
        <v>10.1</v>
      </c>
      <c r="N86" s="315">
        <v>3.4</v>
      </c>
      <c r="O86" s="315">
        <v>13.1</v>
      </c>
      <c r="P86" s="315">
        <v>0.6</v>
      </c>
      <c r="Q86" s="315">
        <v>1.7</v>
      </c>
      <c r="R86" s="196"/>
      <c r="S86" s="196">
        <v>7</v>
      </c>
      <c r="T86" s="315">
        <v>41.6</v>
      </c>
      <c r="U86" s="196"/>
      <c r="V86" s="196"/>
      <c r="W86" s="316">
        <v>0.9</v>
      </c>
    </row>
    <row r="87" spans="1:23" ht="22.5" customHeight="1">
      <c r="A87" s="281" t="s">
        <v>903</v>
      </c>
      <c r="B87" s="209" t="s">
        <v>102</v>
      </c>
      <c r="C87" s="209" t="s">
        <v>101</v>
      </c>
      <c r="D87" s="209" t="s">
        <v>102</v>
      </c>
      <c r="E87" s="315">
        <v>49.7</v>
      </c>
      <c r="F87" s="196"/>
      <c r="G87" s="315">
        <v>0.8</v>
      </c>
      <c r="H87" s="315">
        <v>90.4</v>
      </c>
      <c r="I87" s="196">
        <v>9</v>
      </c>
      <c r="J87" s="315">
        <v>46.6</v>
      </c>
      <c r="K87" s="196">
        <v>3</v>
      </c>
      <c r="L87" s="196"/>
      <c r="M87" s="315">
        <v>16.899999999999999</v>
      </c>
      <c r="N87" s="315">
        <v>2.8</v>
      </c>
      <c r="O87" s="196">
        <v>23</v>
      </c>
      <c r="P87" s="315">
        <v>2.2000000000000002</v>
      </c>
      <c r="Q87" s="315">
        <v>65.5</v>
      </c>
      <c r="R87" s="196"/>
      <c r="S87" s="315">
        <v>5.5</v>
      </c>
      <c r="T87" s="315">
        <v>40.1</v>
      </c>
      <c r="U87" s="196"/>
      <c r="V87" s="315">
        <v>1.5</v>
      </c>
      <c r="W87" s="316">
        <v>1.3</v>
      </c>
    </row>
    <row r="88" spans="1:23" ht="22.5" customHeight="1">
      <c r="A88" s="281" t="s">
        <v>904</v>
      </c>
      <c r="B88" s="209" t="s">
        <v>102</v>
      </c>
      <c r="C88" s="209" t="s">
        <v>101</v>
      </c>
      <c r="D88" s="209" t="s">
        <v>102</v>
      </c>
      <c r="E88" s="315">
        <v>49.3</v>
      </c>
      <c r="F88" s="315">
        <v>2.4</v>
      </c>
      <c r="G88" s="315">
        <v>1.6</v>
      </c>
      <c r="H88" s="315">
        <v>104.2</v>
      </c>
      <c r="I88" s="315">
        <v>6.3</v>
      </c>
      <c r="J88" s="196">
        <v>61</v>
      </c>
      <c r="K88" s="196" t="s">
        <v>711</v>
      </c>
      <c r="L88" s="196"/>
      <c r="M88" s="315">
        <v>11.4</v>
      </c>
      <c r="N88" s="196">
        <v>3</v>
      </c>
      <c r="O88" s="315">
        <v>17.899999999999999</v>
      </c>
      <c r="P88" s="315">
        <v>1.4</v>
      </c>
      <c r="Q88" s="315">
        <v>112.1</v>
      </c>
      <c r="R88" s="196"/>
      <c r="S88" s="315">
        <v>7.7</v>
      </c>
      <c r="T88" s="315">
        <v>40.1</v>
      </c>
      <c r="U88" s="196"/>
      <c r="V88" s="315">
        <v>3.6</v>
      </c>
      <c r="W88" s="316">
        <v>1.5</v>
      </c>
    </row>
    <row r="89" spans="1:23" ht="22.5" customHeight="1">
      <c r="A89" s="281" t="s">
        <v>905</v>
      </c>
      <c r="B89" s="209" t="s">
        <v>102</v>
      </c>
      <c r="C89" s="209" t="s">
        <v>101</v>
      </c>
      <c r="D89" s="209" t="s">
        <v>102</v>
      </c>
      <c r="E89" s="315">
        <v>45.1</v>
      </c>
      <c r="F89" s="315">
        <v>3.5</v>
      </c>
      <c r="G89" s="196">
        <v>2</v>
      </c>
      <c r="H89" s="315">
        <v>112.9</v>
      </c>
      <c r="I89" s="196">
        <v>7</v>
      </c>
      <c r="J89" s="315">
        <v>65.7</v>
      </c>
      <c r="K89" s="196" t="s">
        <v>653</v>
      </c>
      <c r="L89" s="196"/>
      <c r="M89" s="315">
        <v>10.7</v>
      </c>
      <c r="N89" s="315">
        <v>3.2</v>
      </c>
      <c r="O89" s="315">
        <v>18.7</v>
      </c>
      <c r="P89" s="196">
        <v>2</v>
      </c>
      <c r="Q89" s="315">
        <v>96.1</v>
      </c>
      <c r="R89" s="196"/>
      <c r="S89" s="315">
        <v>8.3000000000000007</v>
      </c>
      <c r="T89" s="315">
        <v>34.1</v>
      </c>
      <c r="U89" s="315">
        <v>20.2</v>
      </c>
      <c r="V89" s="315">
        <v>2.7</v>
      </c>
      <c r="W89" s="316">
        <v>1.4</v>
      </c>
    </row>
    <row r="90" spans="1:23" ht="22.5" customHeight="1">
      <c r="A90" s="281" t="s">
        <v>906</v>
      </c>
      <c r="B90" s="209" t="s">
        <v>102</v>
      </c>
      <c r="C90" s="209" t="s">
        <v>101</v>
      </c>
      <c r="D90" s="209" t="s">
        <v>102</v>
      </c>
      <c r="E90" s="315">
        <v>46.6</v>
      </c>
      <c r="F90" s="196"/>
      <c r="G90" s="315">
        <v>1.3</v>
      </c>
      <c r="H90" s="315">
        <v>28.5</v>
      </c>
      <c r="I90" s="196"/>
      <c r="J90" s="315">
        <v>35.5</v>
      </c>
      <c r="K90" s="196" t="s">
        <v>690</v>
      </c>
      <c r="L90" s="196"/>
      <c r="M90" s="196"/>
      <c r="N90" s="315">
        <v>1.1000000000000001</v>
      </c>
      <c r="O90" s="315">
        <v>12.9</v>
      </c>
      <c r="P90" s="315">
        <v>1.4</v>
      </c>
      <c r="Q90" s="196">
        <v>80</v>
      </c>
      <c r="R90" s="196"/>
      <c r="S90" s="315">
        <v>8.5</v>
      </c>
      <c r="T90" s="315">
        <v>37.9</v>
      </c>
      <c r="U90" s="196"/>
      <c r="V90" s="196"/>
      <c r="W90" s="316">
        <v>2.5</v>
      </c>
    </row>
    <row r="91" spans="1:23" ht="22.5" customHeight="1">
      <c r="A91" s="281" t="s">
        <v>907</v>
      </c>
      <c r="B91" s="209" t="s">
        <v>102</v>
      </c>
      <c r="C91" s="209" t="s">
        <v>101</v>
      </c>
      <c r="D91" s="209" t="s">
        <v>102</v>
      </c>
      <c r="E91" s="315">
        <v>50.6</v>
      </c>
      <c r="F91" s="315">
        <v>0.7</v>
      </c>
      <c r="G91" s="315">
        <v>0.7</v>
      </c>
      <c r="H91" s="315">
        <v>94.9</v>
      </c>
      <c r="I91" s="196">
        <v>6</v>
      </c>
      <c r="J91" s="315">
        <v>66.099999999999994</v>
      </c>
      <c r="K91" s="196" t="s">
        <v>725</v>
      </c>
      <c r="L91" s="196"/>
      <c r="M91" s="315">
        <v>14.3</v>
      </c>
      <c r="N91" s="315">
        <v>2.6</v>
      </c>
      <c r="O91" s="315">
        <v>17.8</v>
      </c>
      <c r="P91" s="315">
        <v>1.3</v>
      </c>
      <c r="Q91" s="315">
        <v>54.8</v>
      </c>
      <c r="R91" s="196"/>
      <c r="S91" s="315">
        <v>5.0999999999999996</v>
      </c>
      <c r="T91" s="315">
        <v>43.3</v>
      </c>
      <c r="U91" s="196"/>
      <c r="V91" s="315">
        <v>0.9</v>
      </c>
      <c r="W91" s="316">
        <v>1.1000000000000001</v>
      </c>
    </row>
    <row r="92" spans="1:23" ht="22.5" customHeight="1">
      <c r="A92" s="281" t="s">
        <v>908</v>
      </c>
      <c r="B92" s="209" t="s">
        <v>102</v>
      </c>
      <c r="C92" s="209" t="s">
        <v>101</v>
      </c>
      <c r="D92" s="209" t="s">
        <v>102</v>
      </c>
      <c r="E92" s="315">
        <v>45.9</v>
      </c>
      <c r="F92" s="196"/>
      <c r="G92" s="196">
        <v>1</v>
      </c>
      <c r="H92" s="315">
        <v>80.5</v>
      </c>
      <c r="I92" s="196">
        <v>11</v>
      </c>
      <c r="J92" s="315">
        <v>48.8</v>
      </c>
      <c r="K92" s="196" t="s">
        <v>708</v>
      </c>
      <c r="L92" s="196"/>
      <c r="M92" s="196"/>
      <c r="N92" s="315">
        <v>3.2</v>
      </c>
      <c r="O92" s="315">
        <v>14.9</v>
      </c>
      <c r="P92" s="315">
        <v>0.7</v>
      </c>
      <c r="Q92" s="315">
        <v>3.3</v>
      </c>
      <c r="R92" s="196"/>
      <c r="S92" s="315">
        <v>9.9</v>
      </c>
      <c r="T92" s="315">
        <v>37.5</v>
      </c>
      <c r="U92" s="196"/>
      <c r="V92" s="196"/>
      <c r="W92" s="316">
        <v>1.4</v>
      </c>
    </row>
    <row r="93" spans="1:23" ht="22.5" customHeight="1">
      <c r="A93" s="281" t="s">
        <v>909</v>
      </c>
      <c r="B93" s="209" t="s">
        <v>102</v>
      </c>
      <c r="C93" s="209" t="s">
        <v>101</v>
      </c>
      <c r="D93" s="209" t="s">
        <v>102</v>
      </c>
      <c r="E93" s="315">
        <v>41.5</v>
      </c>
      <c r="F93" s="196"/>
      <c r="G93" s="315">
        <v>1.6</v>
      </c>
      <c r="H93" s="315">
        <v>53.4</v>
      </c>
      <c r="I93" s="315">
        <v>6.7</v>
      </c>
      <c r="J93" s="315">
        <v>56.1</v>
      </c>
      <c r="K93" s="196" t="s">
        <v>708</v>
      </c>
      <c r="L93" s="196"/>
      <c r="M93" s="196">
        <v>13</v>
      </c>
      <c r="N93" s="315">
        <v>4.8</v>
      </c>
      <c r="O93" s="315">
        <v>25.6</v>
      </c>
      <c r="P93" s="315">
        <v>1.9</v>
      </c>
      <c r="Q93" s="315">
        <v>75.400000000000006</v>
      </c>
      <c r="R93" s="196"/>
      <c r="S93" s="315">
        <v>9.1</v>
      </c>
      <c r="T93" s="315">
        <v>31.3</v>
      </c>
      <c r="U93" s="196"/>
      <c r="V93" s="196"/>
      <c r="W93" s="316">
        <v>1.8</v>
      </c>
    </row>
    <row r="94" spans="1:23" ht="22.5" customHeight="1">
      <c r="A94" s="281" t="s">
        <v>910</v>
      </c>
      <c r="B94" s="209" t="s">
        <v>102</v>
      </c>
      <c r="C94" s="209" t="s">
        <v>101</v>
      </c>
      <c r="D94" s="209" t="s">
        <v>102</v>
      </c>
      <c r="E94" s="315">
        <v>50.6</v>
      </c>
      <c r="F94" s="196"/>
      <c r="G94" s="196"/>
      <c r="H94" s="196">
        <v>104</v>
      </c>
      <c r="I94" s="315">
        <v>6.6</v>
      </c>
      <c r="J94" s="315">
        <v>51.6</v>
      </c>
      <c r="K94" s="196" t="s">
        <v>685</v>
      </c>
      <c r="L94" s="196"/>
      <c r="M94" s="315">
        <v>11.3</v>
      </c>
      <c r="N94" s="315">
        <v>2.1</v>
      </c>
      <c r="O94" s="315">
        <v>19.3</v>
      </c>
      <c r="P94" s="315">
        <v>1.7</v>
      </c>
      <c r="Q94" s="315">
        <v>92.5</v>
      </c>
      <c r="R94" s="196"/>
      <c r="S94" s="196">
        <v>4</v>
      </c>
      <c r="T94" s="315">
        <v>43.9</v>
      </c>
      <c r="U94" s="196">
        <v>10</v>
      </c>
      <c r="V94" s="196"/>
      <c r="W94" s="317"/>
    </row>
    <row r="95" spans="1:23" ht="22.5" customHeight="1">
      <c r="A95" s="281" t="s">
        <v>911</v>
      </c>
      <c r="B95" s="209" t="s">
        <v>102</v>
      </c>
      <c r="C95" s="209" t="s">
        <v>101</v>
      </c>
      <c r="D95" s="209" t="s">
        <v>102</v>
      </c>
      <c r="E95" s="196">
        <v>44</v>
      </c>
      <c r="F95" s="315">
        <v>2.7</v>
      </c>
      <c r="G95" s="315">
        <v>2.2999999999999998</v>
      </c>
      <c r="H95" s="315">
        <v>72.7</v>
      </c>
      <c r="I95" s="315">
        <v>7.1</v>
      </c>
      <c r="J95" s="315">
        <v>44.1</v>
      </c>
      <c r="K95" s="196" t="s">
        <v>700</v>
      </c>
      <c r="L95" s="196"/>
      <c r="M95" s="315">
        <v>14.3</v>
      </c>
      <c r="N95" s="315">
        <v>2.9</v>
      </c>
      <c r="O95" s="315">
        <v>25.8</v>
      </c>
      <c r="P95" s="315">
        <v>2.9</v>
      </c>
      <c r="Q95" s="315">
        <v>87.3</v>
      </c>
      <c r="R95" s="196"/>
      <c r="S95" s="315">
        <v>9.8000000000000007</v>
      </c>
      <c r="T95" s="315">
        <v>34.4</v>
      </c>
      <c r="U95" s="196"/>
      <c r="V95" s="315">
        <v>5.7</v>
      </c>
      <c r="W95" s="316">
        <v>5.2</v>
      </c>
    </row>
    <row r="96" spans="1:23" ht="22.5" customHeight="1">
      <c r="A96" s="281" t="s">
        <v>912</v>
      </c>
      <c r="B96" s="209" t="s">
        <v>102</v>
      </c>
      <c r="C96" s="209" t="s">
        <v>101</v>
      </c>
      <c r="D96" s="209" t="s">
        <v>102</v>
      </c>
      <c r="E96" s="315">
        <v>50.9</v>
      </c>
      <c r="F96" s="315">
        <v>1.5</v>
      </c>
      <c r="G96" s="315">
        <v>0.9</v>
      </c>
      <c r="H96" s="315">
        <v>95.4</v>
      </c>
      <c r="I96" s="315">
        <v>6.7</v>
      </c>
      <c r="J96" s="315">
        <v>56.7</v>
      </c>
      <c r="K96" s="196" t="s">
        <v>690</v>
      </c>
      <c r="L96" s="196"/>
      <c r="M96" s="315">
        <v>16.2</v>
      </c>
      <c r="N96" s="315">
        <v>2.9</v>
      </c>
      <c r="O96" s="315">
        <v>22.4</v>
      </c>
      <c r="P96" s="315">
        <v>2.2000000000000002</v>
      </c>
      <c r="Q96" s="196">
        <v>75</v>
      </c>
      <c r="R96" s="196"/>
      <c r="S96" s="315">
        <v>5.3</v>
      </c>
      <c r="T96" s="315">
        <v>41.8</v>
      </c>
      <c r="U96" s="315">
        <v>4.5</v>
      </c>
      <c r="V96" s="315">
        <v>2.1</v>
      </c>
      <c r="W96" s="316">
        <v>1.6</v>
      </c>
    </row>
    <row r="97" spans="1:23" ht="22.5" customHeight="1">
      <c r="A97" s="281" t="s">
        <v>913</v>
      </c>
      <c r="B97" s="209" t="s">
        <v>102</v>
      </c>
      <c r="C97" s="209" t="s">
        <v>101</v>
      </c>
      <c r="D97" s="209" t="s">
        <v>102</v>
      </c>
      <c r="E97" s="315">
        <v>46.4</v>
      </c>
      <c r="F97" s="315">
        <v>1.4</v>
      </c>
      <c r="G97" s="315">
        <v>1.8</v>
      </c>
      <c r="H97" s="315">
        <v>96.6</v>
      </c>
      <c r="I97" s="315">
        <v>6.1</v>
      </c>
      <c r="J97" s="315">
        <v>83.6</v>
      </c>
      <c r="K97" s="196" t="s">
        <v>708</v>
      </c>
      <c r="L97" s="196"/>
      <c r="M97" s="315">
        <v>12.4</v>
      </c>
      <c r="N97" s="315">
        <v>3.2</v>
      </c>
      <c r="O97" s="315">
        <v>19.7</v>
      </c>
      <c r="P97" s="315">
        <v>1.8</v>
      </c>
      <c r="Q97" s="196">
        <v>125</v>
      </c>
      <c r="R97" s="196"/>
      <c r="S97" s="315">
        <v>7.6</v>
      </c>
      <c r="T97" s="315">
        <v>37.6</v>
      </c>
      <c r="U97" s="315">
        <v>5.9</v>
      </c>
      <c r="V97" s="315">
        <v>1.4</v>
      </c>
      <c r="W97" s="316">
        <v>2.1</v>
      </c>
    </row>
    <row r="98" spans="1:23" ht="22.5" customHeight="1">
      <c r="A98" s="281" t="s">
        <v>914</v>
      </c>
      <c r="B98" s="209" t="s">
        <v>102</v>
      </c>
      <c r="C98" s="209" t="s">
        <v>101</v>
      </c>
      <c r="D98" s="209" t="s">
        <v>102</v>
      </c>
      <c r="E98" s="196">
        <v>44</v>
      </c>
      <c r="F98" s="196"/>
      <c r="G98" s="315">
        <v>0.9</v>
      </c>
      <c r="H98" s="315">
        <v>57.2</v>
      </c>
      <c r="I98" s="315">
        <v>7.6</v>
      </c>
      <c r="J98" s="315">
        <v>42.2</v>
      </c>
      <c r="K98" s="196" t="s">
        <v>696</v>
      </c>
      <c r="L98" s="196"/>
      <c r="M98" s="315">
        <v>9.8000000000000007</v>
      </c>
      <c r="N98" s="315">
        <v>3.8</v>
      </c>
      <c r="O98" s="315">
        <v>22.6</v>
      </c>
      <c r="P98" s="196">
        <v>2</v>
      </c>
      <c r="Q98" s="315">
        <v>63.3</v>
      </c>
      <c r="R98" s="196"/>
      <c r="S98" s="315">
        <v>8.9</v>
      </c>
      <c r="T98" s="315">
        <v>34.700000000000003</v>
      </c>
      <c r="U98" s="196"/>
      <c r="V98" s="315">
        <v>1.6</v>
      </c>
      <c r="W98" s="316">
        <v>2.1</v>
      </c>
    </row>
    <row r="99" spans="1:23" ht="22.5" customHeight="1">
      <c r="A99" s="281" t="s">
        <v>915</v>
      </c>
      <c r="B99" s="209" t="s">
        <v>102</v>
      </c>
      <c r="C99" s="209" t="s">
        <v>101</v>
      </c>
      <c r="D99" s="209" t="s">
        <v>102</v>
      </c>
      <c r="E99" s="315">
        <v>51.8</v>
      </c>
      <c r="F99" s="315">
        <v>0.6</v>
      </c>
      <c r="G99" s="315">
        <v>0.5</v>
      </c>
      <c r="H99" s="315">
        <v>87.5</v>
      </c>
      <c r="I99" s="315">
        <v>5.2</v>
      </c>
      <c r="J99" s="315">
        <v>55.8</v>
      </c>
      <c r="K99" s="196" t="s">
        <v>638</v>
      </c>
      <c r="L99" s="196"/>
      <c r="M99" s="315">
        <v>10.7</v>
      </c>
      <c r="N99" s="315">
        <v>2.5</v>
      </c>
      <c r="O99" s="315">
        <v>16.399999999999999</v>
      </c>
      <c r="P99" s="315">
        <v>1.9</v>
      </c>
      <c r="Q99" s="315">
        <v>85.9</v>
      </c>
      <c r="R99" s="196"/>
      <c r="S99" s="315">
        <v>3.8</v>
      </c>
      <c r="T99" s="315">
        <v>45.1</v>
      </c>
      <c r="U99" s="196"/>
      <c r="V99" s="315">
        <v>0.7</v>
      </c>
      <c r="W99" s="316">
        <v>1.1000000000000001</v>
      </c>
    </row>
    <row r="100" spans="1:23" ht="22.5" customHeight="1">
      <c r="A100" s="281" t="s">
        <v>916</v>
      </c>
      <c r="B100" s="209" t="s">
        <v>102</v>
      </c>
      <c r="C100" s="209" t="s">
        <v>101</v>
      </c>
      <c r="D100" s="209" t="s">
        <v>102</v>
      </c>
      <c r="E100" s="315">
        <v>43.5</v>
      </c>
      <c r="F100" s="196"/>
      <c r="G100" s="196"/>
      <c r="H100" s="315">
        <v>63.2</v>
      </c>
      <c r="I100" s="315">
        <v>11.6</v>
      </c>
      <c r="J100" s="196">
        <v>22</v>
      </c>
      <c r="K100" s="196" t="s">
        <v>716</v>
      </c>
      <c r="L100" s="196"/>
      <c r="M100" s="196">
        <v>12</v>
      </c>
      <c r="N100" s="315">
        <v>2.2000000000000002</v>
      </c>
      <c r="O100" s="315">
        <v>24.1</v>
      </c>
      <c r="P100" s="315">
        <v>2.2000000000000002</v>
      </c>
      <c r="Q100" s="315">
        <v>55.7</v>
      </c>
      <c r="R100" s="196"/>
      <c r="S100" s="315">
        <v>8.5</v>
      </c>
      <c r="T100" s="315">
        <v>35.200000000000003</v>
      </c>
      <c r="U100" s="315">
        <v>14.6</v>
      </c>
      <c r="V100" s="196"/>
      <c r="W100" s="316">
        <v>1.3</v>
      </c>
    </row>
    <row r="101" spans="1:23" ht="22.5" customHeight="1">
      <c r="A101" s="281" t="s">
        <v>917</v>
      </c>
      <c r="B101" s="209" t="s">
        <v>102</v>
      </c>
      <c r="C101" s="209" t="s">
        <v>101</v>
      </c>
      <c r="D101" s="209" t="s">
        <v>102</v>
      </c>
      <c r="E101" s="315">
        <v>47.4</v>
      </c>
      <c r="F101" s="196"/>
      <c r="G101" s="315">
        <v>1.1000000000000001</v>
      </c>
      <c r="H101" s="315">
        <v>66.099999999999994</v>
      </c>
      <c r="I101" s="315">
        <v>7.3</v>
      </c>
      <c r="J101" s="315">
        <v>37.6</v>
      </c>
      <c r="K101" s="196" t="s">
        <v>642</v>
      </c>
      <c r="L101" s="196"/>
      <c r="M101" s="315">
        <v>9.8000000000000007</v>
      </c>
      <c r="N101" s="315">
        <v>2.8</v>
      </c>
      <c r="O101" s="315">
        <v>18.899999999999999</v>
      </c>
      <c r="P101" s="315">
        <v>1.4</v>
      </c>
      <c r="Q101" s="315">
        <v>49.3</v>
      </c>
      <c r="R101" s="196"/>
      <c r="S101" s="315">
        <v>7.1</v>
      </c>
      <c r="T101" s="315">
        <v>39.1</v>
      </c>
      <c r="U101" s="196"/>
      <c r="V101" s="196"/>
      <c r="W101" s="316">
        <v>1.3</v>
      </c>
    </row>
    <row r="102" spans="1:23" ht="22.5" customHeight="1">
      <c r="A102" s="281" t="s">
        <v>918</v>
      </c>
      <c r="B102" s="209" t="s">
        <v>102</v>
      </c>
      <c r="C102" s="209" t="s">
        <v>101</v>
      </c>
      <c r="D102" s="209" t="s">
        <v>102</v>
      </c>
      <c r="E102" s="315">
        <v>42.9</v>
      </c>
      <c r="F102" s="196"/>
      <c r="G102" s="315">
        <v>1.3</v>
      </c>
      <c r="H102" s="196">
        <v>55</v>
      </c>
      <c r="I102" s="315">
        <v>6.5</v>
      </c>
      <c r="J102" s="315">
        <v>35.4</v>
      </c>
      <c r="K102" s="196" t="s">
        <v>726</v>
      </c>
      <c r="L102" s="196"/>
      <c r="M102" s="315">
        <v>9.5</v>
      </c>
      <c r="N102" s="196">
        <v>2</v>
      </c>
      <c r="O102" s="315">
        <v>16.3</v>
      </c>
      <c r="P102" s="315">
        <v>0.8</v>
      </c>
      <c r="Q102" s="315">
        <v>-1.4</v>
      </c>
      <c r="R102" s="196"/>
      <c r="S102" s="196">
        <v>9</v>
      </c>
      <c r="T102" s="315">
        <v>33.1</v>
      </c>
      <c r="U102" s="315">
        <v>3.6</v>
      </c>
      <c r="V102" s="196"/>
      <c r="W102" s="317"/>
    </row>
    <row r="103" spans="1:23" ht="22.5" customHeight="1">
      <c r="A103" s="281" t="s">
        <v>919</v>
      </c>
      <c r="B103" s="209" t="s">
        <v>102</v>
      </c>
      <c r="C103" s="209" t="s">
        <v>101</v>
      </c>
      <c r="D103" s="209" t="s">
        <v>102</v>
      </c>
      <c r="E103" s="315">
        <v>46.6</v>
      </c>
      <c r="F103" s="315">
        <v>1.3</v>
      </c>
      <c r="G103" s="315">
        <v>0.6</v>
      </c>
      <c r="H103" s="196">
        <v>108</v>
      </c>
      <c r="I103" s="315">
        <v>7.1</v>
      </c>
      <c r="J103" s="315">
        <v>30.9</v>
      </c>
      <c r="K103" s="196" t="s">
        <v>653</v>
      </c>
      <c r="L103" s="196"/>
      <c r="M103" s="315">
        <v>10.6</v>
      </c>
      <c r="N103" s="315">
        <v>2.1</v>
      </c>
      <c r="O103" s="315">
        <v>21.9</v>
      </c>
      <c r="P103" s="315">
        <v>1.9</v>
      </c>
      <c r="Q103" s="196">
        <v>30</v>
      </c>
      <c r="R103" s="196"/>
      <c r="S103" s="315">
        <v>8.6</v>
      </c>
      <c r="T103" s="315">
        <v>37.4</v>
      </c>
      <c r="U103" s="315">
        <v>21.8</v>
      </c>
      <c r="V103" s="315">
        <v>0.8</v>
      </c>
      <c r="W103" s="316">
        <v>1.4</v>
      </c>
    </row>
    <row r="104" spans="1:23" ht="22.5" customHeight="1">
      <c r="A104" s="281" t="s">
        <v>920</v>
      </c>
      <c r="B104" s="209" t="s">
        <v>102</v>
      </c>
      <c r="C104" s="209" t="s">
        <v>101</v>
      </c>
      <c r="D104" s="209" t="s">
        <v>102</v>
      </c>
      <c r="E104" s="315">
        <v>53.1</v>
      </c>
      <c r="F104" s="315">
        <v>1.4</v>
      </c>
      <c r="G104" s="315">
        <v>1.7</v>
      </c>
      <c r="H104" s="315">
        <v>109.4</v>
      </c>
      <c r="I104" s="315">
        <v>5.6</v>
      </c>
      <c r="J104" s="315">
        <v>126.2</v>
      </c>
      <c r="K104" s="196" t="s">
        <v>711</v>
      </c>
      <c r="L104" s="315">
        <v>26.4</v>
      </c>
      <c r="M104" s="315">
        <v>13.6</v>
      </c>
      <c r="N104" s="315">
        <v>4.0999999999999996</v>
      </c>
      <c r="O104" s="315">
        <v>15.3</v>
      </c>
      <c r="P104" s="315">
        <v>4.0999999999999996</v>
      </c>
      <c r="Q104" s="315">
        <v>146.1</v>
      </c>
      <c r="R104" s="315">
        <v>33.9</v>
      </c>
      <c r="S104" s="315">
        <v>4.7</v>
      </c>
      <c r="T104" s="196">
        <v>43</v>
      </c>
      <c r="U104" s="196"/>
      <c r="V104" s="315">
        <v>2.7</v>
      </c>
      <c r="W104" s="316">
        <v>3.6</v>
      </c>
    </row>
    <row r="105" spans="1:23" ht="22.5" customHeight="1">
      <c r="A105" s="281" t="s">
        <v>921</v>
      </c>
      <c r="B105" s="209" t="s">
        <v>102</v>
      </c>
      <c r="C105" s="209" t="s">
        <v>101</v>
      </c>
      <c r="D105" s="209" t="s">
        <v>102</v>
      </c>
      <c r="E105" s="315">
        <v>46.5</v>
      </c>
      <c r="F105" s="196"/>
      <c r="G105" s="315">
        <v>1.8</v>
      </c>
      <c r="H105" s="315">
        <v>92.7</v>
      </c>
      <c r="I105" s="315">
        <v>12.7</v>
      </c>
      <c r="J105" s="315">
        <v>70.7</v>
      </c>
      <c r="K105" s="196" t="s">
        <v>733</v>
      </c>
      <c r="L105" s="196"/>
      <c r="M105" s="315">
        <v>11.9</v>
      </c>
      <c r="N105" s="315">
        <v>3.5</v>
      </c>
      <c r="O105" s="315">
        <v>23.9</v>
      </c>
      <c r="P105" s="315">
        <v>3.2</v>
      </c>
      <c r="Q105" s="315">
        <v>50.8</v>
      </c>
      <c r="R105" s="196"/>
      <c r="S105" s="315">
        <v>6.9</v>
      </c>
      <c r="T105" s="315">
        <v>35.799999999999997</v>
      </c>
      <c r="U105" s="315">
        <v>5.0999999999999996</v>
      </c>
      <c r="V105" s="196"/>
      <c r="W105" s="316">
        <v>0.7</v>
      </c>
    </row>
    <row r="106" spans="1:23" ht="22.5" customHeight="1">
      <c r="A106" s="281" t="s">
        <v>922</v>
      </c>
      <c r="B106" s="209" t="s">
        <v>102</v>
      </c>
      <c r="C106" s="209" t="s">
        <v>101</v>
      </c>
      <c r="D106" s="209" t="s">
        <v>102</v>
      </c>
      <c r="E106" s="315">
        <v>47.1</v>
      </c>
      <c r="F106" s="196">
        <v>2</v>
      </c>
      <c r="G106" s="315">
        <v>1.2</v>
      </c>
      <c r="H106" s="315">
        <v>85.5</v>
      </c>
      <c r="I106" s="315">
        <v>6.7</v>
      </c>
      <c r="J106" s="315">
        <v>65.900000000000006</v>
      </c>
      <c r="K106" s="196" t="s">
        <v>690</v>
      </c>
      <c r="L106" s="196"/>
      <c r="M106" s="315">
        <v>16.600000000000001</v>
      </c>
      <c r="N106" s="315">
        <v>3.5</v>
      </c>
      <c r="O106" s="315">
        <v>22.3</v>
      </c>
      <c r="P106" s="196">
        <v>2</v>
      </c>
      <c r="Q106" s="315">
        <v>68.2</v>
      </c>
      <c r="R106" s="196"/>
      <c r="S106" s="315">
        <v>5.6</v>
      </c>
      <c r="T106" s="315">
        <v>38.200000000000003</v>
      </c>
      <c r="U106" s="315">
        <v>10.1</v>
      </c>
      <c r="V106" s="315">
        <v>2.8</v>
      </c>
      <c r="W106" s="316">
        <v>1.5</v>
      </c>
    </row>
    <row r="107" spans="1:23" ht="22.5" customHeight="1">
      <c r="A107" s="281" t="s">
        <v>923</v>
      </c>
      <c r="B107" s="209" t="s">
        <v>102</v>
      </c>
      <c r="C107" s="209" t="s">
        <v>101</v>
      </c>
      <c r="D107" s="209" t="s">
        <v>102</v>
      </c>
      <c r="E107" s="315">
        <v>52.1</v>
      </c>
      <c r="F107" s="315">
        <v>3.1</v>
      </c>
      <c r="G107" s="315">
        <v>0.2</v>
      </c>
      <c r="H107" s="315">
        <v>93.9</v>
      </c>
      <c r="I107" s="315">
        <v>4.2</v>
      </c>
      <c r="J107" s="315">
        <v>42.5</v>
      </c>
      <c r="K107" s="196" t="s">
        <v>651</v>
      </c>
      <c r="L107" s="196"/>
      <c r="M107" s="315">
        <v>8.8000000000000007</v>
      </c>
      <c r="N107" s="315">
        <v>1.9</v>
      </c>
      <c r="O107" s="196">
        <v>19</v>
      </c>
      <c r="P107" s="315">
        <v>1.2</v>
      </c>
      <c r="Q107" s="315">
        <v>42.8</v>
      </c>
      <c r="R107" s="196"/>
      <c r="S107" s="315">
        <v>4.3</v>
      </c>
      <c r="T107" s="315">
        <v>44.5</v>
      </c>
      <c r="U107" s="196"/>
      <c r="V107" s="315">
        <v>2.2000000000000002</v>
      </c>
      <c r="W107" s="316">
        <v>0.4</v>
      </c>
    </row>
    <row r="108" spans="1:23" ht="22.5" customHeight="1">
      <c r="A108" s="281" t="s">
        <v>924</v>
      </c>
      <c r="B108" s="209" t="s">
        <v>102</v>
      </c>
      <c r="C108" s="209" t="s">
        <v>101</v>
      </c>
      <c r="D108" s="209" t="s">
        <v>102</v>
      </c>
      <c r="E108" s="315">
        <v>42.7</v>
      </c>
      <c r="F108" s="196"/>
      <c r="G108" s="315">
        <v>1.2</v>
      </c>
      <c r="H108" s="315">
        <v>57.1</v>
      </c>
      <c r="I108" s="315">
        <v>7.5</v>
      </c>
      <c r="J108" s="315">
        <v>50.4</v>
      </c>
      <c r="K108" s="196" t="s">
        <v>715</v>
      </c>
      <c r="L108" s="196"/>
      <c r="M108" s="315">
        <v>12.3</v>
      </c>
      <c r="N108" s="315">
        <v>2.6</v>
      </c>
      <c r="O108" s="315">
        <v>23.2</v>
      </c>
      <c r="P108" s="315">
        <v>1.8</v>
      </c>
      <c r="Q108" s="196">
        <v>57</v>
      </c>
      <c r="R108" s="196"/>
      <c r="S108" s="315">
        <v>8.5</v>
      </c>
      <c r="T108" s="315">
        <v>33.700000000000003</v>
      </c>
      <c r="U108" s="315">
        <v>8.6</v>
      </c>
      <c r="V108" s="196"/>
      <c r="W108" s="316">
        <v>0.9</v>
      </c>
    </row>
    <row r="109" spans="1:23" ht="22.5" customHeight="1">
      <c r="A109" s="281" t="s">
        <v>925</v>
      </c>
      <c r="B109" s="209" t="s">
        <v>102</v>
      </c>
      <c r="C109" s="209" t="s">
        <v>101</v>
      </c>
      <c r="D109" s="209" t="s">
        <v>102</v>
      </c>
      <c r="E109" s="315">
        <v>50.9</v>
      </c>
      <c r="F109" s="196"/>
      <c r="G109" s="315">
        <v>0.5</v>
      </c>
      <c r="H109" s="315">
        <v>92.2</v>
      </c>
      <c r="I109" s="315">
        <v>5.3</v>
      </c>
      <c r="J109" s="315">
        <v>53.3</v>
      </c>
      <c r="K109" s="196" t="s">
        <v>688</v>
      </c>
      <c r="L109" s="196"/>
      <c r="M109" s="315">
        <v>10.4</v>
      </c>
      <c r="N109" s="315">
        <v>2.2000000000000002</v>
      </c>
      <c r="O109" s="315">
        <v>18.100000000000001</v>
      </c>
      <c r="P109" s="315">
        <v>1.7</v>
      </c>
      <c r="Q109" s="315">
        <v>80.7</v>
      </c>
      <c r="R109" s="196"/>
      <c r="S109" s="315">
        <v>4.8</v>
      </c>
      <c r="T109" s="315">
        <v>43.6</v>
      </c>
      <c r="U109" s="196">
        <v>6</v>
      </c>
      <c r="V109" s="315">
        <v>0.9</v>
      </c>
      <c r="W109" s="316">
        <v>1.2</v>
      </c>
    </row>
    <row r="110" spans="1:23" ht="22.5" customHeight="1">
      <c r="A110" s="281" t="s">
        <v>760</v>
      </c>
      <c r="B110" s="209" t="s">
        <v>126</v>
      </c>
      <c r="C110" s="209" t="s">
        <v>88</v>
      </c>
      <c r="D110" s="209" t="s">
        <v>126</v>
      </c>
      <c r="E110" s="315">
        <v>44.8</v>
      </c>
      <c r="F110" s="196"/>
      <c r="G110" s="315">
        <v>0.5</v>
      </c>
      <c r="H110" s="315">
        <v>41.3</v>
      </c>
      <c r="I110" s="196">
        <v>5</v>
      </c>
      <c r="J110" s="315">
        <v>53.7</v>
      </c>
      <c r="K110" s="196" t="s">
        <v>688</v>
      </c>
      <c r="L110" s="196"/>
      <c r="M110" s="315">
        <v>12.1</v>
      </c>
      <c r="N110" s="315">
        <v>3.9</v>
      </c>
      <c r="O110" s="315">
        <v>16.7</v>
      </c>
      <c r="P110" s="315">
        <v>1.5</v>
      </c>
      <c r="Q110" s="315">
        <v>86.5</v>
      </c>
      <c r="R110" s="196"/>
      <c r="S110" s="315">
        <v>7.7</v>
      </c>
      <c r="T110" s="315">
        <v>35.6</v>
      </c>
      <c r="U110" s="315">
        <v>2.2999999999999998</v>
      </c>
      <c r="V110" s="196"/>
      <c r="W110" s="316">
        <v>0.4</v>
      </c>
    </row>
    <row r="111" spans="1:23" ht="22.5" customHeight="1">
      <c r="A111" s="281" t="s">
        <v>761</v>
      </c>
      <c r="B111" s="209" t="s">
        <v>126</v>
      </c>
      <c r="C111" s="209" t="s">
        <v>88</v>
      </c>
      <c r="D111" s="209" t="s">
        <v>126</v>
      </c>
      <c r="E111" s="196">
        <v>44</v>
      </c>
      <c r="F111" s="196"/>
      <c r="G111" s="315">
        <v>1.2</v>
      </c>
      <c r="H111" s="315">
        <v>32.200000000000003</v>
      </c>
      <c r="I111" s="315">
        <v>13.5</v>
      </c>
      <c r="J111" s="315">
        <v>73.7</v>
      </c>
      <c r="K111" s="196" t="s">
        <v>720</v>
      </c>
      <c r="L111" s="196"/>
      <c r="M111" s="315">
        <v>12.1</v>
      </c>
      <c r="N111" s="315">
        <v>4.5999999999999996</v>
      </c>
      <c r="O111" s="315">
        <v>33.299999999999997</v>
      </c>
      <c r="P111" s="315">
        <v>1.6</v>
      </c>
      <c r="Q111" s="315">
        <v>157.80000000000001</v>
      </c>
      <c r="R111" s="196"/>
      <c r="S111" s="196">
        <v>9</v>
      </c>
      <c r="T111" s="315">
        <v>32.299999999999997</v>
      </c>
      <c r="U111" s="315">
        <v>5.8</v>
      </c>
      <c r="V111" s="196"/>
      <c r="W111" s="316">
        <v>0.5</v>
      </c>
    </row>
    <row r="112" spans="1:23" ht="22.5" customHeight="1">
      <c r="A112" s="281" t="s">
        <v>763</v>
      </c>
      <c r="B112" s="209" t="s">
        <v>126</v>
      </c>
      <c r="C112" s="209" t="s">
        <v>88</v>
      </c>
      <c r="D112" s="209" t="s">
        <v>126</v>
      </c>
      <c r="E112" s="196">
        <v>45</v>
      </c>
      <c r="F112" s="315">
        <v>2.5</v>
      </c>
      <c r="G112" s="196">
        <v>2</v>
      </c>
      <c r="H112" s="315">
        <v>54.4</v>
      </c>
      <c r="I112" s="315">
        <v>9.8000000000000007</v>
      </c>
      <c r="J112" s="315">
        <v>104.8</v>
      </c>
      <c r="K112" s="196" t="s">
        <v>708</v>
      </c>
      <c r="L112" s="196"/>
      <c r="M112" s="196">
        <v>18</v>
      </c>
      <c r="N112" s="315">
        <v>6.8</v>
      </c>
      <c r="O112" s="315">
        <v>27.6</v>
      </c>
      <c r="P112" s="315">
        <v>2.8</v>
      </c>
      <c r="Q112" s="315">
        <v>99.9</v>
      </c>
      <c r="R112" s="196"/>
      <c r="S112" s="315">
        <v>8.8000000000000007</v>
      </c>
      <c r="T112" s="315">
        <v>33.700000000000003</v>
      </c>
      <c r="U112" s="196"/>
      <c r="V112" s="315">
        <v>2.6</v>
      </c>
      <c r="W112" s="316">
        <v>1.6</v>
      </c>
    </row>
    <row r="113" spans="1:23" ht="22.5" customHeight="1">
      <c r="A113" s="281" t="s">
        <v>762</v>
      </c>
      <c r="B113" s="209" t="s">
        <v>126</v>
      </c>
      <c r="C113" s="209" t="s">
        <v>88</v>
      </c>
      <c r="D113" s="209" t="s">
        <v>126</v>
      </c>
      <c r="E113" s="315">
        <v>48.6</v>
      </c>
      <c r="F113" s="315">
        <v>1.1000000000000001</v>
      </c>
      <c r="G113" s="315">
        <v>0.5</v>
      </c>
      <c r="H113" s="315">
        <v>48.4</v>
      </c>
      <c r="I113" s="315">
        <v>8.6999999999999993</v>
      </c>
      <c r="J113" s="315">
        <v>70.7</v>
      </c>
      <c r="K113" s="196" t="s">
        <v>712</v>
      </c>
      <c r="L113" s="196"/>
      <c r="M113" s="315">
        <v>10.9</v>
      </c>
      <c r="N113" s="315">
        <v>3.8</v>
      </c>
      <c r="O113" s="315">
        <v>22.8</v>
      </c>
      <c r="P113" s="315">
        <v>1.5</v>
      </c>
      <c r="Q113" s="315">
        <v>108.4</v>
      </c>
      <c r="R113" s="196"/>
      <c r="S113" s="315">
        <v>5.6</v>
      </c>
      <c r="T113" s="315">
        <v>39.799999999999997</v>
      </c>
      <c r="U113" s="196">
        <v>11</v>
      </c>
      <c r="V113" s="315">
        <v>1.7</v>
      </c>
      <c r="W113" s="316">
        <v>0.7</v>
      </c>
    </row>
    <row r="114" spans="1:23" ht="22.5" customHeight="1">
      <c r="A114" s="281" t="s">
        <v>764</v>
      </c>
      <c r="B114" s="209" t="s">
        <v>126</v>
      </c>
      <c r="C114" s="209" t="s">
        <v>88</v>
      </c>
      <c r="D114" s="209" t="s">
        <v>126</v>
      </c>
      <c r="E114" s="196">
        <v>46</v>
      </c>
      <c r="F114" s="196"/>
      <c r="G114" s="315">
        <v>0.7</v>
      </c>
      <c r="H114" s="315">
        <v>44.5</v>
      </c>
      <c r="I114" s="196">
        <v>12</v>
      </c>
      <c r="J114" s="315">
        <v>60.3</v>
      </c>
      <c r="K114" s="196" t="s">
        <v>708</v>
      </c>
      <c r="L114" s="196"/>
      <c r="M114" s="315">
        <v>14.7</v>
      </c>
      <c r="N114" s="315">
        <v>3.5</v>
      </c>
      <c r="O114" s="315">
        <v>22.6</v>
      </c>
      <c r="P114" s="315">
        <v>0.9</v>
      </c>
      <c r="Q114" s="315">
        <v>125.3</v>
      </c>
      <c r="R114" s="196"/>
      <c r="S114" s="315">
        <v>7.9</v>
      </c>
      <c r="T114" s="196">
        <v>37</v>
      </c>
      <c r="U114" s="196">
        <v>12</v>
      </c>
      <c r="V114" s="196"/>
      <c r="W114" s="316">
        <v>0.6</v>
      </c>
    </row>
    <row r="115" spans="1:23" ht="22.5" customHeight="1">
      <c r="A115" s="281" t="s">
        <v>765</v>
      </c>
      <c r="B115" s="209" t="s">
        <v>126</v>
      </c>
      <c r="C115" s="209" t="s">
        <v>88</v>
      </c>
      <c r="D115" s="209" t="s">
        <v>126</v>
      </c>
      <c r="E115" s="315">
        <v>50.8</v>
      </c>
      <c r="F115" s="196"/>
      <c r="G115" s="315">
        <v>0.6</v>
      </c>
      <c r="H115" s="315">
        <v>43.1</v>
      </c>
      <c r="I115" s="315">
        <v>9.1</v>
      </c>
      <c r="J115" s="315">
        <v>68.599999999999994</v>
      </c>
      <c r="K115" s="196" t="s">
        <v>683</v>
      </c>
      <c r="L115" s="196"/>
      <c r="M115" s="315">
        <v>15.4</v>
      </c>
      <c r="N115" s="315">
        <v>4.5999999999999996</v>
      </c>
      <c r="O115" s="315">
        <v>29.6</v>
      </c>
      <c r="P115" s="315">
        <v>2.8</v>
      </c>
      <c r="Q115" s="315">
        <v>132.5</v>
      </c>
      <c r="R115" s="196"/>
      <c r="S115" s="315">
        <v>7.2</v>
      </c>
      <c r="T115" s="315">
        <v>38.299999999999997</v>
      </c>
      <c r="U115" s="315">
        <v>16.3</v>
      </c>
      <c r="V115" s="196"/>
      <c r="W115" s="316">
        <v>0.9</v>
      </c>
    </row>
    <row r="116" spans="1:23" ht="22.5" customHeight="1">
      <c r="A116" s="281" t="s">
        <v>766</v>
      </c>
      <c r="B116" s="209" t="s">
        <v>126</v>
      </c>
      <c r="C116" s="209" t="s">
        <v>88</v>
      </c>
      <c r="D116" s="209" t="s">
        <v>126</v>
      </c>
      <c r="E116" s="315">
        <v>49.6</v>
      </c>
      <c r="F116" s="315">
        <v>1.4</v>
      </c>
      <c r="G116" s="315">
        <v>1.4</v>
      </c>
      <c r="H116" s="315">
        <v>64.3</v>
      </c>
      <c r="I116" s="315">
        <v>9.6</v>
      </c>
      <c r="J116" s="315">
        <v>170.4</v>
      </c>
      <c r="K116" s="196" t="s">
        <v>682</v>
      </c>
      <c r="L116" s="315">
        <v>28.7</v>
      </c>
      <c r="M116" s="315">
        <v>21.3</v>
      </c>
      <c r="N116" s="315">
        <v>7.1</v>
      </c>
      <c r="O116" s="315">
        <v>23.1</v>
      </c>
      <c r="P116" s="315">
        <v>4.8</v>
      </c>
      <c r="Q116" s="315">
        <v>168.6</v>
      </c>
      <c r="R116" s="315">
        <v>28.7</v>
      </c>
      <c r="S116" s="315">
        <v>5.7</v>
      </c>
      <c r="T116" s="315">
        <v>38.200000000000003</v>
      </c>
      <c r="U116" s="315">
        <v>3.1</v>
      </c>
      <c r="V116" s="315">
        <v>1.8</v>
      </c>
      <c r="W116" s="316">
        <v>1.6</v>
      </c>
    </row>
    <row r="117" spans="1:23" ht="22.5" customHeight="1">
      <c r="A117" s="281" t="s">
        <v>767</v>
      </c>
      <c r="B117" s="209" t="s">
        <v>126</v>
      </c>
      <c r="C117" s="209" t="s">
        <v>88</v>
      </c>
      <c r="D117" s="209" t="s">
        <v>126</v>
      </c>
      <c r="E117" s="315">
        <v>48.9</v>
      </c>
      <c r="F117" s="315">
        <v>1.6</v>
      </c>
      <c r="G117" s="315">
        <v>1.4</v>
      </c>
      <c r="H117" s="315">
        <v>53.3</v>
      </c>
      <c r="I117" s="315">
        <v>8.4</v>
      </c>
      <c r="J117" s="315">
        <v>94.1</v>
      </c>
      <c r="K117" s="196" t="s">
        <v>709</v>
      </c>
      <c r="L117" s="196"/>
      <c r="M117" s="315">
        <v>15.6</v>
      </c>
      <c r="N117" s="315">
        <v>4.2</v>
      </c>
      <c r="O117" s="315">
        <v>21.8</v>
      </c>
      <c r="P117" s="315">
        <v>2.1</v>
      </c>
      <c r="Q117" s="315">
        <v>82.5</v>
      </c>
      <c r="R117" s="196"/>
      <c r="S117" s="315">
        <v>6.3</v>
      </c>
      <c r="T117" s="315">
        <v>39.5</v>
      </c>
      <c r="U117" s="315">
        <v>6.6</v>
      </c>
      <c r="V117" s="315">
        <v>1.6</v>
      </c>
      <c r="W117" s="316">
        <v>0.7</v>
      </c>
    </row>
    <row r="118" spans="1:23" ht="22.5" customHeight="1">
      <c r="A118" s="281" t="s">
        <v>768</v>
      </c>
      <c r="B118" s="209" t="s">
        <v>126</v>
      </c>
      <c r="C118" s="209" t="s">
        <v>88</v>
      </c>
      <c r="D118" s="209" t="s">
        <v>126</v>
      </c>
      <c r="E118" s="315">
        <v>42.1</v>
      </c>
      <c r="F118" s="196"/>
      <c r="G118" s="315">
        <v>1.7</v>
      </c>
      <c r="H118" s="315">
        <v>18.7</v>
      </c>
      <c r="I118" s="315">
        <v>5.0999999999999996</v>
      </c>
      <c r="J118" s="315">
        <v>47.6</v>
      </c>
      <c r="K118" s="196" t="s">
        <v>688</v>
      </c>
      <c r="L118" s="196"/>
      <c r="M118" s="315">
        <v>7.6</v>
      </c>
      <c r="N118" s="315">
        <v>5.0999999999999996</v>
      </c>
      <c r="O118" s="315">
        <v>16.3</v>
      </c>
      <c r="P118" s="196">
        <v>1</v>
      </c>
      <c r="Q118" s="315">
        <v>38.799999999999997</v>
      </c>
      <c r="R118" s="196"/>
      <c r="S118" s="315">
        <v>8.4</v>
      </c>
      <c r="T118" s="315">
        <v>32.5</v>
      </c>
      <c r="U118" s="315">
        <v>3.8</v>
      </c>
      <c r="V118" s="196"/>
      <c r="W118" s="316">
        <v>0.7</v>
      </c>
    </row>
    <row r="119" spans="1:23" ht="22.5" customHeight="1">
      <c r="A119" s="281" t="s">
        <v>769</v>
      </c>
      <c r="B119" s="209" t="s">
        <v>126</v>
      </c>
      <c r="C119" s="209" t="s">
        <v>88</v>
      </c>
      <c r="D119" s="209" t="s">
        <v>126</v>
      </c>
      <c r="E119" s="315">
        <v>41.5</v>
      </c>
      <c r="F119" s="196"/>
      <c r="G119" s="315">
        <v>0.5</v>
      </c>
      <c r="H119" s="315">
        <v>64.2</v>
      </c>
      <c r="I119" s="196">
        <v>10</v>
      </c>
      <c r="J119" s="315">
        <v>33.9</v>
      </c>
      <c r="K119" s="196">
        <v>4</v>
      </c>
      <c r="L119" s="196"/>
      <c r="M119" s="315">
        <v>8.1999999999999993</v>
      </c>
      <c r="N119" s="315">
        <v>3.9</v>
      </c>
      <c r="O119" s="315">
        <v>17.3</v>
      </c>
      <c r="P119" s="315">
        <v>3.9</v>
      </c>
      <c r="Q119" s="196">
        <v>73</v>
      </c>
      <c r="R119" s="196"/>
      <c r="S119" s="315">
        <v>10.3</v>
      </c>
      <c r="T119" s="196">
        <v>32</v>
      </c>
      <c r="U119" s="196"/>
      <c r="V119" s="196"/>
      <c r="W119" s="316">
        <v>1.1000000000000001</v>
      </c>
    </row>
    <row r="120" spans="1:23" ht="22.5" customHeight="1">
      <c r="A120" s="281" t="s">
        <v>754</v>
      </c>
      <c r="B120" s="209" t="s">
        <v>138</v>
      </c>
      <c r="C120" s="209" t="s">
        <v>137</v>
      </c>
      <c r="D120" s="209" t="s">
        <v>138</v>
      </c>
      <c r="E120" s="315">
        <v>48.3</v>
      </c>
      <c r="F120" s="315">
        <v>0.6</v>
      </c>
      <c r="G120" s="315">
        <v>0.6</v>
      </c>
      <c r="H120" s="196">
        <v>46</v>
      </c>
      <c r="I120" s="315">
        <v>7.9</v>
      </c>
      <c r="J120" s="315">
        <v>88.7</v>
      </c>
      <c r="K120" s="196">
        <v>2</v>
      </c>
      <c r="L120" s="196"/>
      <c r="M120" s="315">
        <v>17.399999999999999</v>
      </c>
      <c r="N120" s="315">
        <v>4.4000000000000004</v>
      </c>
      <c r="O120" s="315">
        <v>25.4</v>
      </c>
      <c r="P120" s="196">
        <v>2</v>
      </c>
      <c r="Q120" s="315">
        <v>132.9</v>
      </c>
      <c r="R120" s="196"/>
      <c r="S120" s="315">
        <v>7.1</v>
      </c>
      <c r="T120" s="315">
        <v>37.6</v>
      </c>
      <c r="U120" s="315">
        <v>7.2</v>
      </c>
      <c r="V120" s="315">
        <v>1.6</v>
      </c>
      <c r="W120" s="316">
        <v>1.1000000000000001</v>
      </c>
    </row>
    <row r="121" spans="1:23" ht="22.5" customHeight="1">
      <c r="A121" s="281" t="s">
        <v>755</v>
      </c>
      <c r="B121" s="209" t="s">
        <v>138</v>
      </c>
      <c r="C121" s="209" t="s">
        <v>137</v>
      </c>
      <c r="D121" s="209" t="s">
        <v>138</v>
      </c>
      <c r="E121" s="315">
        <v>48.8</v>
      </c>
      <c r="F121" s="315">
        <v>0.8</v>
      </c>
      <c r="G121" s="315">
        <v>1.3</v>
      </c>
      <c r="H121" s="315">
        <v>60.3</v>
      </c>
      <c r="I121" s="315">
        <v>9.9</v>
      </c>
      <c r="J121" s="315">
        <v>138.6</v>
      </c>
      <c r="K121" s="196" t="s">
        <v>651</v>
      </c>
      <c r="L121" s="315">
        <v>33.200000000000003</v>
      </c>
      <c r="M121" s="315">
        <v>19.7</v>
      </c>
      <c r="N121" s="315">
        <v>5.0999999999999996</v>
      </c>
      <c r="O121" s="315">
        <v>24.9</v>
      </c>
      <c r="P121" s="315">
        <v>4.5999999999999996</v>
      </c>
      <c r="Q121" s="315">
        <v>210.4</v>
      </c>
      <c r="R121" s="196">
        <v>36</v>
      </c>
      <c r="S121" s="315">
        <v>7.3</v>
      </c>
      <c r="T121" s="315">
        <v>36.6</v>
      </c>
      <c r="U121" s="315">
        <v>3.4</v>
      </c>
      <c r="V121" s="315">
        <v>3.4</v>
      </c>
      <c r="W121" s="316">
        <v>3.3</v>
      </c>
    </row>
    <row r="122" spans="1:23" ht="22.5" customHeight="1">
      <c r="A122" s="281" t="s">
        <v>756</v>
      </c>
      <c r="B122" s="209" t="s">
        <v>138</v>
      </c>
      <c r="C122" s="209" t="s">
        <v>137</v>
      </c>
      <c r="D122" s="209" t="s">
        <v>138</v>
      </c>
      <c r="E122" s="315">
        <v>48.7</v>
      </c>
      <c r="F122" s="315">
        <v>1.1000000000000001</v>
      </c>
      <c r="G122" s="315">
        <v>0.8</v>
      </c>
      <c r="H122" s="315">
        <v>60.7</v>
      </c>
      <c r="I122" s="315">
        <v>8.6999999999999993</v>
      </c>
      <c r="J122" s="315">
        <v>102.5</v>
      </c>
      <c r="K122" s="196" t="s">
        <v>638</v>
      </c>
      <c r="L122" s="315">
        <v>27.9</v>
      </c>
      <c r="M122" s="315">
        <v>15.7</v>
      </c>
      <c r="N122" s="315">
        <v>3.9</v>
      </c>
      <c r="O122" s="315">
        <v>24.4</v>
      </c>
      <c r="P122" s="315">
        <v>2.1</v>
      </c>
      <c r="Q122" s="315">
        <v>124.3</v>
      </c>
      <c r="R122" s="315">
        <v>27.3</v>
      </c>
      <c r="S122" s="315">
        <v>7.8</v>
      </c>
      <c r="T122" s="315">
        <v>37.799999999999997</v>
      </c>
      <c r="U122" s="315">
        <v>0.1</v>
      </c>
      <c r="V122" s="315">
        <v>2.1</v>
      </c>
      <c r="W122" s="316">
        <v>1.8</v>
      </c>
    </row>
    <row r="123" spans="1:23" ht="22.5" customHeight="1">
      <c r="A123" s="281" t="s">
        <v>757</v>
      </c>
      <c r="B123" s="209" t="s">
        <v>138</v>
      </c>
      <c r="C123" s="209" t="s">
        <v>137</v>
      </c>
      <c r="D123" s="209" t="s">
        <v>138</v>
      </c>
      <c r="E123" s="315">
        <v>45.4</v>
      </c>
      <c r="F123" s="196"/>
      <c r="G123" s="315">
        <v>1.4</v>
      </c>
      <c r="H123" s="315">
        <v>48.6</v>
      </c>
      <c r="I123" s="315">
        <v>9.5</v>
      </c>
      <c r="J123" s="196">
        <v>79</v>
      </c>
      <c r="K123" s="196" t="s">
        <v>717</v>
      </c>
      <c r="L123" s="196"/>
      <c r="M123" s="315">
        <v>19.5</v>
      </c>
      <c r="N123" s="315">
        <v>4.5</v>
      </c>
      <c r="O123" s="315">
        <v>20.8</v>
      </c>
      <c r="P123" s="315">
        <v>0.6</v>
      </c>
      <c r="Q123" s="315">
        <v>108.1</v>
      </c>
      <c r="R123" s="196"/>
      <c r="S123" s="315">
        <v>10.3</v>
      </c>
      <c r="T123" s="315">
        <v>34.700000000000003</v>
      </c>
      <c r="U123" s="315">
        <v>5.7</v>
      </c>
      <c r="V123" s="196"/>
      <c r="W123" s="316">
        <v>1.8</v>
      </c>
    </row>
    <row r="124" spans="1:23" ht="22.5" customHeight="1">
      <c r="A124" s="281" t="s">
        <v>758</v>
      </c>
      <c r="B124" s="209" t="s">
        <v>138</v>
      </c>
      <c r="C124" s="209" t="s">
        <v>137</v>
      </c>
      <c r="D124" s="209" t="s">
        <v>138</v>
      </c>
      <c r="E124" s="315">
        <v>49.6</v>
      </c>
      <c r="F124" s="196"/>
      <c r="G124" s="196">
        <v>1</v>
      </c>
      <c r="H124" s="315">
        <v>57.1</v>
      </c>
      <c r="I124" s="315">
        <v>9.1999999999999993</v>
      </c>
      <c r="J124" s="315">
        <v>81.900000000000006</v>
      </c>
      <c r="K124" s="196" t="s">
        <v>651</v>
      </c>
      <c r="L124" s="196"/>
      <c r="M124" s="315">
        <v>10.8</v>
      </c>
      <c r="N124" s="315">
        <v>3.1</v>
      </c>
      <c r="O124" s="315">
        <v>21.6</v>
      </c>
      <c r="P124" s="315">
        <v>1.2</v>
      </c>
      <c r="Q124" s="315">
        <v>63.4</v>
      </c>
      <c r="R124" s="196"/>
      <c r="S124" s="315">
        <v>6.2</v>
      </c>
      <c r="T124" s="315">
        <v>39.799999999999997</v>
      </c>
      <c r="U124" s="196"/>
      <c r="V124" s="196"/>
      <c r="W124" s="316">
        <v>1.6</v>
      </c>
    </row>
    <row r="125" spans="1:23" ht="22.5" customHeight="1">
      <c r="A125" s="281" t="s">
        <v>759</v>
      </c>
      <c r="B125" s="209" t="s">
        <v>138</v>
      </c>
      <c r="C125" s="209" t="s">
        <v>137</v>
      </c>
      <c r="D125" s="209" t="s">
        <v>138</v>
      </c>
      <c r="E125" s="315">
        <v>47.9</v>
      </c>
      <c r="F125" s="196"/>
      <c r="G125" s="315">
        <v>0.6</v>
      </c>
      <c r="H125" s="315">
        <v>38.799999999999997</v>
      </c>
      <c r="I125" s="315">
        <v>3.3</v>
      </c>
      <c r="J125" s="315">
        <v>96.9</v>
      </c>
      <c r="K125" s="196" t="s">
        <v>697</v>
      </c>
      <c r="L125" s="196"/>
      <c r="M125" s="315">
        <v>14.8</v>
      </c>
      <c r="N125" s="315">
        <v>4.5999999999999996</v>
      </c>
      <c r="O125" s="315">
        <v>23.1</v>
      </c>
      <c r="P125" s="315">
        <v>1.1000000000000001</v>
      </c>
      <c r="Q125" s="315">
        <v>96.9</v>
      </c>
      <c r="R125" s="196"/>
      <c r="S125" s="315">
        <v>8.1999999999999993</v>
      </c>
      <c r="T125" s="315">
        <v>35.700000000000003</v>
      </c>
      <c r="U125" s="315">
        <v>5.9</v>
      </c>
      <c r="V125" s="196"/>
      <c r="W125" s="316">
        <v>0.9</v>
      </c>
    </row>
    <row r="126" spans="1:23" ht="22.5" customHeight="1">
      <c r="A126" s="281" t="s">
        <v>789</v>
      </c>
      <c r="B126" s="209" t="s">
        <v>156</v>
      </c>
      <c r="C126" s="209" t="s">
        <v>155</v>
      </c>
      <c r="D126" s="209" t="s">
        <v>156</v>
      </c>
      <c r="E126" s="196">
        <v>43</v>
      </c>
      <c r="F126" s="196"/>
      <c r="G126" s="196"/>
      <c r="H126" s="196">
        <v>62</v>
      </c>
      <c r="I126" s="196"/>
      <c r="J126" s="196">
        <v>91</v>
      </c>
      <c r="K126" s="196">
        <v>1</v>
      </c>
      <c r="L126" s="196"/>
      <c r="M126" s="315">
        <v>23.1</v>
      </c>
      <c r="N126" s="315">
        <v>4.5999999999999996</v>
      </c>
      <c r="O126" s="196">
        <v>20</v>
      </c>
      <c r="P126" s="315">
        <v>1.9</v>
      </c>
      <c r="Q126" s="315">
        <v>135.9</v>
      </c>
      <c r="R126" s="196"/>
      <c r="S126" s="315">
        <v>8.4</v>
      </c>
      <c r="T126" s="315">
        <v>34.299999999999997</v>
      </c>
      <c r="U126" s="196"/>
      <c r="V126" s="196"/>
      <c r="W126" s="316">
        <v>1.2</v>
      </c>
    </row>
    <row r="127" spans="1:23" ht="22.5" customHeight="1">
      <c r="A127" s="281" t="s">
        <v>790</v>
      </c>
      <c r="B127" s="209" t="s">
        <v>156</v>
      </c>
      <c r="C127" s="209" t="s">
        <v>155</v>
      </c>
      <c r="D127" s="209" t="s">
        <v>156</v>
      </c>
      <c r="E127" s="196">
        <v>45</v>
      </c>
      <c r="F127" s="196"/>
      <c r="G127" s="315">
        <v>1.5</v>
      </c>
      <c r="H127" s="315">
        <v>53.8</v>
      </c>
      <c r="I127" s="315">
        <v>9.4</v>
      </c>
      <c r="J127" s="315">
        <v>43.3</v>
      </c>
      <c r="K127" s="196" t="s">
        <v>638</v>
      </c>
      <c r="L127" s="196"/>
      <c r="M127" s="315">
        <v>18.600000000000001</v>
      </c>
      <c r="N127" s="196">
        <v>5</v>
      </c>
      <c r="O127" s="196">
        <v>32</v>
      </c>
      <c r="P127" s="315">
        <v>1.8</v>
      </c>
      <c r="Q127" s="315">
        <v>48.7</v>
      </c>
      <c r="R127" s="196"/>
      <c r="S127" s="315">
        <v>10.6</v>
      </c>
      <c r="T127" s="315">
        <v>34.5</v>
      </c>
      <c r="U127" s="196"/>
      <c r="V127" s="196"/>
      <c r="W127" s="316">
        <v>2.6</v>
      </c>
    </row>
    <row r="128" spans="1:23" ht="22.5" customHeight="1">
      <c r="A128" s="281" t="s">
        <v>791</v>
      </c>
      <c r="B128" s="209" t="s">
        <v>156</v>
      </c>
      <c r="C128" s="209" t="s">
        <v>155</v>
      </c>
      <c r="D128" s="209" t="s">
        <v>156</v>
      </c>
      <c r="E128" s="196">
        <v>44</v>
      </c>
      <c r="F128" s="196"/>
      <c r="G128" s="315">
        <v>1.4</v>
      </c>
      <c r="H128" s="315">
        <v>53.3</v>
      </c>
      <c r="I128" s="315">
        <v>4.5</v>
      </c>
      <c r="J128" s="196">
        <v>25</v>
      </c>
      <c r="K128" s="196" t="s">
        <v>659</v>
      </c>
      <c r="L128" s="196"/>
      <c r="M128" s="315">
        <v>9.9</v>
      </c>
      <c r="N128" s="315">
        <v>1.9</v>
      </c>
      <c r="O128" s="196">
        <v>17</v>
      </c>
      <c r="P128" s="315">
        <v>0.7</v>
      </c>
      <c r="Q128" s="315">
        <v>10.6</v>
      </c>
      <c r="R128" s="196"/>
      <c r="S128" s="315">
        <v>8.6</v>
      </c>
      <c r="T128" s="315">
        <v>35.9</v>
      </c>
      <c r="U128" s="196"/>
      <c r="V128" s="196"/>
      <c r="W128" s="316">
        <v>1.1000000000000001</v>
      </c>
    </row>
    <row r="129" spans="1:23" ht="22.5" customHeight="1">
      <c r="A129" s="281" t="s">
        <v>792</v>
      </c>
      <c r="B129" s="209" t="s">
        <v>156</v>
      </c>
      <c r="C129" s="209" t="s">
        <v>155</v>
      </c>
      <c r="D129" s="209" t="s">
        <v>156</v>
      </c>
      <c r="E129" s="315">
        <v>44.1</v>
      </c>
      <c r="F129" s="196"/>
      <c r="G129" s="315">
        <v>1.2</v>
      </c>
      <c r="H129" s="315">
        <v>69.7</v>
      </c>
      <c r="I129" s="315">
        <v>8.1999999999999993</v>
      </c>
      <c r="J129" s="315">
        <v>55.8</v>
      </c>
      <c r="K129" s="196">
        <v>3</v>
      </c>
      <c r="L129" s="196"/>
      <c r="M129" s="315">
        <v>20.8</v>
      </c>
      <c r="N129" s="315">
        <v>2.4</v>
      </c>
      <c r="O129" s="315">
        <v>23.3</v>
      </c>
      <c r="P129" s="315">
        <v>1.8</v>
      </c>
      <c r="Q129" s="315">
        <v>68.099999999999994</v>
      </c>
      <c r="R129" s="196"/>
      <c r="S129" s="315">
        <v>9.6</v>
      </c>
      <c r="T129" s="315">
        <v>34.299999999999997</v>
      </c>
      <c r="U129" s="196"/>
      <c r="V129" s="315">
        <v>5.5</v>
      </c>
      <c r="W129" s="316">
        <v>1.6</v>
      </c>
    </row>
    <row r="130" spans="1:23" ht="22.5" customHeight="1">
      <c r="A130" s="281" t="s">
        <v>793</v>
      </c>
      <c r="B130" s="209" t="s">
        <v>156</v>
      </c>
      <c r="C130" s="209" t="s">
        <v>155</v>
      </c>
      <c r="D130" s="209" t="s">
        <v>156</v>
      </c>
      <c r="E130" s="315">
        <v>47.9</v>
      </c>
      <c r="F130" s="315">
        <v>0.8</v>
      </c>
      <c r="G130" s="315">
        <v>1.1000000000000001</v>
      </c>
      <c r="H130" s="315">
        <v>73.8</v>
      </c>
      <c r="I130" s="315">
        <v>6.6</v>
      </c>
      <c r="J130" s="196">
        <v>84</v>
      </c>
      <c r="K130" s="196" t="s">
        <v>688</v>
      </c>
      <c r="L130" s="315">
        <v>23.1</v>
      </c>
      <c r="M130" s="315">
        <v>14.2</v>
      </c>
      <c r="N130" s="315">
        <v>3.6</v>
      </c>
      <c r="O130" s="315">
        <v>18.5</v>
      </c>
      <c r="P130" s="315">
        <v>2.8</v>
      </c>
      <c r="Q130" s="315">
        <v>89.5</v>
      </c>
      <c r="R130" s="315">
        <v>23.5</v>
      </c>
      <c r="S130" s="315">
        <v>6.9</v>
      </c>
      <c r="T130" s="315">
        <v>39.1</v>
      </c>
      <c r="U130" s="196"/>
      <c r="V130" s="196">
        <v>4</v>
      </c>
      <c r="W130" s="316">
        <v>2.9</v>
      </c>
    </row>
    <row r="131" spans="1:23" ht="22.5" customHeight="1">
      <c r="A131" s="281" t="s">
        <v>794</v>
      </c>
      <c r="B131" s="209" t="s">
        <v>156</v>
      </c>
      <c r="C131" s="209" t="s">
        <v>155</v>
      </c>
      <c r="D131" s="209" t="s">
        <v>156</v>
      </c>
      <c r="E131" s="315">
        <v>43.6</v>
      </c>
      <c r="F131" s="196"/>
      <c r="G131" s="315">
        <v>1.4</v>
      </c>
      <c r="H131" s="315">
        <v>56.8</v>
      </c>
      <c r="I131" s="315">
        <v>9.6999999999999993</v>
      </c>
      <c r="J131" s="315">
        <v>51.2</v>
      </c>
      <c r="K131" s="196" t="s">
        <v>685</v>
      </c>
      <c r="L131" s="196"/>
      <c r="M131" s="315">
        <v>14.5</v>
      </c>
      <c r="N131" s="315">
        <v>3.7</v>
      </c>
      <c r="O131" s="196">
        <v>21</v>
      </c>
      <c r="P131" s="315">
        <v>1.6</v>
      </c>
      <c r="Q131" s="315">
        <v>100.1</v>
      </c>
      <c r="R131" s="196"/>
      <c r="S131" s="196">
        <v>10</v>
      </c>
      <c r="T131" s="196">
        <v>34</v>
      </c>
      <c r="U131" s="196"/>
      <c r="V131" s="315">
        <v>1.9</v>
      </c>
      <c r="W131" s="316">
        <v>2.5</v>
      </c>
    </row>
    <row r="132" spans="1:23" ht="22.5" customHeight="1">
      <c r="A132" s="281" t="s">
        <v>795</v>
      </c>
      <c r="B132" s="209" t="s">
        <v>156</v>
      </c>
      <c r="C132" s="209" t="s">
        <v>155</v>
      </c>
      <c r="D132" s="209" t="s">
        <v>156</v>
      </c>
      <c r="E132" s="315">
        <v>43.1</v>
      </c>
      <c r="F132" s="196"/>
      <c r="G132" s="315">
        <v>2.1</v>
      </c>
      <c r="H132" s="315">
        <v>75.2</v>
      </c>
      <c r="I132" s="315">
        <v>10.1</v>
      </c>
      <c r="J132" s="315">
        <v>60.9</v>
      </c>
      <c r="K132" s="196">
        <v>1</v>
      </c>
      <c r="L132" s="196"/>
      <c r="M132" s="315">
        <v>9.8000000000000007</v>
      </c>
      <c r="N132" s="315">
        <v>3.6</v>
      </c>
      <c r="O132" s="315">
        <v>24.6</v>
      </c>
      <c r="P132" s="315">
        <v>1.7</v>
      </c>
      <c r="Q132" s="315">
        <v>97.9</v>
      </c>
      <c r="R132" s="196"/>
      <c r="S132" s="196">
        <v>10</v>
      </c>
      <c r="T132" s="315">
        <v>33.9</v>
      </c>
      <c r="U132" s="196"/>
      <c r="V132" s="196"/>
      <c r="W132" s="316">
        <v>1.3</v>
      </c>
    </row>
    <row r="133" spans="1:23" ht="22.5" customHeight="1">
      <c r="A133" s="281" t="s">
        <v>796</v>
      </c>
      <c r="B133" s="209" t="s">
        <v>156</v>
      </c>
      <c r="C133" s="209" t="s">
        <v>155</v>
      </c>
      <c r="D133" s="209" t="s">
        <v>156</v>
      </c>
      <c r="E133" s="315">
        <v>46.2</v>
      </c>
      <c r="F133" s="315">
        <v>1.3</v>
      </c>
      <c r="G133" s="315">
        <v>2.1</v>
      </c>
      <c r="H133" s="315">
        <v>81.099999999999994</v>
      </c>
      <c r="I133" s="315">
        <v>8.6999999999999993</v>
      </c>
      <c r="J133" s="315">
        <v>62.7</v>
      </c>
      <c r="K133" s="196" t="s">
        <v>690</v>
      </c>
      <c r="L133" s="196"/>
      <c r="M133" s="315">
        <v>12.7</v>
      </c>
      <c r="N133" s="315">
        <v>2.7</v>
      </c>
      <c r="O133" s="315">
        <v>23.7</v>
      </c>
      <c r="P133" s="315">
        <v>2.6</v>
      </c>
      <c r="Q133" s="315">
        <v>129.6</v>
      </c>
      <c r="R133" s="196"/>
      <c r="S133" s="315">
        <v>10.8</v>
      </c>
      <c r="T133" s="315">
        <v>36.1</v>
      </c>
      <c r="U133" s="315">
        <v>15.3</v>
      </c>
      <c r="V133" s="315">
        <v>2.6</v>
      </c>
      <c r="W133" s="316">
        <v>3.1</v>
      </c>
    </row>
    <row r="134" spans="1:23" ht="22.5" customHeight="1">
      <c r="A134" s="281" t="s">
        <v>797</v>
      </c>
      <c r="B134" s="209" t="s">
        <v>156</v>
      </c>
      <c r="C134" s="209" t="s">
        <v>155</v>
      </c>
      <c r="D134" s="209" t="s">
        <v>156</v>
      </c>
      <c r="E134" s="315">
        <v>43.6</v>
      </c>
      <c r="F134" s="196"/>
      <c r="G134" s="315">
        <v>1.4</v>
      </c>
      <c r="H134" s="315">
        <v>52.3</v>
      </c>
      <c r="I134" s="196"/>
      <c r="J134" s="315">
        <v>43.9</v>
      </c>
      <c r="K134" s="196" t="s">
        <v>651</v>
      </c>
      <c r="L134" s="196"/>
      <c r="M134" s="196"/>
      <c r="N134" s="315">
        <v>3.7</v>
      </c>
      <c r="O134" s="196">
        <v>12</v>
      </c>
      <c r="P134" s="315">
        <v>1.6</v>
      </c>
      <c r="Q134" s="315">
        <v>56.2</v>
      </c>
      <c r="R134" s="196"/>
      <c r="S134" s="315">
        <v>9.5</v>
      </c>
      <c r="T134" s="315">
        <v>34.6</v>
      </c>
      <c r="U134" s="196"/>
      <c r="V134" s="196"/>
      <c r="W134" s="316">
        <v>1.6</v>
      </c>
    </row>
    <row r="135" spans="1:23" ht="22.5" customHeight="1">
      <c r="A135" s="281" t="s">
        <v>798</v>
      </c>
      <c r="B135" s="209" t="s">
        <v>156</v>
      </c>
      <c r="C135" s="209" t="s">
        <v>155</v>
      </c>
      <c r="D135" s="209" t="s">
        <v>156</v>
      </c>
      <c r="E135" s="315">
        <v>45.2</v>
      </c>
      <c r="F135" s="196"/>
      <c r="G135" s="315">
        <v>1.7</v>
      </c>
      <c r="H135" s="196">
        <v>73</v>
      </c>
      <c r="I135" s="315">
        <v>9.6999999999999993</v>
      </c>
      <c r="J135" s="315">
        <v>65.5</v>
      </c>
      <c r="K135" s="196" t="s">
        <v>690</v>
      </c>
      <c r="L135" s="196"/>
      <c r="M135" s="315">
        <v>14.3</v>
      </c>
      <c r="N135" s="315">
        <v>3.1</v>
      </c>
      <c r="O135" s="315">
        <v>19.600000000000001</v>
      </c>
      <c r="P135" s="315">
        <v>1.9</v>
      </c>
      <c r="Q135" s="315">
        <v>95.1</v>
      </c>
      <c r="R135" s="196"/>
      <c r="S135" s="315">
        <v>9.5</v>
      </c>
      <c r="T135" s="315">
        <v>34.700000000000003</v>
      </c>
      <c r="U135" s="196"/>
      <c r="V135" s="315">
        <v>4.3</v>
      </c>
      <c r="W135" s="316">
        <v>1.7</v>
      </c>
    </row>
    <row r="136" spans="1:23" ht="22.5" customHeight="1">
      <c r="A136" s="281" t="s">
        <v>799</v>
      </c>
      <c r="B136" s="209" t="s">
        <v>156</v>
      </c>
      <c r="C136" s="209" t="s">
        <v>155</v>
      </c>
      <c r="D136" s="209" t="s">
        <v>156</v>
      </c>
      <c r="E136" s="315">
        <v>45.6</v>
      </c>
      <c r="F136" s="196"/>
      <c r="G136" s="315">
        <v>0.2</v>
      </c>
      <c r="H136" s="315">
        <v>72.3</v>
      </c>
      <c r="I136" s="315">
        <v>5.4</v>
      </c>
      <c r="J136" s="315">
        <v>85.9</v>
      </c>
      <c r="K136" s="196">
        <v>0</v>
      </c>
      <c r="L136" s="315">
        <v>32.700000000000003</v>
      </c>
      <c r="M136" s="315">
        <v>18.399999999999999</v>
      </c>
      <c r="N136" s="315">
        <v>4.3</v>
      </c>
      <c r="O136" s="315">
        <v>21.3</v>
      </c>
      <c r="P136" s="315">
        <v>2.6</v>
      </c>
      <c r="Q136" s="315">
        <v>106.9</v>
      </c>
      <c r="R136" s="196">
        <v>32</v>
      </c>
      <c r="S136" s="315">
        <v>7.7</v>
      </c>
      <c r="T136" s="315">
        <v>34.799999999999997</v>
      </c>
      <c r="U136" s="196"/>
      <c r="V136" s="315">
        <v>1.6</v>
      </c>
      <c r="W136" s="316">
        <v>1.9</v>
      </c>
    </row>
    <row r="137" spans="1:23" ht="22.5" customHeight="1">
      <c r="A137" s="281" t="s">
        <v>800</v>
      </c>
      <c r="B137" s="209" t="s">
        <v>156</v>
      </c>
      <c r="C137" s="209" t="s">
        <v>155</v>
      </c>
      <c r="D137" s="209" t="s">
        <v>156</v>
      </c>
      <c r="E137" s="315">
        <v>43.7</v>
      </c>
      <c r="F137" s="196"/>
      <c r="G137" s="315">
        <v>2.2000000000000002</v>
      </c>
      <c r="H137" s="315">
        <v>61.1</v>
      </c>
      <c r="I137" s="315">
        <v>3.3</v>
      </c>
      <c r="J137" s="315">
        <v>56.8</v>
      </c>
      <c r="K137" s="196" t="s">
        <v>682</v>
      </c>
      <c r="L137" s="196"/>
      <c r="M137" s="315">
        <v>11.3</v>
      </c>
      <c r="N137" s="315">
        <v>4.4000000000000004</v>
      </c>
      <c r="O137" s="315">
        <v>19.399999999999999</v>
      </c>
      <c r="P137" s="315">
        <v>2.4</v>
      </c>
      <c r="Q137" s="315">
        <v>57.2</v>
      </c>
      <c r="R137" s="196"/>
      <c r="S137" s="315">
        <v>9.3000000000000007</v>
      </c>
      <c r="T137" s="315">
        <v>32.299999999999997</v>
      </c>
      <c r="U137" s="196"/>
      <c r="V137" s="196"/>
      <c r="W137" s="316">
        <v>4.0999999999999996</v>
      </c>
    </row>
    <row r="138" spans="1:23" ht="22.5" customHeight="1">
      <c r="A138" s="281" t="s">
        <v>770</v>
      </c>
      <c r="B138" s="209" t="s">
        <v>170</v>
      </c>
      <c r="C138" s="209" t="s">
        <v>169</v>
      </c>
      <c r="D138" s="209" t="s">
        <v>170</v>
      </c>
      <c r="E138" s="315">
        <v>47.2</v>
      </c>
      <c r="F138" s="315">
        <v>0.6</v>
      </c>
      <c r="G138" s="315">
        <v>0.4</v>
      </c>
      <c r="H138" s="315">
        <v>81.099999999999994</v>
      </c>
      <c r="I138" s="315">
        <v>8.6999999999999993</v>
      </c>
      <c r="J138" s="315">
        <v>92.9</v>
      </c>
      <c r="K138" s="196" t="s">
        <v>682</v>
      </c>
      <c r="L138" s="196"/>
      <c r="M138" s="315">
        <v>19.2</v>
      </c>
      <c r="N138" s="315">
        <v>5.6</v>
      </c>
      <c r="O138" s="315">
        <v>23.9</v>
      </c>
      <c r="P138" s="315">
        <v>2.4</v>
      </c>
      <c r="Q138" s="315">
        <v>112.5</v>
      </c>
      <c r="R138" s="196"/>
      <c r="S138" s="315">
        <v>8.8000000000000007</v>
      </c>
      <c r="T138" s="315">
        <v>37.299999999999997</v>
      </c>
      <c r="U138" s="315">
        <v>19.8</v>
      </c>
      <c r="V138" s="196">
        <v>3</v>
      </c>
      <c r="W138" s="316">
        <v>1.8</v>
      </c>
    </row>
    <row r="139" spans="1:23" ht="22.5" customHeight="1">
      <c r="A139" s="281" t="s">
        <v>771</v>
      </c>
      <c r="B139" s="209" t="s">
        <v>170</v>
      </c>
      <c r="C139" s="209" t="s">
        <v>169</v>
      </c>
      <c r="D139" s="209" t="s">
        <v>170</v>
      </c>
      <c r="E139" s="196">
        <v>48</v>
      </c>
      <c r="F139" s="196"/>
      <c r="G139" s="315">
        <v>0.6</v>
      </c>
      <c r="H139" s="315">
        <v>62.3</v>
      </c>
      <c r="I139" s="315">
        <v>5.9</v>
      </c>
      <c r="J139" s="315">
        <v>37.1</v>
      </c>
      <c r="K139" s="196" t="s">
        <v>638</v>
      </c>
      <c r="L139" s="196"/>
      <c r="M139" s="315">
        <v>11.4</v>
      </c>
      <c r="N139" s="315">
        <v>2.2000000000000002</v>
      </c>
      <c r="O139" s="315">
        <v>23.8</v>
      </c>
      <c r="P139" s="315">
        <v>1.4</v>
      </c>
      <c r="Q139" s="315">
        <v>32.799999999999997</v>
      </c>
      <c r="R139" s="196"/>
      <c r="S139" s="315">
        <v>9.1</v>
      </c>
      <c r="T139" s="315">
        <v>38.200000000000003</v>
      </c>
      <c r="U139" s="196"/>
      <c r="V139" s="196"/>
      <c r="W139" s="316">
        <v>1.3</v>
      </c>
    </row>
    <row r="140" spans="1:23" ht="22.5" customHeight="1">
      <c r="A140" s="281" t="s">
        <v>772</v>
      </c>
      <c r="B140" s="209" t="s">
        <v>170</v>
      </c>
      <c r="C140" s="209" t="s">
        <v>169</v>
      </c>
      <c r="D140" s="209" t="s">
        <v>170</v>
      </c>
      <c r="E140" s="315">
        <v>46.1</v>
      </c>
      <c r="F140" s="196"/>
      <c r="G140" s="196"/>
      <c r="H140" s="315">
        <v>70.099999999999994</v>
      </c>
      <c r="I140" s="315">
        <v>10.9</v>
      </c>
      <c r="J140" s="315">
        <v>79.099999999999994</v>
      </c>
      <c r="K140" s="196" t="s">
        <v>689</v>
      </c>
      <c r="L140" s="196"/>
      <c r="M140" s="315">
        <v>9.4</v>
      </c>
      <c r="N140" s="315">
        <v>4.3</v>
      </c>
      <c r="O140" s="315">
        <v>21.9</v>
      </c>
      <c r="P140" s="315">
        <v>2.7</v>
      </c>
      <c r="Q140" s="315">
        <v>117.2</v>
      </c>
      <c r="R140" s="196"/>
      <c r="S140" s="315">
        <v>16.8</v>
      </c>
      <c r="T140" s="315">
        <v>31.4</v>
      </c>
      <c r="U140" s="196"/>
      <c r="V140" s="196"/>
      <c r="W140" s="317">
        <v>1</v>
      </c>
    </row>
    <row r="141" spans="1:23" ht="22.5" customHeight="1">
      <c r="A141" s="281" t="s">
        <v>773</v>
      </c>
      <c r="B141" s="209" t="s">
        <v>170</v>
      </c>
      <c r="C141" s="209" t="s">
        <v>169</v>
      </c>
      <c r="D141" s="209" t="s">
        <v>170</v>
      </c>
      <c r="E141" s="315">
        <v>42.9</v>
      </c>
      <c r="F141" s="196"/>
      <c r="G141" s="315">
        <v>1.4</v>
      </c>
      <c r="H141" s="196">
        <v>49</v>
      </c>
      <c r="I141" s="196">
        <v>8</v>
      </c>
      <c r="J141" s="315">
        <v>62.9</v>
      </c>
      <c r="K141" s="196" t="s">
        <v>708</v>
      </c>
      <c r="L141" s="196"/>
      <c r="M141" s="315">
        <v>10.3</v>
      </c>
      <c r="N141" s="315">
        <v>3.3</v>
      </c>
      <c r="O141" s="315">
        <v>14.9</v>
      </c>
      <c r="P141" s="315">
        <v>1.9</v>
      </c>
      <c r="Q141" s="315">
        <v>92.8</v>
      </c>
      <c r="R141" s="196"/>
      <c r="S141" s="315">
        <v>9.9</v>
      </c>
      <c r="T141" s="315">
        <v>34.200000000000003</v>
      </c>
      <c r="U141" s="315">
        <v>7.6</v>
      </c>
      <c r="V141" s="196"/>
      <c r="W141" s="316">
        <v>2.2999999999999998</v>
      </c>
    </row>
    <row r="142" spans="1:23" ht="22.5" customHeight="1">
      <c r="A142" s="281" t="s">
        <v>774</v>
      </c>
      <c r="B142" s="209" t="s">
        <v>170</v>
      </c>
      <c r="C142" s="209" t="s">
        <v>169</v>
      </c>
      <c r="D142" s="209" t="s">
        <v>170</v>
      </c>
      <c r="E142" s="315">
        <v>45.5</v>
      </c>
      <c r="F142" s="196"/>
      <c r="G142" s="315">
        <v>0.5</v>
      </c>
      <c r="H142" s="315">
        <v>74.099999999999994</v>
      </c>
      <c r="I142" s="315">
        <v>7.5</v>
      </c>
      <c r="J142" s="315">
        <v>85.4</v>
      </c>
      <c r="K142" s="196" t="s">
        <v>709</v>
      </c>
      <c r="L142" s="196"/>
      <c r="M142" s="315">
        <v>16.7</v>
      </c>
      <c r="N142" s="315">
        <v>4.5</v>
      </c>
      <c r="O142" s="315">
        <v>27.4</v>
      </c>
      <c r="P142" s="315">
        <v>1.1000000000000001</v>
      </c>
      <c r="Q142" s="315">
        <v>88.6</v>
      </c>
      <c r="R142" s="196"/>
      <c r="S142" s="315">
        <v>11.1</v>
      </c>
      <c r="T142" s="315">
        <v>34.799999999999997</v>
      </c>
      <c r="U142" s="315">
        <v>22.8</v>
      </c>
      <c r="V142" s="315">
        <v>1.9</v>
      </c>
      <c r="W142" s="316">
        <v>1.6</v>
      </c>
    </row>
    <row r="143" spans="1:23" ht="22.5" customHeight="1">
      <c r="A143" s="281" t="s">
        <v>775</v>
      </c>
      <c r="B143" s="209" t="s">
        <v>170</v>
      </c>
      <c r="C143" s="209" t="s">
        <v>169</v>
      </c>
      <c r="D143" s="209" t="s">
        <v>170</v>
      </c>
      <c r="E143" s="315">
        <v>50.5</v>
      </c>
      <c r="F143" s="315">
        <v>1.6</v>
      </c>
      <c r="G143" s="315">
        <v>1.6</v>
      </c>
      <c r="H143" s="315">
        <v>92.8</v>
      </c>
      <c r="I143" s="315">
        <v>5.5</v>
      </c>
      <c r="J143" s="315">
        <v>103.9</v>
      </c>
      <c r="K143" s="196" t="s">
        <v>722</v>
      </c>
      <c r="L143" s="315">
        <v>25.8</v>
      </c>
      <c r="M143" s="315">
        <v>13.9</v>
      </c>
      <c r="N143" s="315">
        <v>4.5999999999999996</v>
      </c>
      <c r="O143" s="315">
        <v>14.9</v>
      </c>
      <c r="P143" s="315">
        <v>3.4</v>
      </c>
      <c r="Q143" s="315">
        <v>103.9</v>
      </c>
      <c r="R143" s="315">
        <v>26.7</v>
      </c>
      <c r="S143" s="315">
        <v>6.6</v>
      </c>
      <c r="T143" s="315">
        <v>41.7</v>
      </c>
      <c r="U143" s="315">
        <v>1.4</v>
      </c>
      <c r="V143" s="315">
        <v>3.5</v>
      </c>
      <c r="W143" s="316">
        <v>3.3</v>
      </c>
    </row>
    <row r="144" spans="1:23" ht="22.5" customHeight="1">
      <c r="A144" s="281" t="s">
        <v>776</v>
      </c>
      <c r="B144" s="209" t="s">
        <v>170</v>
      </c>
      <c r="C144" s="209" t="s">
        <v>169</v>
      </c>
      <c r="D144" s="209" t="s">
        <v>170</v>
      </c>
      <c r="E144" s="315">
        <v>47.6</v>
      </c>
      <c r="F144" s="196"/>
      <c r="G144" s="196"/>
      <c r="H144" s="315">
        <v>76.3</v>
      </c>
      <c r="I144" s="315">
        <v>7.8</v>
      </c>
      <c r="J144" s="315">
        <v>73.900000000000006</v>
      </c>
      <c r="K144" s="196" t="s">
        <v>717</v>
      </c>
      <c r="L144" s="196"/>
      <c r="M144" s="315">
        <v>19.5</v>
      </c>
      <c r="N144" s="315">
        <v>3.9</v>
      </c>
      <c r="O144" s="315">
        <v>23.5</v>
      </c>
      <c r="P144" s="315">
        <v>1.3</v>
      </c>
      <c r="Q144" s="315">
        <v>86.3</v>
      </c>
      <c r="R144" s="196"/>
      <c r="S144" s="315">
        <v>9.3000000000000007</v>
      </c>
      <c r="T144" s="315">
        <v>37.5</v>
      </c>
      <c r="U144" s="315">
        <v>11.7</v>
      </c>
      <c r="V144" s="315">
        <v>6.3</v>
      </c>
      <c r="W144" s="316">
        <v>2.4</v>
      </c>
    </row>
    <row r="145" spans="1:23" ht="22.5" customHeight="1">
      <c r="A145" s="281" t="s">
        <v>777</v>
      </c>
      <c r="B145" s="209" t="s">
        <v>170</v>
      </c>
      <c r="C145" s="209" t="s">
        <v>169</v>
      </c>
      <c r="D145" s="209" t="s">
        <v>170</v>
      </c>
      <c r="E145" s="315">
        <v>47.4</v>
      </c>
      <c r="F145" s="315">
        <v>1.3</v>
      </c>
      <c r="G145" s="315">
        <v>0.3</v>
      </c>
      <c r="H145" s="196">
        <v>71</v>
      </c>
      <c r="I145" s="315">
        <v>8.6</v>
      </c>
      <c r="J145" s="315">
        <v>83.6</v>
      </c>
      <c r="K145" s="196" t="s">
        <v>638</v>
      </c>
      <c r="L145" s="196"/>
      <c r="M145" s="315">
        <v>20.8</v>
      </c>
      <c r="N145" s="315">
        <v>4.2</v>
      </c>
      <c r="O145" s="196">
        <v>30</v>
      </c>
      <c r="P145" s="315">
        <v>1.8</v>
      </c>
      <c r="Q145" s="196">
        <v>113</v>
      </c>
      <c r="R145" s="196"/>
      <c r="S145" s="315">
        <v>10.3</v>
      </c>
      <c r="T145" s="315">
        <v>35.9</v>
      </c>
      <c r="U145" s="196"/>
      <c r="V145" s="196">
        <v>3</v>
      </c>
      <c r="W145" s="316">
        <v>1.9</v>
      </c>
    </row>
    <row r="146" spans="1:23" ht="22.5" customHeight="1">
      <c r="A146" s="281" t="s">
        <v>778</v>
      </c>
      <c r="B146" s="209" t="s">
        <v>170</v>
      </c>
      <c r="C146" s="209" t="s">
        <v>169</v>
      </c>
      <c r="D146" s="209" t="s">
        <v>170</v>
      </c>
      <c r="E146" s="315">
        <v>41.2</v>
      </c>
      <c r="F146" s="196"/>
      <c r="G146" s="196"/>
      <c r="H146" s="315">
        <v>70.3</v>
      </c>
      <c r="I146" s="315">
        <v>8.8000000000000007</v>
      </c>
      <c r="J146" s="196">
        <v>44</v>
      </c>
      <c r="K146" s="196" t="s">
        <v>684</v>
      </c>
      <c r="L146" s="196"/>
      <c r="M146" s="315">
        <v>16.5</v>
      </c>
      <c r="N146" s="315">
        <v>3.1</v>
      </c>
      <c r="O146" s="315">
        <v>28.1</v>
      </c>
      <c r="P146" s="315">
        <v>1.6</v>
      </c>
      <c r="Q146" s="315">
        <v>66.2</v>
      </c>
      <c r="R146" s="196"/>
      <c r="S146" s="315">
        <v>12.8</v>
      </c>
      <c r="T146" s="315">
        <v>32.200000000000003</v>
      </c>
      <c r="U146" s="196"/>
      <c r="V146" s="196"/>
      <c r="W146" s="317"/>
    </row>
    <row r="147" spans="1:23" ht="22.5" customHeight="1">
      <c r="A147" s="281" t="s">
        <v>779</v>
      </c>
      <c r="B147" s="209" t="s">
        <v>170</v>
      </c>
      <c r="C147" s="209" t="s">
        <v>169</v>
      </c>
      <c r="D147" s="209" t="s">
        <v>170</v>
      </c>
      <c r="E147" s="315">
        <v>43.4</v>
      </c>
      <c r="F147" s="196"/>
      <c r="G147" s="315">
        <v>0.9</v>
      </c>
      <c r="H147" s="315">
        <v>98.8</v>
      </c>
      <c r="I147" s="315">
        <v>8.4</v>
      </c>
      <c r="J147" s="315">
        <v>41.6</v>
      </c>
      <c r="K147" s="196" t="s">
        <v>699</v>
      </c>
      <c r="L147" s="196"/>
      <c r="M147" s="315">
        <v>12.2</v>
      </c>
      <c r="N147" s="315">
        <v>2.5</v>
      </c>
      <c r="O147" s="315">
        <v>18.8</v>
      </c>
      <c r="P147" s="315">
        <v>1.7</v>
      </c>
      <c r="Q147" s="315">
        <v>35.4</v>
      </c>
      <c r="R147" s="196"/>
      <c r="S147" s="315">
        <v>11.2</v>
      </c>
      <c r="T147" s="315">
        <v>33.700000000000003</v>
      </c>
      <c r="U147" s="196"/>
      <c r="V147" s="196"/>
      <c r="W147" s="316">
        <v>1.8</v>
      </c>
    </row>
    <row r="148" spans="1:23" ht="22.5" customHeight="1">
      <c r="A148" s="281" t="s">
        <v>780</v>
      </c>
      <c r="B148" s="209" t="s">
        <v>170</v>
      </c>
      <c r="C148" s="209" t="s">
        <v>169</v>
      </c>
      <c r="D148" s="209" t="s">
        <v>170</v>
      </c>
      <c r="E148" s="315">
        <v>44.4</v>
      </c>
      <c r="F148" s="196"/>
      <c r="G148" s="315">
        <v>0.9</v>
      </c>
      <c r="H148" s="315">
        <v>47.8</v>
      </c>
      <c r="I148" s="196"/>
      <c r="J148" s="315">
        <v>48.9</v>
      </c>
      <c r="K148" s="196" t="s">
        <v>644</v>
      </c>
      <c r="L148" s="196"/>
      <c r="M148" s="196"/>
      <c r="N148" s="196">
        <v>3</v>
      </c>
      <c r="O148" s="315">
        <v>21.8</v>
      </c>
      <c r="P148" s="196">
        <v>3</v>
      </c>
      <c r="Q148" s="315">
        <v>38.4</v>
      </c>
      <c r="R148" s="196"/>
      <c r="S148" s="315">
        <v>21.2</v>
      </c>
      <c r="T148" s="315">
        <v>29.4</v>
      </c>
      <c r="U148" s="196"/>
      <c r="V148" s="196"/>
      <c r="W148" s="316">
        <v>2.5</v>
      </c>
    </row>
    <row r="149" spans="1:23" ht="22.5" customHeight="1">
      <c r="A149" s="281" t="s">
        <v>781</v>
      </c>
      <c r="B149" s="209" t="s">
        <v>170</v>
      </c>
      <c r="C149" s="209" t="s">
        <v>169</v>
      </c>
      <c r="D149" s="209" t="s">
        <v>170</v>
      </c>
      <c r="E149" s="315">
        <v>49.6</v>
      </c>
      <c r="F149" s="315">
        <v>0.4</v>
      </c>
      <c r="G149" s="315">
        <v>0.2</v>
      </c>
      <c r="H149" s="315">
        <v>88.1</v>
      </c>
      <c r="I149" s="315">
        <v>5.8</v>
      </c>
      <c r="J149" s="315">
        <v>61.8</v>
      </c>
      <c r="K149" s="196" t="s">
        <v>694</v>
      </c>
      <c r="L149" s="196"/>
      <c r="M149" s="315">
        <v>12.3</v>
      </c>
      <c r="N149" s="315">
        <v>2.6</v>
      </c>
      <c r="O149" s="315">
        <v>20.399999999999999</v>
      </c>
      <c r="P149" s="315">
        <v>1.5</v>
      </c>
      <c r="Q149" s="315">
        <v>67.3</v>
      </c>
      <c r="R149" s="196"/>
      <c r="S149" s="315">
        <v>6.7</v>
      </c>
      <c r="T149" s="315">
        <v>42.4</v>
      </c>
      <c r="U149" s="196"/>
      <c r="V149" s="315">
        <v>2.4</v>
      </c>
      <c r="W149" s="316">
        <v>1.2</v>
      </c>
    </row>
    <row r="150" spans="1:23" ht="22.5" customHeight="1">
      <c r="A150" s="281" t="s">
        <v>782</v>
      </c>
      <c r="B150" s="209" t="s">
        <v>170</v>
      </c>
      <c r="C150" s="209" t="s">
        <v>169</v>
      </c>
      <c r="D150" s="209" t="s">
        <v>170</v>
      </c>
      <c r="E150" s="315">
        <v>45.4</v>
      </c>
      <c r="F150" s="196"/>
      <c r="G150" s="315">
        <v>0.6</v>
      </c>
      <c r="H150" s="315">
        <v>58.4</v>
      </c>
      <c r="I150" s="315">
        <v>5.4</v>
      </c>
      <c r="J150" s="196">
        <v>54</v>
      </c>
      <c r="K150" s="196" t="s">
        <v>651</v>
      </c>
      <c r="L150" s="196"/>
      <c r="M150" s="315">
        <v>10.5</v>
      </c>
      <c r="N150" s="315">
        <v>3.6</v>
      </c>
      <c r="O150" s="315">
        <v>19.8</v>
      </c>
      <c r="P150" s="315">
        <v>1.2</v>
      </c>
      <c r="Q150" s="315">
        <v>62.2</v>
      </c>
      <c r="R150" s="196"/>
      <c r="S150" s="315">
        <v>11.8</v>
      </c>
      <c r="T150" s="196">
        <v>34</v>
      </c>
      <c r="U150" s="315">
        <v>87.7</v>
      </c>
      <c r="V150" s="196"/>
      <c r="W150" s="316">
        <v>0.9</v>
      </c>
    </row>
    <row r="151" spans="1:23" ht="22.5" customHeight="1">
      <c r="A151" s="281" t="s">
        <v>783</v>
      </c>
      <c r="B151" s="209" t="s">
        <v>170</v>
      </c>
      <c r="C151" s="209" t="s">
        <v>169</v>
      </c>
      <c r="D151" s="209" t="s">
        <v>170</v>
      </c>
      <c r="E151" s="315">
        <v>46.2</v>
      </c>
      <c r="F151" s="196"/>
      <c r="G151" s="315">
        <v>0.6</v>
      </c>
      <c r="H151" s="315">
        <v>73.900000000000006</v>
      </c>
      <c r="I151" s="315">
        <v>12.4</v>
      </c>
      <c r="J151" s="196">
        <v>46</v>
      </c>
      <c r="K151" s="196" t="s">
        <v>708</v>
      </c>
      <c r="L151" s="196"/>
      <c r="M151" s="315">
        <v>12.2</v>
      </c>
      <c r="N151" s="315">
        <v>2.2000000000000002</v>
      </c>
      <c r="O151" s="315">
        <v>25.1</v>
      </c>
      <c r="P151" s="315">
        <v>1.9</v>
      </c>
      <c r="Q151" s="315">
        <v>79.900000000000006</v>
      </c>
      <c r="R151" s="196"/>
      <c r="S151" s="315">
        <v>11.6</v>
      </c>
      <c r="T151" s="315">
        <v>36.5</v>
      </c>
      <c r="U151" s="315">
        <v>2.5</v>
      </c>
      <c r="V151" s="315">
        <v>3.7</v>
      </c>
      <c r="W151" s="316">
        <v>2.4</v>
      </c>
    </row>
    <row r="152" spans="1:23" ht="22.5" customHeight="1">
      <c r="A152" s="281" t="s">
        <v>784</v>
      </c>
      <c r="B152" s="209" t="s">
        <v>170</v>
      </c>
      <c r="C152" s="209" t="s">
        <v>169</v>
      </c>
      <c r="D152" s="209" t="s">
        <v>170</v>
      </c>
      <c r="E152" s="315">
        <v>44.8</v>
      </c>
      <c r="F152" s="196"/>
      <c r="G152" s="196"/>
      <c r="H152" s="315">
        <v>62.8</v>
      </c>
      <c r="I152" s="196"/>
      <c r="J152" s="315">
        <v>81.3</v>
      </c>
      <c r="K152" s="196"/>
      <c r="L152" s="196"/>
      <c r="M152" s="196"/>
      <c r="N152" s="315">
        <v>4.7</v>
      </c>
      <c r="O152" s="315">
        <v>12.3</v>
      </c>
      <c r="P152" s="315">
        <v>0.8</v>
      </c>
      <c r="Q152" s="315">
        <v>81.2</v>
      </c>
      <c r="R152" s="196"/>
      <c r="S152" s="315">
        <v>11.4</v>
      </c>
      <c r="T152" s="315">
        <v>35.5</v>
      </c>
      <c r="U152" s="196"/>
      <c r="V152" s="196"/>
      <c r="W152" s="316">
        <v>0.9</v>
      </c>
    </row>
    <row r="153" spans="1:23" ht="22.5" customHeight="1">
      <c r="A153" s="281" t="s">
        <v>785</v>
      </c>
      <c r="B153" s="209" t="s">
        <v>170</v>
      </c>
      <c r="C153" s="209" t="s">
        <v>169</v>
      </c>
      <c r="D153" s="209" t="s">
        <v>170</v>
      </c>
      <c r="E153" s="315">
        <v>46.5</v>
      </c>
      <c r="F153" s="196"/>
      <c r="G153" s="315">
        <v>1.2</v>
      </c>
      <c r="H153" s="315">
        <v>54.4</v>
      </c>
      <c r="I153" s="315">
        <v>14.1</v>
      </c>
      <c r="J153" s="315">
        <v>61.1</v>
      </c>
      <c r="K153" s="196" t="s">
        <v>708</v>
      </c>
      <c r="L153" s="196"/>
      <c r="M153" s="315">
        <v>15.2</v>
      </c>
      <c r="N153" s="315">
        <v>5.7</v>
      </c>
      <c r="O153" s="315">
        <v>22.8</v>
      </c>
      <c r="P153" s="315">
        <v>1.7</v>
      </c>
      <c r="Q153" s="315">
        <v>124.1</v>
      </c>
      <c r="R153" s="196"/>
      <c r="S153" s="315">
        <v>18.5</v>
      </c>
      <c r="T153" s="196">
        <v>31</v>
      </c>
      <c r="U153" s="315">
        <v>7.4</v>
      </c>
      <c r="V153" s="196"/>
      <c r="W153" s="317">
        <v>1</v>
      </c>
    </row>
    <row r="154" spans="1:23" ht="22.5" customHeight="1">
      <c r="A154" s="281" t="s">
        <v>786</v>
      </c>
      <c r="B154" s="209" t="s">
        <v>170</v>
      </c>
      <c r="C154" s="209" t="s">
        <v>169</v>
      </c>
      <c r="D154" s="209" t="s">
        <v>170</v>
      </c>
      <c r="E154" s="315">
        <v>47.2</v>
      </c>
      <c r="F154" s="315">
        <v>3.5</v>
      </c>
      <c r="G154" s="196">
        <v>2</v>
      </c>
      <c r="H154" s="315">
        <v>66.400000000000006</v>
      </c>
      <c r="I154" s="315">
        <v>10.6</v>
      </c>
      <c r="J154" s="315">
        <v>89.1</v>
      </c>
      <c r="K154" s="196">
        <v>3</v>
      </c>
      <c r="L154" s="196"/>
      <c r="M154" s="315">
        <v>18.899999999999999</v>
      </c>
      <c r="N154" s="196">
        <v>4</v>
      </c>
      <c r="O154" s="315">
        <v>30.7</v>
      </c>
      <c r="P154" s="315">
        <v>3.3</v>
      </c>
      <c r="Q154" s="315">
        <v>130.6</v>
      </c>
      <c r="R154" s="196"/>
      <c r="S154" s="315">
        <v>10.4</v>
      </c>
      <c r="T154" s="315">
        <v>34.200000000000003</v>
      </c>
      <c r="U154" s="196">
        <v>13</v>
      </c>
      <c r="V154" s="315">
        <v>4.5999999999999996</v>
      </c>
      <c r="W154" s="316">
        <v>3.1</v>
      </c>
    </row>
    <row r="155" spans="1:23" ht="22.5" customHeight="1">
      <c r="A155" s="281" t="s">
        <v>787</v>
      </c>
      <c r="B155" s="209" t="s">
        <v>170</v>
      </c>
      <c r="C155" s="209" t="s">
        <v>169</v>
      </c>
      <c r="D155" s="209" t="s">
        <v>170</v>
      </c>
      <c r="E155" s="315">
        <v>41.7</v>
      </c>
      <c r="F155" s="196"/>
      <c r="G155" s="315">
        <v>0.9</v>
      </c>
      <c r="H155" s="315">
        <v>55.1</v>
      </c>
      <c r="I155" s="196">
        <v>7</v>
      </c>
      <c r="J155" s="196">
        <v>64</v>
      </c>
      <c r="K155" s="196" t="s">
        <v>645</v>
      </c>
      <c r="L155" s="196"/>
      <c r="M155" s="315">
        <v>12.5</v>
      </c>
      <c r="N155" s="315">
        <v>3.7</v>
      </c>
      <c r="O155" s="196">
        <v>12</v>
      </c>
      <c r="P155" s="315">
        <v>1.7</v>
      </c>
      <c r="Q155" s="315">
        <v>174.4</v>
      </c>
      <c r="R155" s="196"/>
      <c r="S155" s="315">
        <v>12.9</v>
      </c>
      <c r="T155" s="315">
        <v>32.799999999999997</v>
      </c>
      <c r="U155" s="196"/>
      <c r="V155" s="315">
        <v>6.8</v>
      </c>
      <c r="W155" s="316">
        <v>3.1</v>
      </c>
    </row>
    <row r="156" spans="1:23" ht="22.5" customHeight="1">
      <c r="A156" s="281" t="s">
        <v>788</v>
      </c>
      <c r="B156" s="209" t="s">
        <v>170</v>
      </c>
      <c r="C156" s="209" t="s">
        <v>169</v>
      </c>
      <c r="D156" s="209" t="s">
        <v>170</v>
      </c>
      <c r="E156" s="315">
        <v>48.7</v>
      </c>
      <c r="F156" s="196"/>
      <c r="G156" s="315">
        <v>0.4</v>
      </c>
      <c r="H156" s="315">
        <v>59.7</v>
      </c>
      <c r="I156" s="315">
        <v>7.4</v>
      </c>
      <c r="J156" s="315">
        <v>63.7</v>
      </c>
      <c r="K156" s="196" t="s">
        <v>696</v>
      </c>
      <c r="L156" s="196"/>
      <c r="M156" s="315">
        <v>7.8</v>
      </c>
      <c r="N156" s="315">
        <v>3.9</v>
      </c>
      <c r="O156" s="315">
        <v>20.9</v>
      </c>
      <c r="P156" s="315">
        <v>1.1000000000000001</v>
      </c>
      <c r="Q156" s="315">
        <v>89.7</v>
      </c>
      <c r="R156" s="196"/>
      <c r="S156" s="315">
        <v>9.3000000000000007</v>
      </c>
      <c r="T156" s="315">
        <v>39.6</v>
      </c>
      <c r="U156" s="315">
        <v>29.4</v>
      </c>
      <c r="V156" s="196"/>
      <c r="W156" s="316">
        <v>0.5</v>
      </c>
    </row>
    <row r="157" spans="1:23" ht="22.5" customHeight="1">
      <c r="A157" s="281" t="s">
        <v>822</v>
      </c>
      <c r="B157" s="209" t="s">
        <v>191</v>
      </c>
      <c r="C157" s="209" t="s">
        <v>205</v>
      </c>
      <c r="D157" s="209" t="s">
        <v>206</v>
      </c>
      <c r="E157" s="315">
        <v>46.6</v>
      </c>
      <c r="F157" s="315">
        <v>0.9</v>
      </c>
      <c r="G157" s="315">
        <v>0.6</v>
      </c>
      <c r="H157" s="315">
        <v>56.6</v>
      </c>
      <c r="I157" s="315">
        <v>8.8000000000000007</v>
      </c>
      <c r="J157" s="315">
        <v>84.4</v>
      </c>
      <c r="K157" s="196" t="s">
        <v>659</v>
      </c>
      <c r="L157" s="196"/>
      <c r="M157" s="315">
        <v>23.1</v>
      </c>
      <c r="N157" s="315">
        <v>5.5</v>
      </c>
      <c r="O157" s="315">
        <v>26.2</v>
      </c>
      <c r="P157" s="315">
        <v>2.1</v>
      </c>
      <c r="Q157" s="315">
        <v>88.9</v>
      </c>
      <c r="R157" s="196"/>
      <c r="S157" s="315">
        <v>8.3000000000000007</v>
      </c>
      <c r="T157" s="315">
        <v>34.4</v>
      </c>
      <c r="U157" s="196"/>
      <c r="V157" s="196">
        <v>5</v>
      </c>
      <c r="W157" s="316">
        <v>2.4</v>
      </c>
    </row>
    <row r="158" spans="1:23" ht="22.5" customHeight="1">
      <c r="A158" s="281" t="s">
        <v>823</v>
      </c>
      <c r="B158" s="209" t="s">
        <v>191</v>
      </c>
      <c r="C158" s="209" t="s">
        <v>190</v>
      </c>
      <c r="D158" s="209" t="s">
        <v>191</v>
      </c>
      <c r="E158" s="196">
        <v>44</v>
      </c>
      <c r="F158" s="196"/>
      <c r="G158" s="315">
        <v>0.5</v>
      </c>
      <c r="H158" s="315">
        <v>85.2</v>
      </c>
      <c r="I158" s="315">
        <v>8.1999999999999993</v>
      </c>
      <c r="J158" s="315">
        <v>59.3</v>
      </c>
      <c r="K158" s="196" t="s">
        <v>638</v>
      </c>
      <c r="L158" s="196"/>
      <c r="M158" s="315">
        <v>23.1</v>
      </c>
      <c r="N158" s="315">
        <v>5.4</v>
      </c>
      <c r="O158" s="315">
        <v>17.600000000000001</v>
      </c>
      <c r="P158" s="315">
        <v>1.7</v>
      </c>
      <c r="Q158" s="196">
        <v>11</v>
      </c>
      <c r="R158" s="196"/>
      <c r="S158" s="315">
        <v>11.5</v>
      </c>
      <c r="T158" s="196">
        <v>32</v>
      </c>
      <c r="U158" s="315">
        <v>15.5</v>
      </c>
      <c r="V158" s="196"/>
      <c r="W158" s="316">
        <v>0.9</v>
      </c>
    </row>
    <row r="159" spans="1:23" ht="22.5" customHeight="1">
      <c r="A159" s="281" t="s">
        <v>824</v>
      </c>
      <c r="B159" s="209" t="s">
        <v>191</v>
      </c>
      <c r="C159" s="209" t="s">
        <v>190</v>
      </c>
      <c r="D159" s="209" t="s">
        <v>191</v>
      </c>
      <c r="E159" s="315">
        <v>43.7</v>
      </c>
      <c r="F159" s="196"/>
      <c r="G159" s="315">
        <v>0.4</v>
      </c>
      <c r="H159" s="315">
        <v>84.7</v>
      </c>
      <c r="I159" s="315">
        <v>6.6</v>
      </c>
      <c r="J159" s="315">
        <v>92.6</v>
      </c>
      <c r="K159" s="196" t="s">
        <v>659</v>
      </c>
      <c r="L159" s="196"/>
      <c r="M159" s="196">
        <v>17</v>
      </c>
      <c r="N159" s="315">
        <v>6.7</v>
      </c>
      <c r="O159" s="315">
        <v>29.9</v>
      </c>
      <c r="P159" s="315">
        <v>1.7</v>
      </c>
      <c r="Q159" s="315">
        <v>136.9</v>
      </c>
      <c r="R159" s="196"/>
      <c r="S159" s="196">
        <v>13</v>
      </c>
      <c r="T159" s="315">
        <v>29.3</v>
      </c>
      <c r="U159" s="315">
        <v>9.6999999999999993</v>
      </c>
      <c r="V159" s="196"/>
      <c r="W159" s="316">
        <v>1.4</v>
      </c>
    </row>
    <row r="160" spans="1:23" ht="22.5" customHeight="1">
      <c r="A160" s="281" t="s">
        <v>825</v>
      </c>
      <c r="B160" s="209" t="s">
        <v>191</v>
      </c>
      <c r="C160" s="209" t="s">
        <v>190</v>
      </c>
      <c r="D160" s="209" t="s">
        <v>191</v>
      </c>
      <c r="E160" s="315">
        <v>48.8</v>
      </c>
      <c r="F160" s="315">
        <v>0.9</v>
      </c>
      <c r="G160" s="315">
        <v>0.7</v>
      </c>
      <c r="H160" s="315">
        <v>102.3</v>
      </c>
      <c r="I160" s="315">
        <v>4.3</v>
      </c>
      <c r="J160" s="315">
        <v>147.19999999999999</v>
      </c>
      <c r="K160" s="196" t="s">
        <v>682</v>
      </c>
      <c r="L160" s="196">
        <v>30</v>
      </c>
      <c r="M160" s="315">
        <v>16.899999999999999</v>
      </c>
      <c r="N160" s="315">
        <v>5.7</v>
      </c>
      <c r="O160" s="315">
        <v>14.8</v>
      </c>
      <c r="P160" s="315">
        <v>3.2</v>
      </c>
      <c r="Q160" s="315">
        <v>157.30000000000001</v>
      </c>
      <c r="R160" s="315">
        <v>29.1</v>
      </c>
      <c r="S160" s="315">
        <v>5.4</v>
      </c>
      <c r="T160" s="315">
        <v>38.200000000000003</v>
      </c>
      <c r="U160" s="315">
        <v>7.1</v>
      </c>
      <c r="V160" s="315">
        <v>1.8</v>
      </c>
      <c r="W160" s="316">
        <v>2.5</v>
      </c>
    </row>
    <row r="161" spans="1:23" ht="22.5" customHeight="1">
      <c r="A161" s="281" t="s">
        <v>826</v>
      </c>
      <c r="B161" s="209" t="s">
        <v>191</v>
      </c>
      <c r="C161" s="209" t="s">
        <v>190</v>
      </c>
      <c r="D161" s="209" t="s">
        <v>191</v>
      </c>
      <c r="E161" s="315">
        <v>45.3</v>
      </c>
      <c r="F161" s="196"/>
      <c r="G161" s="315">
        <v>1.3</v>
      </c>
      <c r="H161" s="315">
        <v>76.5</v>
      </c>
      <c r="I161" s="196">
        <v>9</v>
      </c>
      <c r="J161" s="315">
        <v>58.9</v>
      </c>
      <c r="K161" s="196" t="s">
        <v>657</v>
      </c>
      <c r="L161" s="196"/>
      <c r="M161" s="315">
        <v>15.8</v>
      </c>
      <c r="N161" s="315">
        <v>4.7</v>
      </c>
      <c r="O161" s="315">
        <v>29.3</v>
      </c>
      <c r="P161" s="315">
        <v>2.6</v>
      </c>
      <c r="Q161" s="315">
        <v>93.9</v>
      </c>
      <c r="R161" s="196"/>
      <c r="S161" s="315">
        <v>12.5</v>
      </c>
      <c r="T161" s="315">
        <v>30.6</v>
      </c>
      <c r="U161" s="315">
        <v>12.2</v>
      </c>
      <c r="V161" s="196"/>
      <c r="W161" s="316">
        <v>0.7</v>
      </c>
    </row>
    <row r="162" spans="1:23" ht="22.5" customHeight="1">
      <c r="A162" s="281" t="s">
        <v>827</v>
      </c>
      <c r="B162" s="209" t="s">
        <v>191</v>
      </c>
      <c r="C162" s="209" t="s">
        <v>190</v>
      </c>
      <c r="D162" s="209" t="s">
        <v>191</v>
      </c>
      <c r="E162" s="315">
        <v>44.1</v>
      </c>
      <c r="F162" s="315">
        <v>1.4</v>
      </c>
      <c r="G162" s="315">
        <v>0.9</v>
      </c>
      <c r="H162" s="315">
        <v>74.099999999999994</v>
      </c>
      <c r="I162" s="315">
        <v>4.3</v>
      </c>
      <c r="J162" s="315">
        <v>87.2</v>
      </c>
      <c r="K162" s="196" t="s">
        <v>645</v>
      </c>
      <c r="L162" s="196"/>
      <c r="M162" s="315">
        <v>17.100000000000001</v>
      </c>
      <c r="N162" s="315">
        <v>5.7</v>
      </c>
      <c r="O162" s="315">
        <v>22.4</v>
      </c>
      <c r="P162" s="315">
        <v>1.7</v>
      </c>
      <c r="Q162" s="315">
        <v>93.8</v>
      </c>
      <c r="R162" s="196"/>
      <c r="S162" s="315">
        <v>9.8000000000000007</v>
      </c>
      <c r="T162" s="315">
        <v>31.3</v>
      </c>
      <c r="U162" s="315">
        <v>18.5</v>
      </c>
      <c r="V162" s="315">
        <v>1.2</v>
      </c>
      <c r="W162" s="316">
        <v>1.1000000000000001</v>
      </c>
    </row>
    <row r="163" spans="1:23" ht="22.5" customHeight="1">
      <c r="A163" s="281" t="s">
        <v>828</v>
      </c>
      <c r="B163" s="209" t="s">
        <v>191</v>
      </c>
      <c r="C163" s="209" t="s">
        <v>190</v>
      </c>
      <c r="D163" s="209" t="s">
        <v>191</v>
      </c>
      <c r="E163" s="315">
        <v>51.6</v>
      </c>
      <c r="F163" s="315">
        <v>0.8</v>
      </c>
      <c r="G163" s="315">
        <v>0.5</v>
      </c>
      <c r="H163" s="315">
        <v>78.7</v>
      </c>
      <c r="I163" s="315">
        <v>3.8</v>
      </c>
      <c r="J163" s="315">
        <v>80.099999999999994</v>
      </c>
      <c r="K163" s="196" t="s">
        <v>638</v>
      </c>
      <c r="L163" s="196"/>
      <c r="M163" s="315">
        <v>18.399999999999999</v>
      </c>
      <c r="N163" s="315">
        <v>3.1</v>
      </c>
      <c r="O163" s="315">
        <v>24.2</v>
      </c>
      <c r="P163" s="315">
        <v>1.5</v>
      </c>
      <c r="Q163" s="315">
        <v>81.8</v>
      </c>
      <c r="R163" s="196"/>
      <c r="S163" s="315">
        <v>4.5</v>
      </c>
      <c r="T163" s="196">
        <v>43</v>
      </c>
      <c r="U163" s="315">
        <v>8.3000000000000007</v>
      </c>
      <c r="V163" s="315">
        <v>1.1000000000000001</v>
      </c>
      <c r="W163" s="316">
        <v>1.6</v>
      </c>
    </row>
    <row r="164" spans="1:23" ht="22.5" customHeight="1">
      <c r="A164" s="281" t="s">
        <v>830</v>
      </c>
      <c r="B164" s="209" t="s">
        <v>191</v>
      </c>
      <c r="C164" s="209" t="s">
        <v>190</v>
      </c>
      <c r="D164" s="209" t="s">
        <v>191</v>
      </c>
      <c r="E164" s="315">
        <v>44.5</v>
      </c>
      <c r="F164" s="196"/>
      <c r="G164" s="315">
        <v>0.7</v>
      </c>
      <c r="H164" s="315">
        <v>60.7</v>
      </c>
      <c r="I164" s="196">
        <v>6</v>
      </c>
      <c r="J164" s="315">
        <v>123.5</v>
      </c>
      <c r="K164" s="196" t="s">
        <v>730</v>
      </c>
      <c r="L164" s="196"/>
      <c r="M164" s="315">
        <v>13.7</v>
      </c>
      <c r="N164" s="315">
        <v>5.9</v>
      </c>
      <c r="O164" s="315">
        <v>24.3</v>
      </c>
      <c r="P164" s="315">
        <v>2.2999999999999998</v>
      </c>
      <c r="Q164" s="315">
        <v>154.69999999999999</v>
      </c>
      <c r="R164" s="196"/>
      <c r="S164" s="315">
        <v>11.7</v>
      </c>
      <c r="T164" s="315">
        <v>31.1</v>
      </c>
      <c r="U164" s="196">
        <v>10</v>
      </c>
      <c r="V164" s="315">
        <v>2.6</v>
      </c>
      <c r="W164" s="316">
        <v>1.6</v>
      </c>
    </row>
    <row r="165" spans="1:23" ht="22.5" customHeight="1">
      <c r="A165" s="281" t="s">
        <v>831</v>
      </c>
      <c r="B165" s="209" t="s">
        <v>191</v>
      </c>
      <c r="C165" s="209" t="s">
        <v>190</v>
      </c>
      <c r="D165" s="209" t="s">
        <v>191</v>
      </c>
      <c r="E165" s="315">
        <v>50.7</v>
      </c>
      <c r="F165" s="196"/>
      <c r="G165" s="315">
        <v>0.4</v>
      </c>
      <c r="H165" s="315">
        <v>86.7</v>
      </c>
      <c r="I165" s="315">
        <v>6.6</v>
      </c>
      <c r="J165" s="315">
        <v>100.3</v>
      </c>
      <c r="K165" s="196" t="s">
        <v>651</v>
      </c>
      <c r="L165" s="196"/>
      <c r="M165" s="315">
        <v>17.7</v>
      </c>
      <c r="N165" s="315">
        <v>4.3</v>
      </c>
      <c r="O165" s="315">
        <v>24.8</v>
      </c>
      <c r="P165" s="315">
        <v>1.5</v>
      </c>
      <c r="Q165" s="196">
        <v>92</v>
      </c>
      <c r="R165" s="196"/>
      <c r="S165" s="315">
        <v>7.4</v>
      </c>
      <c r="T165" s="315">
        <v>39.799999999999997</v>
      </c>
      <c r="U165" s="315">
        <v>8.1</v>
      </c>
      <c r="V165" s="315">
        <v>1.3</v>
      </c>
      <c r="W165" s="316">
        <v>0.8</v>
      </c>
    </row>
    <row r="166" spans="1:23" ht="22.5" customHeight="1">
      <c r="A166" s="281" t="s">
        <v>832</v>
      </c>
      <c r="B166" s="209" t="s">
        <v>191</v>
      </c>
      <c r="C166" s="209" t="s">
        <v>190</v>
      </c>
      <c r="D166" s="209" t="s">
        <v>191</v>
      </c>
      <c r="E166" s="315">
        <v>44.1</v>
      </c>
      <c r="F166" s="315">
        <v>2.2999999999999998</v>
      </c>
      <c r="G166" s="315">
        <v>1.5</v>
      </c>
      <c r="H166" s="315">
        <v>61.2</v>
      </c>
      <c r="I166" s="196">
        <v>9</v>
      </c>
      <c r="J166" s="315">
        <v>93.3</v>
      </c>
      <c r="K166" s="196" t="s">
        <v>651</v>
      </c>
      <c r="L166" s="196"/>
      <c r="M166" s="315">
        <v>20.6</v>
      </c>
      <c r="N166" s="315">
        <v>4.8</v>
      </c>
      <c r="O166" s="315">
        <v>28.4</v>
      </c>
      <c r="P166" s="315">
        <v>1.8</v>
      </c>
      <c r="Q166" s="315">
        <v>100.4</v>
      </c>
      <c r="R166" s="196"/>
      <c r="S166" s="315">
        <v>10.8</v>
      </c>
      <c r="T166" s="315">
        <v>33.799999999999997</v>
      </c>
      <c r="U166" s="315">
        <v>17.399999999999999</v>
      </c>
      <c r="V166" s="315">
        <v>1.1000000000000001</v>
      </c>
      <c r="W166" s="316">
        <v>1.3</v>
      </c>
    </row>
    <row r="167" spans="1:23" ht="22.5" customHeight="1">
      <c r="A167" s="281" t="s">
        <v>829</v>
      </c>
      <c r="B167" s="209" t="s">
        <v>191</v>
      </c>
      <c r="C167" s="209" t="s">
        <v>190</v>
      </c>
      <c r="D167" s="209" t="s">
        <v>191</v>
      </c>
      <c r="E167" s="315">
        <v>43.9</v>
      </c>
      <c r="F167" s="196"/>
      <c r="G167" s="315">
        <v>0.3</v>
      </c>
      <c r="H167" s="315">
        <v>88.3</v>
      </c>
      <c r="I167" s="196">
        <v>10</v>
      </c>
      <c r="J167" s="315">
        <v>105.6</v>
      </c>
      <c r="K167" s="196" t="s">
        <v>715</v>
      </c>
      <c r="L167" s="196"/>
      <c r="M167" s="315">
        <v>23.7</v>
      </c>
      <c r="N167" s="315">
        <v>6.2</v>
      </c>
      <c r="O167" s="315">
        <v>28.3</v>
      </c>
      <c r="P167" s="315">
        <v>3.8</v>
      </c>
      <c r="Q167" s="315">
        <v>140.4</v>
      </c>
      <c r="R167" s="196"/>
      <c r="S167" s="315">
        <v>8.9</v>
      </c>
      <c r="T167" s="315">
        <v>29.9</v>
      </c>
      <c r="U167" s="315">
        <v>12.3</v>
      </c>
      <c r="V167" s="196"/>
      <c r="W167" s="316">
        <v>1.1000000000000001</v>
      </c>
    </row>
    <row r="168" spans="1:23" ht="22.5" customHeight="1">
      <c r="A168" s="281" t="s">
        <v>833</v>
      </c>
      <c r="B168" s="209" t="s">
        <v>191</v>
      </c>
      <c r="C168" s="209" t="s">
        <v>190</v>
      </c>
      <c r="D168" s="209" t="s">
        <v>191</v>
      </c>
      <c r="E168" s="315">
        <v>46.5</v>
      </c>
      <c r="F168" s="196"/>
      <c r="G168" s="196"/>
      <c r="H168" s="315">
        <v>65.7</v>
      </c>
      <c r="I168" s="315">
        <v>7.4</v>
      </c>
      <c r="J168" s="196">
        <v>137</v>
      </c>
      <c r="K168" s="196" t="s">
        <v>697</v>
      </c>
      <c r="L168" s="196"/>
      <c r="M168" s="315">
        <v>20.9</v>
      </c>
      <c r="N168" s="315">
        <v>6.8</v>
      </c>
      <c r="O168" s="315">
        <v>26.5</v>
      </c>
      <c r="P168" s="315">
        <v>2.2000000000000002</v>
      </c>
      <c r="Q168" s="196">
        <v>154</v>
      </c>
      <c r="R168" s="196"/>
      <c r="S168" s="315">
        <v>11.3</v>
      </c>
      <c r="T168" s="315">
        <v>32.799999999999997</v>
      </c>
      <c r="U168" s="315">
        <v>16.8</v>
      </c>
      <c r="V168" s="196"/>
      <c r="W168" s="316">
        <v>0.9</v>
      </c>
    </row>
    <row r="169" spans="1:23" ht="22.5" customHeight="1">
      <c r="A169" s="281" t="s">
        <v>834</v>
      </c>
      <c r="B169" s="209" t="s">
        <v>191</v>
      </c>
      <c r="C169" s="209" t="s">
        <v>190</v>
      </c>
      <c r="D169" s="209" t="s">
        <v>191</v>
      </c>
      <c r="E169" s="315">
        <v>44.2</v>
      </c>
      <c r="F169" s="196"/>
      <c r="G169" s="315">
        <v>0.6</v>
      </c>
      <c r="H169" s="315">
        <v>75.5</v>
      </c>
      <c r="I169" s="315">
        <v>7.5</v>
      </c>
      <c r="J169" s="315">
        <v>115.5</v>
      </c>
      <c r="K169" s="196" t="s">
        <v>716</v>
      </c>
      <c r="L169" s="196"/>
      <c r="M169" s="315">
        <v>17.899999999999999</v>
      </c>
      <c r="N169" s="315">
        <v>5.9</v>
      </c>
      <c r="O169" s="315">
        <v>27.5</v>
      </c>
      <c r="P169" s="315">
        <v>1.4</v>
      </c>
      <c r="Q169" s="315">
        <v>140.9</v>
      </c>
      <c r="R169" s="196"/>
      <c r="S169" s="315">
        <v>11.8</v>
      </c>
      <c r="T169" s="315">
        <v>29.3</v>
      </c>
      <c r="U169" s="315">
        <v>26.3</v>
      </c>
      <c r="V169" s="196"/>
      <c r="W169" s="316">
        <v>0.9</v>
      </c>
    </row>
    <row r="170" spans="1:23" ht="22.5" customHeight="1">
      <c r="A170" s="281" t="s">
        <v>835</v>
      </c>
      <c r="B170" s="209" t="s">
        <v>191</v>
      </c>
      <c r="C170" s="209" t="s">
        <v>190</v>
      </c>
      <c r="D170" s="209" t="s">
        <v>191</v>
      </c>
      <c r="E170" s="315">
        <v>46.2</v>
      </c>
      <c r="F170" s="196"/>
      <c r="G170" s="196">
        <v>1</v>
      </c>
      <c r="H170" s="196">
        <v>63</v>
      </c>
      <c r="I170" s="315">
        <v>4.0999999999999996</v>
      </c>
      <c r="J170" s="315">
        <v>74.400000000000006</v>
      </c>
      <c r="K170" s="196" t="s">
        <v>688</v>
      </c>
      <c r="L170" s="196"/>
      <c r="M170" s="315">
        <v>24.2</v>
      </c>
      <c r="N170" s="315">
        <v>5.2</v>
      </c>
      <c r="O170" s="196">
        <v>24</v>
      </c>
      <c r="P170" s="315">
        <v>0.9</v>
      </c>
      <c r="Q170" s="315">
        <v>134.19999999999999</v>
      </c>
      <c r="R170" s="196"/>
      <c r="S170" s="315">
        <v>9.1999999999999993</v>
      </c>
      <c r="T170" s="315">
        <v>32.9</v>
      </c>
      <c r="U170" s="315">
        <v>17.899999999999999</v>
      </c>
      <c r="V170" s="196"/>
      <c r="W170" s="316">
        <v>0.7</v>
      </c>
    </row>
    <row r="171" spans="1:23" ht="22.5" customHeight="1">
      <c r="A171" s="281" t="s">
        <v>801</v>
      </c>
      <c r="B171" s="209" t="s">
        <v>206</v>
      </c>
      <c r="C171" s="209" t="s">
        <v>205</v>
      </c>
      <c r="D171" s="209" t="s">
        <v>206</v>
      </c>
      <c r="E171" s="315">
        <v>45.7</v>
      </c>
      <c r="F171" s="315">
        <v>2.4</v>
      </c>
      <c r="G171" s="196">
        <v>2</v>
      </c>
      <c r="H171" s="315">
        <v>49.8</v>
      </c>
      <c r="I171" s="315">
        <v>6.2</v>
      </c>
      <c r="J171" s="315">
        <v>63.6</v>
      </c>
      <c r="K171" s="196">
        <v>2</v>
      </c>
      <c r="L171" s="196"/>
      <c r="M171" s="315">
        <v>19.5</v>
      </c>
      <c r="N171" s="315">
        <v>3.4</v>
      </c>
      <c r="O171" s="315">
        <v>25.1</v>
      </c>
      <c r="P171" s="315">
        <v>2.4</v>
      </c>
      <c r="Q171" s="196">
        <v>92</v>
      </c>
      <c r="R171" s="196"/>
      <c r="S171" s="315">
        <v>8.6</v>
      </c>
      <c r="T171" s="315">
        <v>34.799999999999997</v>
      </c>
      <c r="U171" s="196"/>
      <c r="V171" s="315">
        <v>2.9</v>
      </c>
      <c r="W171" s="316">
        <v>1.4</v>
      </c>
    </row>
    <row r="172" spans="1:23" ht="22.5" customHeight="1">
      <c r="A172" s="281" t="s">
        <v>802</v>
      </c>
      <c r="B172" s="209" t="s">
        <v>206</v>
      </c>
      <c r="C172" s="209" t="s">
        <v>205</v>
      </c>
      <c r="D172" s="209" t="s">
        <v>206</v>
      </c>
      <c r="E172" s="315">
        <v>43.9</v>
      </c>
      <c r="F172" s="196"/>
      <c r="G172" s="315">
        <v>0.7</v>
      </c>
      <c r="H172" s="315">
        <v>71.099999999999994</v>
      </c>
      <c r="I172" s="315">
        <v>9.9</v>
      </c>
      <c r="J172" s="196">
        <v>77</v>
      </c>
      <c r="K172" s="196" t="s">
        <v>653</v>
      </c>
      <c r="L172" s="196"/>
      <c r="M172" s="315">
        <v>14.6</v>
      </c>
      <c r="N172" s="315">
        <v>3.8</v>
      </c>
      <c r="O172" s="315">
        <v>27.6</v>
      </c>
      <c r="P172" s="315">
        <v>1.9</v>
      </c>
      <c r="Q172" s="315">
        <v>132.4</v>
      </c>
      <c r="R172" s="196"/>
      <c r="S172" s="315">
        <v>9.1</v>
      </c>
      <c r="T172" s="315">
        <v>33.299999999999997</v>
      </c>
      <c r="U172" s="315">
        <v>11.5</v>
      </c>
      <c r="V172" s="196"/>
      <c r="W172" s="316">
        <v>1.8</v>
      </c>
    </row>
    <row r="173" spans="1:23" ht="22.5" customHeight="1">
      <c r="A173" s="281" t="s">
        <v>803</v>
      </c>
      <c r="B173" s="209" t="s">
        <v>206</v>
      </c>
      <c r="C173" s="209" t="s">
        <v>205</v>
      </c>
      <c r="D173" s="209" t="s">
        <v>206</v>
      </c>
      <c r="E173" s="315">
        <v>50.9</v>
      </c>
      <c r="F173" s="315">
        <v>2.8</v>
      </c>
      <c r="G173" s="315">
        <v>1.7</v>
      </c>
      <c r="H173" s="196">
        <v>107</v>
      </c>
      <c r="I173" s="315">
        <v>5.6</v>
      </c>
      <c r="J173" s="315">
        <v>141.1</v>
      </c>
      <c r="K173" s="196" t="s">
        <v>709</v>
      </c>
      <c r="L173" s="315">
        <v>22.6</v>
      </c>
      <c r="M173" s="315">
        <v>19.5</v>
      </c>
      <c r="N173" s="315">
        <v>5.6</v>
      </c>
      <c r="O173" s="315">
        <v>17.899999999999999</v>
      </c>
      <c r="P173" s="315">
        <v>3.8</v>
      </c>
      <c r="Q173" s="315">
        <v>146.30000000000001</v>
      </c>
      <c r="R173" s="315">
        <v>27.1</v>
      </c>
      <c r="S173" s="315">
        <v>4.8</v>
      </c>
      <c r="T173" s="315">
        <v>40.9</v>
      </c>
      <c r="U173" s="196"/>
      <c r="V173" s="315">
        <v>1.9</v>
      </c>
      <c r="W173" s="316">
        <v>2.5</v>
      </c>
    </row>
    <row r="174" spans="1:23" ht="22.5" customHeight="1">
      <c r="A174" s="281" t="s">
        <v>804</v>
      </c>
      <c r="B174" s="209" t="s">
        <v>206</v>
      </c>
      <c r="C174" s="209" t="s">
        <v>205</v>
      </c>
      <c r="D174" s="209" t="s">
        <v>206</v>
      </c>
      <c r="E174" s="196">
        <v>46</v>
      </c>
      <c r="F174" s="315">
        <v>2.1</v>
      </c>
      <c r="G174" s="315">
        <v>1.3</v>
      </c>
      <c r="H174" s="315">
        <v>87.4</v>
      </c>
      <c r="I174" s="315">
        <v>8.4</v>
      </c>
      <c r="J174" s="315">
        <v>97.5</v>
      </c>
      <c r="K174" s="196" t="s">
        <v>685</v>
      </c>
      <c r="L174" s="196"/>
      <c r="M174" s="315">
        <v>17.7</v>
      </c>
      <c r="N174" s="315">
        <v>4.7</v>
      </c>
      <c r="O174" s="315">
        <v>26.5</v>
      </c>
      <c r="P174" s="315">
        <v>3.1</v>
      </c>
      <c r="Q174" s="315">
        <v>109.5</v>
      </c>
      <c r="R174" s="196"/>
      <c r="S174" s="196">
        <v>8</v>
      </c>
      <c r="T174" s="196">
        <v>36</v>
      </c>
      <c r="U174" s="196"/>
      <c r="V174" s="315">
        <v>3.3</v>
      </c>
      <c r="W174" s="317">
        <v>2</v>
      </c>
    </row>
    <row r="175" spans="1:23" ht="22.5" customHeight="1">
      <c r="A175" s="281" t="s">
        <v>805</v>
      </c>
      <c r="B175" s="209" t="s">
        <v>206</v>
      </c>
      <c r="C175" s="209" t="s">
        <v>205</v>
      </c>
      <c r="D175" s="209" t="s">
        <v>206</v>
      </c>
      <c r="E175" s="315">
        <v>42.7</v>
      </c>
      <c r="F175" s="196"/>
      <c r="G175" s="196"/>
      <c r="H175" s="315">
        <v>87.9</v>
      </c>
      <c r="I175" s="315">
        <v>8.4</v>
      </c>
      <c r="J175" s="315">
        <v>53.4</v>
      </c>
      <c r="K175" s="196" t="s">
        <v>638</v>
      </c>
      <c r="L175" s="196"/>
      <c r="M175" s="315">
        <v>17.5</v>
      </c>
      <c r="N175" s="315">
        <v>4.5999999999999996</v>
      </c>
      <c r="O175" s="315">
        <v>27.3</v>
      </c>
      <c r="P175" s="196"/>
      <c r="Q175" s="315">
        <v>38.5</v>
      </c>
      <c r="R175" s="196"/>
      <c r="S175" s="315">
        <v>11.6</v>
      </c>
      <c r="T175" s="315">
        <v>31.3</v>
      </c>
      <c r="U175" s="196"/>
      <c r="V175" s="196"/>
      <c r="W175" s="317">
        <v>3</v>
      </c>
    </row>
    <row r="176" spans="1:23" ht="22.5" customHeight="1">
      <c r="A176" s="281" t="s">
        <v>806</v>
      </c>
      <c r="B176" s="209" t="s">
        <v>206</v>
      </c>
      <c r="C176" s="209" t="s">
        <v>205</v>
      </c>
      <c r="D176" s="209" t="s">
        <v>206</v>
      </c>
      <c r="E176" s="315">
        <v>43.7</v>
      </c>
      <c r="F176" s="196"/>
      <c r="G176" s="315">
        <v>0.7</v>
      </c>
      <c r="H176" s="315">
        <v>60.8</v>
      </c>
      <c r="I176" s="315">
        <v>7.7</v>
      </c>
      <c r="J176" s="315">
        <v>60.4</v>
      </c>
      <c r="K176" s="196" t="s">
        <v>638</v>
      </c>
      <c r="L176" s="196"/>
      <c r="M176" s="196">
        <v>16</v>
      </c>
      <c r="N176" s="315">
        <v>4.5999999999999996</v>
      </c>
      <c r="O176" s="196">
        <v>21</v>
      </c>
      <c r="P176" s="315">
        <v>1.1000000000000001</v>
      </c>
      <c r="Q176" s="315">
        <v>92.8</v>
      </c>
      <c r="R176" s="196"/>
      <c r="S176" s="196">
        <v>9</v>
      </c>
      <c r="T176" s="315">
        <v>33.200000000000003</v>
      </c>
      <c r="U176" s="196"/>
      <c r="V176" s="315">
        <v>4.3</v>
      </c>
      <c r="W176" s="317">
        <v>2</v>
      </c>
    </row>
    <row r="177" spans="1:23" ht="22.5" customHeight="1">
      <c r="A177" s="281" t="s">
        <v>807</v>
      </c>
      <c r="B177" s="209" t="s">
        <v>206</v>
      </c>
      <c r="C177" s="209" t="s">
        <v>205</v>
      </c>
      <c r="D177" s="209" t="s">
        <v>206</v>
      </c>
      <c r="E177" s="315">
        <v>44.2</v>
      </c>
      <c r="F177" s="315">
        <v>1.3</v>
      </c>
      <c r="G177" s="315">
        <v>1.3</v>
      </c>
      <c r="H177" s="315">
        <v>93.7</v>
      </c>
      <c r="I177" s="315">
        <v>10.4</v>
      </c>
      <c r="J177" s="315">
        <v>42.6</v>
      </c>
      <c r="K177" s="196" t="s">
        <v>705</v>
      </c>
      <c r="L177" s="196"/>
      <c r="M177" s="315">
        <v>16.899999999999999</v>
      </c>
      <c r="N177" s="315">
        <v>3.1</v>
      </c>
      <c r="O177" s="315">
        <v>24.4</v>
      </c>
      <c r="P177" s="315">
        <v>2.7</v>
      </c>
      <c r="Q177" s="315">
        <v>78.5</v>
      </c>
      <c r="R177" s="196"/>
      <c r="S177" s="315">
        <v>8.1</v>
      </c>
      <c r="T177" s="315">
        <v>34.9</v>
      </c>
      <c r="U177" s="315">
        <v>5.5</v>
      </c>
      <c r="V177" s="315">
        <v>2.2000000000000002</v>
      </c>
      <c r="W177" s="316">
        <v>2.7</v>
      </c>
    </row>
    <row r="178" spans="1:23" ht="22.5" customHeight="1">
      <c r="A178" s="281" t="s">
        <v>808</v>
      </c>
      <c r="B178" s="209" t="s">
        <v>206</v>
      </c>
      <c r="C178" s="209" t="s">
        <v>205</v>
      </c>
      <c r="D178" s="209" t="s">
        <v>206</v>
      </c>
      <c r="E178" s="315">
        <v>40.200000000000003</v>
      </c>
      <c r="F178" s="196">
        <v>12</v>
      </c>
      <c r="G178" s="315">
        <v>6.3</v>
      </c>
      <c r="H178" s="315">
        <v>82.9</v>
      </c>
      <c r="I178" s="315">
        <v>5.2</v>
      </c>
      <c r="J178" s="196">
        <v>50</v>
      </c>
      <c r="K178" s="196" t="s">
        <v>688</v>
      </c>
      <c r="L178" s="196"/>
      <c r="M178" s="315">
        <v>18.899999999999999</v>
      </c>
      <c r="N178" s="315">
        <v>3.9</v>
      </c>
      <c r="O178" s="315">
        <v>20.8</v>
      </c>
      <c r="P178" s="315">
        <v>1.4</v>
      </c>
      <c r="Q178" s="196">
        <v>0</v>
      </c>
      <c r="R178" s="196"/>
      <c r="S178" s="315">
        <v>11.9</v>
      </c>
      <c r="T178" s="315">
        <v>30.9</v>
      </c>
      <c r="U178" s="196"/>
      <c r="V178" s="196"/>
      <c r="W178" s="316">
        <v>5.8</v>
      </c>
    </row>
    <row r="179" spans="1:23" ht="22.5" customHeight="1">
      <c r="A179" s="281" t="s">
        <v>809</v>
      </c>
      <c r="B179" s="209" t="s">
        <v>206</v>
      </c>
      <c r="C179" s="209" t="s">
        <v>205</v>
      </c>
      <c r="D179" s="209" t="s">
        <v>206</v>
      </c>
      <c r="E179" s="315">
        <v>42.4</v>
      </c>
      <c r="F179" s="196"/>
      <c r="G179" s="315">
        <v>3.3</v>
      </c>
      <c r="H179" s="315">
        <v>59.1</v>
      </c>
      <c r="I179" s="315">
        <v>11.1</v>
      </c>
      <c r="J179" s="315">
        <v>111.8</v>
      </c>
      <c r="K179" s="196" t="s">
        <v>683</v>
      </c>
      <c r="L179" s="196"/>
      <c r="M179" s="315">
        <v>16.100000000000001</v>
      </c>
      <c r="N179" s="315">
        <v>4.0999999999999996</v>
      </c>
      <c r="O179" s="315">
        <v>17.100000000000001</v>
      </c>
      <c r="P179" s="196">
        <v>2</v>
      </c>
      <c r="Q179" s="315">
        <v>84.9</v>
      </c>
      <c r="R179" s="196"/>
      <c r="S179" s="315">
        <v>10.7</v>
      </c>
      <c r="T179" s="315">
        <v>31.4</v>
      </c>
      <c r="U179" s="196"/>
      <c r="V179" s="196"/>
      <c r="W179" s="316">
        <v>4.0999999999999996</v>
      </c>
    </row>
    <row r="180" spans="1:23" ht="22.5" customHeight="1">
      <c r="A180" s="281" t="s">
        <v>810</v>
      </c>
      <c r="B180" s="209" t="s">
        <v>206</v>
      </c>
      <c r="C180" s="209" t="s">
        <v>205</v>
      </c>
      <c r="D180" s="209" t="s">
        <v>206</v>
      </c>
      <c r="E180" s="196">
        <v>45</v>
      </c>
      <c r="F180" s="196"/>
      <c r="G180" s="315">
        <v>0.9</v>
      </c>
      <c r="H180" s="315">
        <v>70.8</v>
      </c>
      <c r="I180" s="315">
        <v>7.9</v>
      </c>
      <c r="J180" s="315">
        <v>58.3</v>
      </c>
      <c r="K180" s="196" t="s">
        <v>682</v>
      </c>
      <c r="L180" s="196"/>
      <c r="M180" s="315">
        <v>17.2</v>
      </c>
      <c r="N180" s="315">
        <v>3.6</v>
      </c>
      <c r="O180" s="315">
        <v>23.7</v>
      </c>
      <c r="P180" s="315">
        <v>1.5</v>
      </c>
      <c r="Q180" s="315">
        <v>65.2</v>
      </c>
      <c r="R180" s="196"/>
      <c r="S180" s="315">
        <v>8.1</v>
      </c>
      <c r="T180" s="315">
        <v>34.1</v>
      </c>
      <c r="U180" s="315">
        <v>6.7</v>
      </c>
      <c r="V180" s="196"/>
      <c r="W180" s="316">
        <v>0.5</v>
      </c>
    </row>
    <row r="181" spans="1:23" ht="22.5" customHeight="1">
      <c r="A181" s="281" t="s">
        <v>811</v>
      </c>
      <c r="B181" s="209" t="s">
        <v>206</v>
      </c>
      <c r="C181" s="209" t="s">
        <v>205</v>
      </c>
      <c r="D181" s="209" t="s">
        <v>206</v>
      </c>
      <c r="E181" s="315">
        <v>41.9</v>
      </c>
      <c r="F181" s="196"/>
      <c r="G181" s="315">
        <v>2.1</v>
      </c>
      <c r="H181" s="315">
        <v>55.2</v>
      </c>
      <c r="I181" s="315">
        <v>7.8</v>
      </c>
      <c r="J181" s="196">
        <v>34</v>
      </c>
      <c r="K181" s="196" t="s">
        <v>711</v>
      </c>
      <c r="L181" s="196"/>
      <c r="M181" s="315">
        <v>14.3</v>
      </c>
      <c r="N181" s="315">
        <v>2.8</v>
      </c>
      <c r="O181" s="196">
        <v>27</v>
      </c>
      <c r="P181" s="196"/>
      <c r="Q181" s="315">
        <v>64.400000000000006</v>
      </c>
      <c r="R181" s="196"/>
      <c r="S181" s="315">
        <v>10.6</v>
      </c>
      <c r="T181" s="315">
        <v>32.6</v>
      </c>
      <c r="U181" s="196"/>
      <c r="V181" s="196"/>
      <c r="W181" s="316">
        <v>2.2999999999999998</v>
      </c>
    </row>
    <row r="182" spans="1:23" ht="22.5" customHeight="1">
      <c r="A182" s="281" t="s">
        <v>812</v>
      </c>
      <c r="B182" s="209" t="s">
        <v>206</v>
      </c>
      <c r="C182" s="209" t="s">
        <v>205</v>
      </c>
      <c r="D182" s="209" t="s">
        <v>206</v>
      </c>
      <c r="E182" s="315">
        <v>48.4</v>
      </c>
      <c r="F182" s="196"/>
      <c r="G182" s="315">
        <v>0.5</v>
      </c>
      <c r="H182" s="315">
        <v>94.7</v>
      </c>
      <c r="I182" s="315">
        <v>6.6</v>
      </c>
      <c r="J182" s="315">
        <v>65.3</v>
      </c>
      <c r="K182" s="196" t="s">
        <v>694</v>
      </c>
      <c r="L182" s="196"/>
      <c r="M182" s="315">
        <v>16.5</v>
      </c>
      <c r="N182" s="315">
        <v>3.4</v>
      </c>
      <c r="O182" s="315">
        <v>23.6</v>
      </c>
      <c r="P182" s="315">
        <v>1.5</v>
      </c>
      <c r="Q182" s="196">
        <v>83</v>
      </c>
      <c r="R182" s="196"/>
      <c r="S182" s="315">
        <v>5.7</v>
      </c>
      <c r="T182" s="315">
        <v>39.200000000000003</v>
      </c>
      <c r="U182" s="196"/>
      <c r="V182" s="315">
        <v>2.8</v>
      </c>
      <c r="W182" s="316">
        <v>1.7</v>
      </c>
    </row>
    <row r="183" spans="1:23" ht="22.5" customHeight="1">
      <c r="A183" s="281" t="s">
        <v>813</v>
      </c>
      <c r="B183" s="209" t="s">
        <v>206</v>
      </c>
      <c r="C183" s="209" t="s">
        <v>205</v>
      </c>
      <c r="D183" s="209" t="s">
        <v>206</v>
      </c>
      <c r="E183" s="315">
        <v>44.5</v>
      </c>
      <c r="F183" s="196"/>
      <c r="G183" s="196"/>
      <c r="H183" s="315">
        <v>55.3</v>
      </c>
      <c r="I183" s="196"/>
      <c r="J183" s="315">
        <v>112.7</v>
      </c>
      <c r="K183" s="196"/>
      <c r="L183" s="196"/>
      <c r="M183" s="196"/>
      <c r="N183" s="315">
        <v>5.2</v>
      </c>
      <c r="O183" s="196"/>
      <c r="P183" s="196"/>
      <c r="Q183" s="315">
        <v>90.1</v>
      </c>
      <c r="R183" s="196"/>
      <c r="S183" s="315">
        <v>9.8000000000000007</v>
      </c>
      <c r="T183" s="315">
        <v>35.6</v>
      </c>
      <c r="U183" s="196"/>
      <c r="V183" s="196"/>
      <c r="W183" s="316">
        <v>2.2000000000000002</v>
      </c>
    </row>
    <row r="184" spans="1:23" ht="22.5" customHeight="1">
      <c r="A184" s="281" t="s">
        <v>814</v>
      </c>
      <c r="B184" s="209" t="s">
        <v>206</v>
      </c>
      <c r="C184" s="209" t="s">
        <v>205</v>
      </c>
      <c r="D184" s="209" t="s">
        <v>206</v>
      </c>
      <c r="E184" s="315">
        <v>43.4</v>
      </c>
      <c r="F184" s="196"/>
      <c r="G184" s="315">
        <v>5.4</v>
      </c>
      <c r="H184" s="315">
        <v>81.5</v>
      </c>
      <c r="I184" s="196">
        <v>11</v>
      </c>
      <c r="J184" s="315">
        <v>47.1</v>
      </c>
      <c r="K184" s="196" t="s">
        <v>700</v>
      </c>
      <c r="L184" s="196"/>
      <c r="M184" s="196"/>
      <c r="N184" s="315">
        <v>4.3</v>
      </c>
      <c r="O184" s="315">
        <v>19.600000000000001</v>
      </c>
      <c r="P184" s="315">
        <v>2.9</v>
      </c>
      <c r="Q184" s="196">
        <v>0</v>
      </c>
      <c r="R184" s="196"/>
      <c r="S184" s="315">
        <v>10.4</v>
      </c>
      <c r="T184" s="315">
        <v>32.4</v>
      </c>
      <c r="U184" s="196"/>
      <c r="V184" s="196"/>
      <c r="W184" s="316">
        <v>2.2000000000000002</v>
      </c>
    </row>
    <row r="185" spans="1:23" ht="22.5" customHeight="1">
      <c r="A185" s="281" t="s">
        <v>815</v>
      </c>
      <c r="B185" s="209" t="s">
        <v>206</v>
      </c>
      <c r="C185" s="209" t="s">
        <v>205</v>
      </c>
      <c r="D185" s="209" t="s">
        <v>206</v>
      </c>
      <c r="E185" s="315">
        <v>50.6</v>
      </c>
      <c r="F185" s="196"/>
      <c r="G185" s="315">
        <v>0.6</v>
      </c>
      <c r="H185" s="315">
        <v>100.2</v>
      </c>
      <c r="I185" s="315">
        <v>7.6</v>
      </c>
      <c r="J185" s="315">
        <v>54.3</v>
      </c>
      <c r="K185" s="196" t="s">
        <v>638</v>
      </c>
      <c r="L185" s="196"/>
      <c r="M185" s="315">
        <v>21.8</v>
      </c>
      <c r="N185" s="196">
        <v>3</v>
      </c>
      <c r="O185" s="315">
        <v>25.4</v>
      </c>
      <c r="P185" s="196">
        <v>1</v>
      </c>
      <c r="Q185" s="315">
        <v>68.7</v>
      </c>
      <c r="R185" s="196"/>
      <c r="S185" s="315">
        <v>4.5</v>
      </c>
      <c r="T185" s="315">
        <v>42.6</v>
      </c>
      <c r="U185" s="196"/>
      <c r="V185" s="196"/>
      <c r="W185" s="316">
        <v>0.3</v>
      </c>
    </row>
    <row r="186" spans="1:23" ht="22.5" customHeight="1">
      <c r="A186" s="281" t="s">
        <v>816</v>
      </c>
      <c r="B186" s="209" t="s">
        <v>206</v>
      </c>
      <c r="C186" s="209" t="s">
        <v>205</v>
      </c>
      <c r="D186" s="209" t="s">
        <v>206</v>
      </c>
      <c r="E186" s="315">
        <v>48.5</v>
      </c>
      <c r="F186" s="196"/>
      <c r="G186" s="196">
        <v>1</v>
      </c>
      <c r="H186" s="315">
        <v>104.3</v>
      </c>
      <c r="I186" s="315">
        <v>5.2</v>
      </c>
      <c r="J186" s="315">
        <v>76.8</v>
      </c>
      <c r="K186" s="196" t="s">
        <v>717</v>
      </c>
      <c r="L186" s="196"/>
      <c r="M186" s="315">
        <v>13.3</v>
      </c>
      <c r="N186" s="315">
        <v>3.8</v>
      </c>
      <c r="O186" s="315">
        <v>22.3</v>
      </c>
      <c r="P186" s="315">
        <v>2.4</v>
      </c>
      <c r="Q186" s="315">
        <v>75.599999999999994</v>
      </c>
      <c r="R186" s="196"/>
      <c r="S186" s="315">
        <v>6.4</v>
      </c>
      <c r="T186" s="315">
        <v>38.6</v>
      </c>
      <c r="U186" s="196"/>
      <c r="V186" s="196"/>
      <c r="W186" s="316">
        <v>2.2999999999999998</v>
      </c>
    </row>
    <row r="187" spans="1:23" ht="22.5" customHeight="1">
      <c r="A187" s="281" t="s">
        <v>817</v>
      </c>
      <c r="B187" s="209" t="s">
        <v>206</v>
      </c>
      <c r="C187" s="209" t="s">
        <v>205</v>
      </c>
      <c r="D187" s="209" t="s">
        <v>206</v>
      </c>
      <c r="E187" s="315">
        <v>44.5</v>
      </c>
      <c r="F187" s="315">
        <v>2.6</v>
      </c>
      <c r="G187" s="315">
        <v>0.6</v>
      </c>
      <c r="H187" s="315">
        <v>89.8</v>
      </c>
      <c r="I187" s="315">
        <v>8.3000000000000007</v>
      </c>
      <c r="J187" s="196">
        <v>63</v>
      </c>
      <c r="K187" s="196" t="s">
        <v>696</v>
      </c>
      <c r="L187" s="196"/>
      <c r="M187" s="315">
        <v>16.2</v>
      </c>
      <c r="N187" s="315">
        <v>4.2</v>
      </c>
      <c r="O187" s="315">
        <v>23.4</v>
      </c>
      <c r="P187" s="315">
        <v>0.6</v>
      </c>
      <c r="Q187" s="315">
        <v>55.7</v>
      </c>
      <c r="R187" s="196"/>
      <c r="S187" s="315">
        <v>10.3</v>
      </c>
      <c r="T187" s="315">
        <v>35.799999999999997</v>
      </c>
      <c r="U187" s="196"/>
      <c r="V187" s="196"/>
      <c r="W187" s="316">
        <v>1.5</v>
      </c>
    </row>
    <row r="188" spans="1:23" ht="22.5" customHeight="1">
      <c r="A188" s="281" t="s">
        <v>818</v>
      </c>
      <c r="B188" s="209" t="s">
        <v>206</v>
      </c>
      <c r="C188" s="209" t="s">
        <v>205</v>
      </c>
      <c r="D188" s="209" t="s">
        <v>206</v>
      </c>
      <c r="E188" s="315">
        <v>44.8</v>
      </c>
      <c r="F188" s="315">
        <v>1.7</v>
      </c>
      <c r="G188" s="196">
        <v>1</v>
      </c>
      <c r="H188" s="315">
        <v>86.6</v>
      </c>
      <c r="I188" s="315">
        <v>9.3000000000000007</v>
      </c>
      <c r="J188" s="315">
        <v>103.2</v>
      </c>
      <c r="K188" s="196" t="s">
        <v>688</v>
      </c>
      <c r="L188" s="196"/>
      <c r="M188" s="315">
        <v>21.6</v>
      </c>
      <c r="N188" s="315">
        <v>5.5</v>
      </c>
      <c r="O188" s="315">
        <v>25.4</v>
      </c>
      <c r="P188" s="315">
        <v>2.1</v>
      </c>
      <c r="Q188" s="196">
        <v>0</v>
      </c>
      <c r="R188" s="196"/>
      <c r="S188" s="315">
        <v>9.3000000000000007</v>
      </c>
      <c r="T188" s="315">
        <v>31.9</v>
      </c>
      <c r="U188" s="315">
        <v>2.4</v>
      </c>
      <c r="V188" s="315">
        <v>3.6</v>
      </c>
      <c r="W188" s="316">
        <v>3.3</v>
      </c>
    </row>
    <row r="189" spans="1:23" ht="22.5" customHeight="1">
      <c r="A189" s="281" t="s">
        <v>819</v>
      </c>
      <c r="B189" s="209" t="s">
        <v>206</v>
      </c>
      <c r="C189" s="209" t="s">
        <v>205</v>
      </c>
      <c r="D189" s="209" t="s">
        <v>206</v>
      </c>
      <c r="E189" s="315">
        <v>45.7</v>
      </c>
      <c r="F189" s="196"/>
      <c r="G189" s="196"/>
      <c r="H189" s="315">
        <v>102.1</v>
      </c>
      <c r="I189" s="315">
        <v>10.4</v>
      </c>
      <c r="J189" s="315">
        <v>68.599999999999994</v>
      </c>
      <c r="K189" s="196" t="s">
        <v>683</v>
      </c>
      <c r="L189" s="196"/>
      <c r="M189" s="315">
        <v>24.2</v>
      </c>
      <c r="N189" s="315">
        <v>2.9</v>
      </c>
      <c r="O189" s="315">
        <v>23.1</v>
      </c>
      <c r="P189" s="196">
        <v>1</v>
      </c>
      <c r="Q189" s="315">
        <v>37.5</v>
      </c>
      <c r="R189" s="196"/>
      <c r="S189" s="315">
        <v>6.3</v>
      </c>
      <c r="T189" s="315">
        <v>36.700000000000003</v>
      </c>
      <c r="U189" s="196"/>
      <c r="V189" s="196"/>
      <c r="W189" s="316">
        <v>1.1000000000000001</v>
      </c>
    </row>
    <row r="190" spans="1:23" ht="22.5" customHeight="1">
      <c r="A190" s="281" t="s">
        <v>820</v>
      </c>
      <c r="B190" s="209" t="s">
        <v>206</v>
      </c>
      <c r="C190" s="209" t="s">
        <v>205</v>
      </c>
      <c r="D190" s="209" t="s">
        <v>206</v>
      </c>
      <c r="E190" s="315">
        <v>46.8</v>
      </c>
      <c r="F190" s="315">
        <v>5.8</v>
      </c>
      <c r="G190" s="315">
        <v>2.1</v>
      </c>
      <c r="H190" s="315">
        <v>92.6</v>
      </c>
      <c r="I190" s="315">
        <v>4.4000000000000004</v>
      </c>
      <c r="J190" s="315">
        <v>56.4</v>
      </c>
      <c r="K190" s="196" t="s">
        <v>659</v>
      </c>
      <c r="L190" s="196"/>
      <c r="M190" s="196">
        <v>20</v>
      </c>
      <c r="N190" s="315">
        <v>3.5</v>
      </c>
      <c r="O190" s="315">
        <v>26.4</v>
      </c>
      <c r="P190" s="196">
        <v>1</v>
      </c>
      <c r="Q190" s="315">
        <v>68.8</v>
      </c>
      <c r="R190" s="196"/>
      <c r="S190" s="315">
        <v>5.3</v>
      </c>
      <c r="T190" s="315">
        <v>36.9</v>
      </c>
      <c r="U190" s="196"/>
      <c r="V190" s="196"/>
      <c r="W190" s="316">
        <v>0.6</v>
      </c>
    </row>
    <row r="191" spans="1:23" ht="22.5" customHeight="1">
      <c r="A191" s="281" t="s">
        <v>821</v>
      </c>
      <c r="B191" s="209" t="s">
        <v>206</v>
      </c>
      <c r="C191" s="209" t="s">
        <v>205</v>
      </c>
      <c r="D191" s="209" t="s">
        <v>206</v>
      </c>
      <c r="E191" s="315">
        <v>42.9</v>
      </c>
      <c r="F191" s="315">
        <v>1.6</v>
      </c>
      <c r="G191" s="315">
        <v>1.7</v>
      </c>
      <c r="H191" s="315">
        <v>67.400000000000006</v>
      </c>
      <c r="I191" s="315">
        <v>9.4</v>
      </c>
      <c r="J191" s="315">
        <v>39.700000000000003</v>
      </c>
      <c r="K191" s="196" t="s">
        <v>699</v>
      </c>
      <c r="L191" s="196"/>
      <c r="M191" s="315">
        <v>14.2</v>
      </c>
      <c r="N191" s="315">
        <v>3.6</v>
      </c>
      <c r="O191" s="196">
        <v>25</v>
      </c>
      <c r="P191" s="315">
        <v>1.5</v>
      </c>
      <c r="Q191" s="315">
        <v>33.799999999999997</v>
      </c>
      <c r="R191" s="196"/>
      <c r="S191" s="315">
        <v>10.199999999999999</v>
      </c>
      <c r="T191" s="315">
        <v>33.9</v>
      </c>
      <c r="U191" s="196">
        <v>4</v>
      </c>
      <c r="V191" s="315">
        <v>2.8</v>
      </c>
      <c r="W191" s="316">
        <v>1.4</v>
      </c>
    </row>
    <row r="192" spans="1:23" ht="22.5" customHeight="1">
      <c r="A192" s="281" t="s">
        <v>926</v>
      </c>
      <c r="B192" s="209" t="s">
        <v>230</v>
      </c>
      <c r="C192" s="209" t="s">
        <v>229</v>
      </c>
      <c r="D192" s="209" t="s">
        <v>230</v>
      </c>
      <c r="E192" s="315">
        <v>43.7</v>
      </c>
      <c r="F192" s="315">
        <v>0.9</v>
      </c>
      <c r="G192" s="315">
        <v>1.2</v>
      </c>
      <c r="H192" s="315">
        <v>76.400000000000006</v>
      </c>
      <c r="I192" s="315">
        <v>7.3</v>
      </c>
      <c r="J192" s="315">
        <v>55.4</v>
      </c>
      <c r="K192" s="196" t="s">
        <v>712</v>
      </c>
      <c r="L192" s="196"/>
      <c r="M192" s="315">
        <v>13.2</v>
      </c>
      <c r="N192" s="315">
        <v>1.5</v>
      </c>
      <c r="O192" s="196">
        <v>24</v>
      </c>
      <c r="P192" s="315">
        <v>1.3</v>
      </c>
      <c r="Q192" s="315">
        <v>91.5</v>
      </c>
      <c r="R192" s="196"/>
      <c r="S192" s="315">
        <v>9.6999999999999993</v>
      </c>
      <c r="T192" s="196">
        <v>35</v>
      </c>
      <c r="U192" s="315">
        <v>16.899999999999999</v>
      </c>
      <c r="V192" s="315">
        <v>2.5</v>
      </c>
      <c r="W192" s="317">
        <v>2</v>
      </c>
    </row>
    <row r="193" spans="1:23" ht="22.5" customHeight="1">
      <c r="A193" s="281" t="s">
        <v>927</v>
      </c>
      <c r="B193" s="209" t="s">
        <v>230</v>
      </c>
      <c r="C193" s="209" t="s">
        <v>229</v>
      </c>
      <c r="D193" s="209" t="s">
        <v>230</v>
      </c>
      <c r="E193" s="196">
        <v>44</v>
      </c>
      <c r="F193" s="315">
        <v>1.8</v>
      </c>
      <c r="G193" s="196">
        <v>2</v>
      </c>
      <c r="H193" s="315">
        <v>61.1</v>
      </c>
      <c r="I193" s="315">
        <v>7.3</v>
      </c>
      <c r="J193" s="315">
        <v>30.9</v>
      </c>
      <c r="K193" s="196" t="s">
        <v>697</v>
      </c>
      <c r="L193" s="196"/>
      <c r="M193" s="315">
        <v>9.3000000000000007</v>
      </c>
      <c r="N193" s="315">
        <v>1.2</v>
      </c>
      <c r="O193" s="315">
        <v>17.399999999999999</v>
      </c>
      <c r="P193" s="315">
        <v>1.7</v>
      </c>
      <c r="Q193" s="315">
        <v>6.9</v>
      </c>
      <c r="R193" s="196"/>
      <c r="S193" s="315">
        <v>8.5</v>
      </c>
      <c r="T193" s="315">
        <v>37.1</v>
      </c>
      <c r="U193" s="315">
        <v>25.4</v>
      </c>
      <c r="V193" s="315">
        <v>2.1</v>
      </c>
      <c r="W193" s="316">
        <v>1.9</v>
      </c>
    </row>
    <row r="194" spans="1:23" ht="22.5" customHeight="1">
      <c r="A194" s="281" t="s">
        <v>928</v>
      </c>
      <c r="B194" s="209" t="s">
        <v>230</v>
      </c>
      <c r="C194" s="209" t="s">
        <v>229</v>
      </c>
      <c r="D194" s="209" t="s">
        <v>230</v>
      </c>
      <c r="E194" s="315">
        <v>45.7</v>
      </c>
      <c r="F194" s="196"/>
      <c r="G194" s="196"/>
      <c r="H194" s="315">
        <v>73.400000000000006</v>
      </c>
      <c r="I194" s="315">
        <v>6.5</v>
      </c>
      <c r="J194" s="315">
        <v>23.7</v>
      </c>
      <c r="K194" s="196" t="s">
        <v>682</v>
      </c>
      <c r="L194" s="196"/>
      <c r="M194" s="196"/>
      <c r="N194" s="315">
        <v>0.8</v>
      </c>
      <c r="O194" s="315">
        <v>10.5</v>
      </c>
      <c r="P194" s="315">
        <v>0.6</v>
      </c>
      <c r="Q194" s="315">
        <v>87.2</v>
      </c>
      <c r="R194" s="196"/>
      <c r="S194" s="196">
        <v>8</v>
      </c>
      <c r="T194" s="315">
        <v>38.799999999999997</v>
      </c>
      <c r="U194" s="315">
        <v>18.899999999999999</v>
      </c>
      <c r="V194" s="196"/>
      <c r="W194" s="316">
        <v>0.7</v>
      </c>
    </row>
    <row r="195" spans="1:23" ht="22.5" customHeight="1">
      <c r="A195" s="281" t="s">
        <v>929</v>
      </c>
      <c r="B195" s="209" t="s">
        <v>230</v>
      </c>
      <c r="C195" s="209" t="s">
        <v>229</v>
      </c>
      <c r="D195" s="209" t="s">
        <v>230</v>
      </c>
      <c r="E195" s="315">
        <v>47.9</v>
      </c>
      <c r="F195" s="196"/>
      <c r="G195" s="315">
        <v>0.5</v>
      </c>
      <c r="H195" s="315">
        <v>86.8</v>
      </c>
      <c r="I195" s="315">
        <v>4.7</v>
      </c>
      <c r="J195" s="315">
        <v>32.700000000000003</v>
      </c>
      <c r="K195" s="196" t="s">
        <v>659</v>
      </c>
      <c r="L195" s="196"/>
      <c r="M195" s="315">
        <v>9.1</v>
      </c>
      <c r="N195" s="315">
        <v>1.3</v>
      </c>
      <c r="O195" s="196">
        <v>17</v>
      </c>
      <c r="P195" s="315">
        <v>1.1000000000000001</v>
      </c>
      <c r="Q195" s="315">
        <v>15.8</v>
      </c>
      <c r="R195" s="196"/>
      <c r="S195" s="315">
        <v>5.9</v>
      </c>
      <c r="T195" s="315">
        <v>42.5</v>
      </c>
      <c r="U195" s="315">
        <v>31.1</v>
      </c>
      <c r="V195" s="315">
        <v>1.8</v>
      </c>
      <c r="W195" s="317">
        <v>1</v>
      </c>
    </row>
    <row r="196" spans="1:23" ht="22.5" customHeight="1">
      <c r="A196" s="281" t="s">
        <v>930</v>
      </c>
      <c r="B196" s="209" t="s">
        <v>230</v>
      </c>
      <c r="C196" s="209" t="s">
        <v>229</v>
      </c>
      <c r="D196" s="209" t="s">
        <v>230</v>
      </c>
      <c r="E196" s="315">
        <v>45.5</v>
      </c>
      <c r="F196" s="196"/>
      <c r="G196" s="315">
        <v>0.6</v>
      </c>
      <c r="H196" s="315">
        <v>72.8</v>
      </c>
      <c r="I196" s="315">
        <v>7.8</v>
      </c>
      <c r="J196" s="315">
        <v>46.5</v>
      </c>
      <c r="K196" s="196" t="s">
        <v>645</v>
      </c>
      <c r="L196" s="196"/>
      <c r="M196" s="315">
        <v>10.199999999999999</v>
      </c>
      <c r="N196" s="315">
        <v>1.6</v>
      </c>
      <c r="O196" s="315">
        <v>18.7</v>
      </c>
      <c r="P196" s="315">
        <v>0.9</v>
      </c>
      <c r="Q196" s="315">
        <v>45.7</v>
      </c>
      <c r="R196" s="196"/>
      <c r="S196" s="315">
        <v>9.1</v>
      </c>
      <c r="T196" s="315">
        <v>40.1</v>
      </c>
      <c r="U196" s="315">
        <v>13.7</v>
      </c>
      <c r="V196" s="196"/>
      <c r="W196" s="316">
        <v>0.9</v>
      </c>
    </row>
    <row r="197" spans="1:23" ht="22.5" customHeight="1">
      <c r="A197" s="281" t="s">
        <v>931</v>
      </c>
      <c r="B197" s="209" t="s">
        <v>230</v>
      </c>
      <c r="C197" s="209" t="s">
        <v>229</v>
      </c>
      <c r="D197" s="209" t="s">
        <v>230</v>
      </c>
      <c r="E197" s="315">
        <v>45.5</v>
      </c>
      <c r="F197" s="196"/>
      <c r="G197" s="315">
        <v>1.8</v>
      </c>
      <c r="H197" s="315">
        <v>83.6</v>
      </c>
      <c r="I197" s="315">
        <v>7.7</v>
      </c>
      <c r="J197" s="315">
        <v>39.799999999999997</v>
      </c>
      <c r="K197" s="196">
        <v>2</v>
      </c>
      <c r="L197" s="196"/>
      <c r="M197" s="315">
        <v>8.1</v>
      </c>
      <c r="N197" s="315">
        <v>1.8</v>
      </c>
      <c r="O197" s="315">
        <v>22.8</v>
      </c>
      <c r="P197" s="315">
        <v>1.3</v>
      </c>
      <c r="Q197" s="315">
        <v>44.5</v>
      </c>
      <c r="R197" s="196"/>
      <c r="S197" s="315">
        <v>7.2</v>
      </c>
      <c r="T197" s="315">
        <v>38.5</v>
      </c>
      <c r="U197" s="196"/>
      <c r="V197" s="315">
        <v>2.4</v>
      </c>
      <c r="W197" s="316">
        <v>1.6</v>
      </c>
    </row>
    <row r="198" spans="1:23" ht="22.5" customHeight="1">
      <c r="A198" s="281" t="s">
        <v>932</v>
      </c>
      <c r="B198" s="209" t="s">
        <v>230</v>
      </c>
      <c r="C198" s="209" t="s">
        <v>229</v>
      </c>
      <c r="D198" s="209" t="s">
        <v>230</v>
      </c>
      <c r="E198" s="315">
        <v>45.1</v>
      </c>
      <c r="F198" s="196"/>
      <c r="G198" s="315">
        <v>1.7</v>
      </c>
      <c r="H198" s="315">
        <v>76.400000000000006</v>
      </c>
      <c r="I198" s="315">
        <v>9.8000000000000007</v>
      </c>
      <c r="J198" s="315">
        <v>48.7</v>
      </c>
      <c r="K198" s="196">
        <v>1</v>
      </c>
      <c r="L198" s="196"/>
      <c r="M198" s="196"/>
      <c r="N198" s="196">
        <v>2</v>
      </c>
      <c r="O198" s="315">
        <v>15.7</v>
      </c>
      <c r="P198" s="196"/>
      <c r="Q198" s="196">
        <v>0</v>
      </c>
      <c r="R198" s="196"/>
      <c r="S198" s="315">
        <v>9.8000000000000007</v>
      </c>
      <c r="T198" s="315">
        <v>39.200000000000003</v>
      </c>
      <c r="U198" s="196"/>
      <c r="V198" s="196"/>
      <c r="W198" s="316">
        <v>2.2000000000000002</v>
      </c>
    </row>
    <row r="199" spans="1:23" ht="22.5" customHeight="1">
      <c r="A199" s="281" t="s">
        <v>933</v>
      </c>
      <c r="B199" s="209" t="s">
        <v>230</v>
      </c>
      <c r="C199" s="209" t="s">
        <v>229</v>
      </c>
      <c r="D199" s="209" t="s">
        <v>230</v>
      </c>
      <c r="E199" s="315">
        <v>46.7</v>
      </c>
      <c r="F199" s="196"/>
      <c r="G199" s="315">
        <v>0.9</v>
      </c>
      <c r="H199" s="315">
        <v>76.2</v>
      </c>
      <c r="I199" s="315">
        <v>9.9</v>
      </c>
      <c r="J199" s="315">
        <v>46.6</v>
      </c>
      <c r="K199" s="196" t="s">
        <v>642</v>
      </c>
      <c r="L199" s="196"/>
      <c r="M199" s="315">
        <v>13.7</v>
      </c>
      <c r="N199" s="196">
        <v>2</v>
      </c>
      <c r="O199" s="315">
        <v>23.2</v>
      </c>
      <c r="P199" s="196">
        <v>2</v>
      </c>
      <c r="Q199" s="315">
        <v>81.3</v>
      </c>
      <c r="R199" s="196"/>
      <c r="S199" s="315">
        <v>9.3000000000000007</v>
      </c>
      <c r="T199" s="315">
        <v>37.700000000000003</v>
      </c>
      <c r="U199" s="315">
        <v>13.7</v>
      </c>
      <c r="V199" s="315">
        <v>3.9</v>
      </c>
      <c r="W199" s="317">
        <v>2</v>
      </c>
    </row>
    <row r="200" spans="1:23" ht="22.5" customHeight="1">
      <c r="A200" s="281" t="s">
        <v>934</v>
      </c>
      <c r="B200" s="209" t="s">
        <v>230</v>
      </c>
      <c r="C200" s="209" t="s">
        <v>229</v>
      </c>
      <c r="D200" s="209" t="s">
        <v>230</v>
      </c>
      <c r="E200" s="315">
        <v>45.5</v>
      </c>
      <c r="F200" s="196"/>
      <c r="G200" s="315">
        <v>0.7</v>
      </c>
      <c r="H200" s="315">
        <v>79.5</v>
      </c>
      <c r="I200" s="315">
        <v>8.1999999999999993</v>
      </c>
      <c r="J200" s="315">
        <v>41.2</v>
      </c>
      <c r="K200" s="196" t="s">
        <v>706</v>
      </c>
      <c r="L200" s="196"/>
      <c r="M200" s="315">
        <v>9.5</v>
      </c>
      <c r="N200" s="315">
        <v>1.5</v>
      </c>
      <c r="O200" s="315">
        <v>18.5</v>
      </c>
      <c r="P200" s="315">
        <v>1.2</v>
      </c>
      <c r="Q200" s="315">
        <v>45.6</v>
      </c>
      <c r="R200" s="196"/>
      <c r="S200" s="315">
        <v>8.3000000000000007</v>
      </c>
      <c r="T200" s="315">
        <v>37.700000000000003</v>
      </c>
      <c r="U200" s="315">
        <v>12.7</v>
      </c>
      <c r="V200" s="196">
        <v>1</v>
      </c>
      <c r="W200" s="316">
        <v>1.4</v>
      </c>
    </row>
    <row r="201" spans="1:23" ht="22.5" customHeight="1">
      <c r="A201" s="281" t="s">
        <v>935</v>
      </c>
      <c r="B201" s="209" t="s">
        <v>230</v>
      </c>
      <c r="C201" s="209" t="s">
        <v>229</v>
      </c>
      <c r="D201" s="209" t="s">
        <v>230</v>
      </c>
      <c r="E201" s="315">
        <v>43.9</v>
      </c>
      <c r="F201" s="196"/>
      <c r="G201" s="196">
        <v>1</v>
      </c>
      <c r="H201" s="315">
        <v>67.8</v>
      </c>
      <c r="I201" s="315">
        <v>6.7</v>
      </c>
      <c r="J201" s="315">
        <v>25.5</v>
      </c>
      <c r="K201" s="196" t="s">
        <v>706</v>
      </c>
      <c r="L201" s="196"/>
      <c r="M201" s="315">
        <v>7.7</v>
      </c>
      <c r="N201" s="315">
        <v>0.8</v>
      </c>
      <c r="O201" s="196">
        <v>17</v>
      </c>
      <c r="P201" s="315">
        <v>0.9</v>
      </c>
      <c r="Q201" s="315">
        <v>5.0999999999999996</v>
      </c>
      <c r="R201" s="196"/>
      <c r="S201" s="315">
        <v>6.7</v>
      </c>
      <c r="T201" s="196">
        <v>39</v>
      </c>
      <c r="U201" s="196">
        <v>13</v>
      </c>
      <c r="V201" s="196"/>
      <c r="W201" s="316">
        <v>0.6</v>
      </c>
    </row>
    <row r="202" spans="1:23" ht="22.5" customHeight="1">
      <c r="A202" s="281" t="s">
        <v>936</v>
      </c>
      <c r="B202" s="209" t="s">
        <v>230</v>
      </c>
      <c r="C202" s="209" t="s">
        <v>229</v>
      </c>
      <c r="D202" s="209" t="s">
        <v>230</v>
      </c>
      <c r="E202" s="315">
        <v>45.2</v>
      </c>
      <c r="F202" s="315">
        <v>0.4</v>
      </c>
      <c r="G202" s="196">
        <v>1</v>
      </c>
      <c r="H202" s="315">
        <v>66.599999999999994</v>
      </c>
      <c r="I202" s="196">
        <v>7</v>
      </c>
      <c r="J202" s="196">
        <v>55</v>
      </c>
      <c r="K202" s="196" t="s">
        <v>696</v>
      </c>
      <c r="L202" s="196"/>
      <c r="M202" s="315">
        <v>13.1</v>
      </c>
      <c r="N202" s="315">
        <v>1.9</v>
      </c>
      <c r="O202" s="315">
        <v>22.2</v>
      </c>
      <c r="P202" s="315">
        <v>1.2</v>
      </c>
      <c r="Q202" s="315">
        <v>93.1</v>
      </c>
      <c r="R202" s="196"/>
      <c r="S202" s="196">
        <v>8</v>
      </c>
      <c r="T202" s="315">
        <v>37.4</v>
      </c>
      <c r="U202" s="315">
        <v>30.1</v>
      </c>
      <c r="V202" s="196">
        <v>2</v>
      </c>
      <c r="W202" s="316">
        <v>1.3</v>
      </c>
    </row>
    <row r="203" spans="1:23" ht="22.5" customHeight="1">
      <c r="A203" s="281" t="s">
        <v>937</v>
      </c>
      <c r="B203" s="209" t="s">
        <v>230</v>
      </c>
      <c r="C203" s="209" t="s">
        <v>229</v>
      </c>
      <c r="D203" s="209" t="s">
        <v>230</v>
      </c>
      <c r="E203" s="315">
        <v>42.4</v>
      </c>
      <c r="F203" s="196"/>
      <c r="G203" s="315">
        <v>0.7</v>
      </c>
      <c r="H203" s="315">
        <v>54.4</v>
      </c>
      <c r="I203" s="315">
        <v>2.8</v>
      </c>
      <c r="J203" s="315">
        <v>40.799999999999997</v>
      </c>
      <c r="K203" s="196" t="s">
        <v>699</v>
      </c>
      <c r="L203" s="196"/>
      <c r="M203" s="315">
        <v>7.1</v>
      </c>
      <c r="N203" s="196">
        <v>1</v>
      </c>
      <c r="O203" s="315">
        <v>16.3</v>
      </c>
      <c r="P203" s="315">
        <v>1.1000000000000001</v>
      </c>
      <c r="Q203" s="315">
        <v>7.9</v>
      </c>
      <c r="R203" s="196"/>
      <c r="S203" s="315">
        <v>9.1999999999999993</v>
      </c>
      <c r="T203" s="315">
        <v>33.799999999999997</v>
      </c>
      <c r="U203" s="315">
        <v>16.899999999999999</v>
      </c>
      <c r="V203" s="196"/>
      <c r="W203" s="316">
        <v>1.6</v>
      </c>
    </row>
    <row r="204" spans="1:23" ht="22.5" customHeight="1">
      <c r="A204" s="281" t="s">
        <v>938</v>
      </c>
      <c r="B204" s="209" t="s">
        <v>230</v>
      </c>
      <c r="C204" s="209" t="s">
        <v>229</v>
      </c>
      <c r="D204" s="209" t="s">
        <v>230</v>
      </c>
      <c r="E204" s="315">
        <v>47.1</v>
      </c>
      <c r="F204" s="315">
        <v>0.8</v>
      </c>
      <c r="G204" s="315">
        <v>0.7</v>
      </c>
      <c r="H204" s="315">
        <v>71.099999999999994</v>
      </c>
      <c r="I204" s="315">
        <v>6.2</v>
      </c>
      <c r="J204" s="315">
        <v>36.4</v>
      </c>
      <c r="K204" s="196" t="s">
        <v>706</v>
      </c>
      <c r="L204" s="196"/>
      <c r="M204" s="315">
        <v>10.7</v>
      </c>
      <c r="N204" s="315">
        <v>1.2</v>
      </c>
      <c r="O204" s="315">
        <v>20.100000000000001</v>
      </c>
      <c r="P204" s="315">
        <v>1.3</v>
      </c>
      <c r="Q204" s="315">
        <v>4.7</v>
      </c>
      <c r="R204" s="196"/>
      <c r="S204" s="315">
        <v>7.2</v>
      </c>
      <c r="T204" s="315">
        <v>39.799999999999997</v>
      </c>
      <c r="U204" s="315">
        <v>11.3</v>
      </c>
      <c r="V204" s="196">
        <v>1</v>
      </c>
      <c r="W204" s="316">
        <v>0.8</v>
      </c>
    </row>
    <row r="205" spans="1:23" ht="22.5" customHeight="1">
      <c r="A205" s="281" t="s">
        <v>939</v>
      </c>
      <c r="B205" s="209" t="s">
        <v>230</v>
      </c>
      <c r="C205" s="209" t="s">
        <v>229</v>
      </c>
      <c r="D205" s="209" t="s">
        <v>230</v>
      </c>
      <c r="E205" s="315">
        <v>49.5</v>
      </c>
      <c r="F205" s="315">
        <v>1.5</v>
      </c>
      <c r="G205" s="315">
        <v>1.1000000000000001</v>
      </c>
      <c r="H205" s="315">
        <v>83.2</v>
      </c>
      <c r="I205" s="315">
        <v>5.4</v>
      </c>
      <c r="J205" s="315">
        <v>68.599999999999994</v>
      </c>
      <c r="K205" s="196" t="s">
        <v>682</v>
      </c>
      <c r="L205" s="315">
        <v>26.4</v>
      </c>
      <c r="M205" s="315">
        <v>10.7</v>
      </c>
      <c r="N205" s="315">
        <v>2.1</v>
      </c>
      <c r="O205" s="315">
        <v>16.3</v>
      </c>
      <c r="P205" s="315">
        <v>2.2000000000000002</v>
      </c>
      <c r="Q205" s="315">
        <v>3.5</v>
      </c>
      <c r="R205" s="315">
        <v>28.1</v>
      </c>
      <c r="S205" s="315">
        <v>5.2</v>
      </c>
      <c r="T205" s="315">
        <v>43.7</v>
      </c>
      <c r="U205" s="315">
        <v>8.4</v>
      </c>
      <c r="V205" s="315">
        <v>3.7</v>
      </c>
      <c r="W205" s="316">
        <v>2.5</v>
      </c>
    </row>
    <row r="206" spans="1:23" ht="22.5" customHeight="1">
      <c r="A206" s="281" t="s">
        <v>940</v>
      </c>
      <c r="B206" s="209" t="s">
        <v>230</v>
      </c>
      <c r="C206" s="209" t="s">
        <v>229</v>
      </c>
      <c r="D206" s="209" t="s">
        <v>230</v>
      </c>
      <c r="E206" s="315">
        <v>43.7</v>
      </c>
      <c r="F206" s="196"/>
      <c r="G206" s="315">
        <v>2.2999999999999998</v>
      </c>
      <c r="H206" s="196">
        <v>47</v>
      </c>
      <c r="I206" s="315">
        <v>7.8</v>
      </c>
      <c r="J206" s="196">
        <v>20</v>
      </c>
      <c r="K206" s="196" t="s">
        <v>717</v>
      </c>
      <c r="L206" s="196"/>
      <c r="M206" s="315">
        <v>11.6</v>
      </c>
      <c r="N206" s="196">
        <v>1</v>
      </c>
      <c r="O206" s="196">
        <v>25</v>
      </c>
      <c r="P206" s="315">
        <v>1.6</v>
      </c>
      <c r="Q206" s="196">
        <v>3</v>
      </c>
      <c r="R206" s="196"/>
      <c r="S206" s="315">
        <v>10.1</v>
      </c>
      <c r="T206" s="315">
        <v>35.5</v>
      </c>
      <c r="U206" s="196"/>
      <c r="V206" s="196"/>
      <c r="W206" s="316">
        <v>1.4</v>
      </c>
    </row>
    <row r="207" spans="1:23" ht="22.5" customHeight="1">
      <c r="A207" s="281" t="s">
        <v>941</v>
      </c>
      <c r="B207" s="209" t="s">
        <v>230</v>
      </c>
      <c r="C207" s="209" t="s">
        <v>229</v>
      </c>
      <c r="D207" s="209" t="s">
        <v>230</v>
      </c>
      <c r="E207" s="315">
        <v>42.2</v>
      </c>
      <c r="F207" s="196"/>
      <c r="G207" s="315">
        <v>1.3</v>
      </c>
      <c r="H207" s="196">
        <v>65</v>
      </c>
      <c r="I207" s="315">
        <v>7.8</v>
      </c>
      <c r="J207" s="315">
        <v>38.4</v>
      </c>
      <c r="K207" s="196" t="s">
        <v>645</v>
      </c>
      <c r="L207" s="196"/>
      <c r="M207" s="315">
        <v>10.7</v>
      </c>
      <c r="N207" s="315">
        <v>1.5</v>
      </c>
      <c r="O207" s="315">
        <v>17.899999999999999</v>
      </c>
      <c r="P207" s="315">
        <v>1.4</v>
      </c>
      <c r="Q207" s="315">
        <v>24.2</v>
      </c>
      <c r="R207" s="196"/>
      <c r="S207" s="315">
        <v>8.5</v>
      </c>
      <c r="T207" s="315">
        <v>35.700000000000003</v>
      </c>
      <c r="U207" s="315">
        <v>13.7</v>
      </c>
      <c r="V207" s="315">
        <v>2.1</v>
      </c>
      <c r="W207" s="316">
        <v>3.1</v>
      </c>
    </row>
    <row r="208" spans="1:23" ht="22.5" customHeight="1">
      <c r="A208" s="281" t="s">
        <v>942</v>
      </c>
      <c r="B208" s="209" t="s">
        <v>230</v>
      </c>
      <c r="C208" s="209" t="s">
        <v>229</v>
      </c>
      <c r="D208" s="209" t="s">
        <v>230</v>
      </c>
      <c r="E208" s="315">
        <v>45.6</v>
      </c>
      <c r="F208" s="196"/>
      <c r="G208" s="315">
        <v>0.8</v>
      </c>
      <c r="H208" s="315">
        <v>77.3</v>
      </c>
      <c r="I208" s="196">
        <v>6</v>
      </c>
      <c r="J208" s="315">
        <v>35.200000000000003</v>
      </c>
      <c r="K208" s="196" t="s">
        <v>712</v>
      </c>
      <c r="L208" s="196"/>
      <c r="M208" s="315">
        <v>8.4</v>
      </c>
      <c r="N208" s="315">
        <v>0.8</v>
      </c>
      <c r="O208" s="315">
        <v>15.4</v>
      </c>
      <c r="P208" s="315">
        <v>1.1000000000000001</v>
      </c>
      <c r="Q208" s="315">
        <v>26.6</v>
      </c>
      <c r="R208" s="196"/>
      <c r="S208" s="315">
        <v>9.6999999999999993</v>
      </c>
      <c r="T208" s="315">
        <v>38.5</v>
      </c>
      <c r="U208" s="315">
        <v>15.5</v>
      </c>
      <c r="V208" s="196"/>
      <c r="W208" s="316">
        <v>1.1000000000000001</v>
      </c>
    </row>
    <row r="209" spans="1:23" ht="22.5" customHeight="1">
      <c r="A209" s="281" t="s">
        <v>943</v>
      </c>
      <c r="B209" s="209" t="s">
        <v>230</v>
      </c>
      <c r="C209" s="209" t="s">
        <v>229</v>
      </c>
      <c r="D209" s="209" t="s">
        <v>230</v>
      </c>
      <c r="E209" s="315">
        <v>44.2</v>
      </c>
      <c r="F209" s="196"/>
      <c r="G209" s="315">
        <v>1.2</v>
      </c>
      <c r="H209" s="315">
        <v>84.9</v>
      </c>
      <c r="I209" s="315">
        <v>7.4</v>
      </c>
      <c r="J209" s="315">
        <v>47.2</v>
      </c>
      <c r="K209" s="196" t="s">
        <v>688</v>
      </c>
      <c r="L209" s="196"/>
      <c r="M209" s="315">
        <v>10.9</v>
      </c>
      <c r="N209" s="315">
        <v>1.4</v>
      </c>
      <c r="O209" s="315">
        <v>27.7</v>
      </c>
      <c r="P209" s="315">
        <v>0.7</v>
      </c>
      <c r="Q209" s="315">
        <v>3.1</v>
      </c>
      <c r="R209" s="196"/>
      <c r="S209" s="315">
        <v>8.9</v>
      </c>
      <c r="T209" s="315">
        <v>36.299999999999997</v>
      </c>
      <c r="U209" s="196">
        <v>17</v>
      </c>
      <c r="V209" s="196"/>
      <c r="W209" s="317">
        <v>2</v>
      </c>
    </row>
    <row r="210" spans="1:23" ht="22.5" customHeight="1">
      <c r="A210" s="281" t="s">
        <v>982</v>
      </c>
      <c r="B210" s="209" t="s">
        <v>250</v>
      </c>
      <c r="C210" s="209"/>
      <c r="D210" s="209" t="s">
        <v>250</v>
      </c>
      <c r="E210" s="315">
        <v>40.700000000000003</v>
      </c>
      <c r="F210" s="196"/>
      <c r="G210" s="196"/>
      <c r="H210" s="315">
        <v>55.3</v>
      </c>
      <c r="I210" s="315">
        <v>11.1</v>
      </c>
      <c r="J210" s="315">
        <v>33.4</v>
      </c>
      <c r="K210" s="196" t="s">
        <v>638</v>
      </c>
      <c r="L210" s="196"/>
      <c r="M210" s="196"/>
      <c r="N210" s="315">
        <v>1.7</v>
      </c>
      <c r="O210" s="315">
        <v>13.2</v>
      </c>
      <c r="P210" s="196"/>
      <c r="Q210" s="196">
        <v>0</v>
      </c>
      <c r="R210" s="196"/>
      <c r="S210" s="315">
        <v>5.2</v>
      </c>
      <c r="T210" s="315">
        <v>35.1</v>
      </c>
      <c r="U210" s="196"/>
      <c r="V210" s="196"/>
      <c r="W210" s="316">
        <v>1.1000000000000001</v>
      </c>
    </row>
    <row r="211" spans="1:23" ht="22.5" customHeight="1">
      <c r="A211" s="281" t="s">
        <v>983</v>
      </c>
      <c r="B211" s="209" t="s">
        <v>250</v>
      </c>
      <c r="C211" s="209"/>
      <c r="D211" s="209" t="s">
        <v>250</v>
      </c>
      <c r="E211" s="315">
        <v>47.1</v>
      </c>
      <c r="F211" s="196"/>
      <c r="G211" s="196"/>
      <c r="H211" s="315">
        <v>50.4</v>
      </c>
      <c r="I211" s="315">
        <v>7.5</v>
      </c>
      <c r="J211" s="315">
        <v>34.1</v>
      </c>
      <c r="K211" s="196" t="s">
        <v>699</v>
      </c>
      <c r="L211" s="196"/>
      <c r="M211" s="196"/>
      <c r="N211" s="315">
        <v>0.9</v>
      </c>
      <c r="O211" s="315">
        <v>9.8000000000000007</v>
      </c>
      <c r="P211" s="315">
        <v>1.1000000000000001</v>
      </c>
      <c r="Q211" s="315">
        <v>20.3</v>
      </c>
      <c r="R211" s="196"/>
      <c r="S211" s="315">
        <v>5.0999999999999996</v>
      </c>
      <c r="T211" s="315">
        <v>43.6</v>
      </c>
      <c r="U211" s="196"/>
      <c r="V211" s="196"/>
      <c r="W211" s="316">
        <v>1.5</v>
      </c>
    </row>
    <row r="212" spans="1:23" ht="22.5" customHeight="1">
      <c r="A212" s="281" t="s">
        <v>984</v>
      </c>
      <c r="B212" s="209" t="s">
        <v>250</v>
      </c>
      <c r="C212" s="209"/>
      <c r="D212" s="209" t="s">
        <v>250</v>
      </c>
      <c r="E212" s="315">
        <v>43.9</v>
      </c>
      <c r="F212" s="196"/>
      <c r="G212" s="315">
        <v>0.2</v>
      </c>
      <c r="H212" s="196">
        <v>48</v>
      </c>
      <c r="I212" s="315">
        <v>6.4</v>
      </c>
      <c r="J212" s="315">
        <v>31.4</v>
      </c>
      <c r="K212" s="196" t="s">
        <v>656</v>
      </c>
      <c r="L212" s="196"/>
      <c r="M212" s="315">
        <v>3.8</v>
      </c>
      <c r="N212" s="315">
        <v>0.8</v>
      </c>
      <c r="O212" s="315">
        <v>12.8</v>
      </c>
      <c r="P212" s="315">
        <v>0.4</v>
      </c>
      <c r="Q212" s="315">
        <v>26.2</v>
      </c>
      <c r="R212" s="196"/>
      <c r="S212" s="315">
        <v>7.2</v>
      </c>
      <c r="T212" s="315">
        <v>38.9</v>
      </c>
      <c r="U212" s="196"/>
      <c r="V212" s="196"/>
      <c r="W212" s="317"/>
    </row>
    <row r="213" spans="1:23" ht="22.5" customHeight="1">
      <c r="A213" s="281" t="s">
        <v>985</v>
      </c>
      <c r="B213" s="209" t="s">
        <v>250</v>
      </c>
      <c r="C213" s="209"/>
      <c r="D213" s="209" t="s">
        <v>250</v>
      </c>
      <c r="E213" s="315">
        <v>46.8</v>
      </c>
      <c r="F213" s="196"/>
      <c r="G213" s="315">
        <v>0.7</v>
      </c>
      <c r="H213" s="315">
        <v>73.599999999999994</v>
      </c>
      <c r="I213" s="196">
        <v>6</v>
      </c>
      <c r="J213" s="315">
        <v>25.3</v>
      </c>
      <c r="K213" s="196" t="s">
        <v>696</v>
      </c>
      <c r="L213" s="196"/>
      <c r="M213" s="315">
        <v>5.0999999999999996</v>
      </c>
      <c r="N213" s="315">
        <v>1.2</v>
      </c>
      <c r="O213" s="315">
        <v>12.7</v>
      </c>
      <c r="P213" s="315">
        <v>0.5</v>
      </c>
      <c r="Q213" s="315">
        <v>20.3</v>
      </c>
      <c r="R213" s="196"/>
      <c r="S213" s="315">
        <v>4.5</v>
      </c>
      <c r="T213" s="315">
        <v>43.3</v>
      </c>
      <c r="U213" s="315">
        <v>4.7</v>
      </c>
      <c r="V213" s="315">
        <v>1.5</v>
      </c>
      <c r="W213" s="316">
        <v>1.1000000000000001</v>
      </c>
    </row>
    <row r="214" spans="1:23" ht="22.5" customHeight="1">
      <c r="A214" s="281" t="s">
        <v>986</v>
      </c>
      <c r="B214" s="209" t="s">
        <v>250</v>
      </c>
      <c r="C214" s="209"/>
      <c r="D214" s="209" t="s">
        <v>250</v>
      </c>
      <c r="E214" s="315">
        <v>48.1</v>
      </c>
      <c r="F214" s="315">
        <v>1.8</v>
      </c>
      <c r="G214" s="315">
        <v>0.5</v>
      </c>
      <c r="H214" s="315">
        <v>64.7</v>
      </c>
      <c r="I214" s="315">
        <v>7.2</v>
      </c>
      <c r="J214" s="315">
        <v>37.4</v>
      </c>
      <c r="K214" s="196" t="s">
        <v>638</v>
      </c>
      <c r="L214" s="196"/>
      <c r="M214" s="315">
        <v>12.3</v>
      </c>
      <c r="N214" s="196">
        <v>2</v>
      </c>
      <c r="O214" s="315">
        <v>19.100000000000001</v>
      </c>
      <c r="P214" s="315">
        <v>0.8</v>
      </c>
      <c r="Q214" s="315">
        <v>57.2</v>
      </c>
      <c r="R214" s="196"/>
      <c r="S214" s="196">
        <v>6</v>
      </c>
      <c r="T214" s="315">
        <v>39.799999999999997</v>
      </c>
      <c r="U214" s="196"/>
      <c r="V214" s="315">
        <v>2.8</v>
      </c>
      <c r="W214" s="316">
        <v>1.2</v>
      </c>
    </row>
    <row r="215" spans="1:23" ht="22.5" customHeight="1">
      <c r="A215" s="281" t="s">
        <v>987</v>
      </c>
      <c r="B215" s="209" t="s">
        <v>250</v>
      </c>
      <c r="C215" s="209"/>
      <c r="D215" s="209" t="s">
        <v>250</v>
      </c>
      <c r="E215" s="315">
        <v>42.1</v>
      </c>
      <c r="F215" s="196"/>
      <c r="G215" s="315">
        <v>0.8</v>
      </c>
      <c r="H215" s="315">
        <v>43.2</v>
      </c>
      <c r="I215" s="315">
        <v>6.4</v>
      </c>
      <c r="J215" s="315">
        <v>4.8</v>
      </c>
      <c r="K215" s="196" t="s">
        <v>635</v>
      </c>
      <c r="L215" s="196"/>
      <c r="M215" s="196"/>
      <c r="N215" s="315">
        <v>0.5</v>
      </c>
      <c r="O215" s="315">
        <v>8.5</v>
      </c>
      <c r="P215" s="315">
        <v>0.4</v>
      </c>
      <c r="Q215" s="315">
        <v>5.0999999999999996</v>
      </c>
      <c r="R215" s="196"/>
      <c r="S215" s="315">
        <v>4.3</v>
      </c>
      <c r="T215" s="315">
        <v>42.3</v>
      </c>
      <c r="U215" s="196"/>
      <c r="V215" s="196"/>
      <c r="W215" s="317">
        <v>1</v>
      </c>
    </row>
    <row r="216" spans="1:23" ht="22.5" customHeight="1">
      <c r="A216" s="281" t="s">
        <v>988</v>
      </c>
      <c r="B216" s="209" t="s">
        <v>250</v>
      </c>
      <c r="C216" s="209"/>
      <c r="D216" s="209" t="s">
        <v>250</v>
      </c>
      <c r="E216" s="315">
        <v>47.1</v>
      </c>
      <c r="F216" s="196"/>
      <c r="G216" s="315">
        <v>1.6</v>
      </c>
      <c r="H216" s="315">
        <v>50.3</v>
      </c>
      <c r="I216" s="315">
        <v>4.3</v>
      </c>
      <c r="J216" s="196">
        <v>27</v>
      </c>
      <c r="K216" s="196" t="s">
        <v>638</v>
      </c>
      <c r="L216" s="196"/>
      <c r="M216" s="315">
        <v>4.7</v>
      </c>
      <c r="N216" s="315">
        <v>1.8</v>
      </c>
      <c r="O216" s="315">
        <v>8.9</v>
      </c>
      <c r="P216" s="315">
        <v>0.5</v>
      </c>
      <c r="Q216" s="315">
        <v>29.2</v>
      </c>
      <c r="R216" s="196"/>
      <c r="S216" s="315">
        <v>4.5</v>
      </c>
      <c r="T216" s="196">
        <v>44</v>
      </c>
      <c r="U216" s="196"/>
      <c r="V216" s="196"/>
      <c r="W216" s="317">
        <v>1</v>
      </c>
    </row>
    <row r="217" spans="1:23" ht="22.5" customHeight="1">
      <c r="A217" s="281" t="s">
        <v>989</v>
      </c>
      <c r="B217" s="209" t="s">
        <v>250</v>
      </c>
      <c r="C217" s="209"/>
      <c r="D217" s="209" t="s">
        <v>250</v>
      </c>
      <c r="E217" s="196">
        <v>49</v>
      </c>
      <c r="F217" s="196"/>
      <c r="G217" s="315">
        <v>0.5</v>
      </c>
      <c r="H217" s="315">
        <v>52.2</v>
      </c>
      <c r="I217" s="315">
        <v>4.7</v>
      </c>
      <c r="J217" s="315">
        <v>23.7</v>
      </c>
      <c r="K217" s="196" t="s">
        <v>704</v>
      </c>
      <c r="L217" s="196"/>
      <c r="M217" s="315">
        <v>7.2</v>
      </c>
      <c r="N217" s="315">
        <v>1.4</v>
      </c>
      <c r="O217" s="196">
        <v>14</v>
      </c>
      <c r="P217" s="315">
        <v>0.5</v>
      </c>
      <c r="Q217" s="315">
        <v>46.1</v>
      </c>
      <c r="R217" s="196"/>
      <c r="S217" s="315">
        <v>3.7</v>
      </c>
      <c r="T217" s="315">
        <v>44.1</v>
      </c>
      <c r="U217" s="196"/>
      <c r="V217" s="315">
        <v>0.7</v>
      </c>
      <c r="W217" s="316">
        <v>0.6</v>
      </c>
    </row>
    <row r="218" spans="1:23" ht="22.5" customHeight="1">
      <c r="A218" s="281" t="s">
        <v>990</v>
      </c>
      <c r="B218" s="209" t="s">
        <v>250</v>
      </c>
      <c r="C218" s="209"/>
      <c r="D218" s="209" t="s">
        <v>250</v>
      </c>
      <c r="E218" s="315">
        <v>47.4</v>
      </c>
      <c r="F218" s="196"/>
      <c r="G218" s="315">
        <v>0.3</v>
      </c>
      <c r="H218" s="315">
        <v>48.2</v>
      </c>
      <c r="I218" s="315">
        <v>13.7</v>
      </c>
      <c r="J218" s="315">
        <v>11.7</v>
      </c>
      <c r="K218" s="196" t="s">
        <v>656</v>
      </c>
      <c r="L218" s="196"/>
      <c r="M218" s="196">
        <v>4</v>
      </c>
      <c r="N218" s="315">
        <v>0.6</v>
      </c>
      <c r="O218" s="315">
        <v>11.3</v>
      </c>
      <c r="P218" s="315">
        <v>0.1</v>
      </c>
      <c r="Q218" s="315">
        <v>12.6</v>
      </c>
      <c r="R218" s="196"/>
      <c r="S218" s="196">
        <v>5</v>
      </c>
      <c r="T218" s="315">
        <v>44.7</v>
      </c>
      <c r="U218" s="196"/>
      <c r="V218" s="196"/>
      <c r="W218" s="316">
        <v>0.2</v>
      </c>
    </row>
    <row r="219" spans="1:23" ht="22.5" customHeight="1">
      <c r="A219" s="281" t="s">
        <v>259</v>
      </c>
      <c r="B219" s="209" t="s">
        <v>250</v>
      </c>
      <c r="C219" s="209"/>
      <c r="D219" s="209" t="s">
        <v>250</v>
      </c>
      <c r="E219" s="315">
        <v>45.1</v>
      </c>
      <c r="F219" s="315">
        <v>0.5</v>
      </c>
      <c r="G219" s="315">
        <v>1.3</v>
      </c>
      <c r="H219" s="196">
        <v>57</v>
      </c>
      <c r="I219" s="315">
        <v>6.6</v>
      </c>
      <c r="J219" s="315">
        <v>15.5</v>
      </c>
      <c r="K219" s="196" t="s">
        <v>656</v>
      </c>
      <c r="L219" s="196"/>
      <c r="M219" s="315">
        <v>2.8</v>
      </c>
      <c r="N219" s="315">
        <v>0.8</v>
      </c>
      <c r="O219" s="315">
        <v>9.5</v>
      </c>
      <c r="P219" s="315">
        <v>0.4</v>
      </c>
      <c r="Q219" s="315">
        <v>60.5</v>
      </c>
      <c r="R219" s="196"/>
      <c r="S219" s="315">
        <v>3.9</v>
      </c>
      <c r="T219" s="315">
        <v>43.9</v>
      </c>
      <c r="U219" s="315">
        <v>6.3</v>
      </c>
      <c r="V219" s="196"/>
      <c r="W219" s="316">
        <v>0.8</v>
      </c>
    </row>
    <row r="220" spans="1:23" ht="22.5" customHeight="1">
      <c r="A220" s="281" t="s">
        <v>991</v>
      </c>
      <c r="B220" s="209" t="s">
        <v>250</v>
      </c>
      <c r="C220" s="209"/>
      <c r="D220" s="209" t="s">
        <v>250</v>
      </c>
      <c r="E220" s="315">
        <v>47.7</v>
      </c>
      <c r="F220" s="315">
        <v>4.8</v>
      </c>
      <c r="G220" s="315">
        <v>3.2</v>
      </c>
      <c r="H220" s="315">
        <v>57.1</v>
      </c>
      <c r="I220" s="315">
        <v>10.5</v>
      </c>
      <c r="J220" s="315">
        <v>46.4</v>
      </c>
      <c r="K220" s="196" t="s">
        <v>645</v>
      </c>
      <c r="L220" s="196"/>
      <c r="M220" s="315">
        <v>9.1</v>
      </c>
      <c r="N220" s="196">
        <v>2</v>
      </c>
      <c r="O220" s="315">
        <v>18.2</v>
      </c>
      <c r="P220" s="315">
        <v>2.4</v>
      </c>
      <c r="Q220" s="315">
        <v>68.400000000000006</v>
      </c>
      <c r="R220" s="196"/>
      <c r="S220" s="315">
        <v>5.6</v>
      </c>
      <c r="T220" s="315">
        <v>40.4</v>
      </c>
      <c r="U220" s="315">
        <v>10.6</v>
      </c>
      <c r="V220" s="315">
        <v>3.3</v>
      </c>
      <c r="W220" s="316">
        <v>2.2999999999999998</v>
      </c>
    </row>
    <row r="221" spans="1:23" ht="22.5" customHeight="1">
      <c r="A221" s="281" t="s">
        <v>992</v>
      </c>
      <c r="B221" s="209" t="s">
        <v>250</v>
      </c>
      <c r="C221" s="209"/>
      <c r="D221" s="209" t="s">
        <v>250</v>
      </c>
      <c r="E221" s="315">
        <v>46.9</v>
      </c>
      <c r="F221" s="196"/>
      <c r="G221" s="315">
        <v>1.4</v>
      </c>
      <c r="H221" s="315">
        <v>51.4</v>
      </c>
      <c r="I221" s="315">
        <v>10.3</v>
      </c>
      <c r="J221" s="315">
        <v>19.5</v>
      </c>
      <c r="K221" s="196">
        <v>1</v>
      </c>
      <c r="L221" s="196"/>
      <c r="M221" s="315">
        <v>5.5</v>
      </c>
      <c r="N221" s="196">
        <v>1</v>
      </c>
      <c r="O221" s="315">
        <v>13.6</v>
      </c>
      <c r="P221" s="315">
        <v>0.7</v>
      </c>
      <c r="Q221" s="315">
        <v>73.5</v>
      </c>
      <c r="R221" s="196"/>
      <c r="S221" s="315">
        <v>4.7</v>
      </c>
      <c r="T221" s="315">
        <v>42.6</v>
      </c>
      <c r="U221" s="196"/>
      <c r="V221" s="196"/>
      <c r="W221" s="316">
        <v>0.8</v>
      </c>
    </row>
    <row r="222" spans="1:23" ht="22.5" customHeight="1">
      <c r="A222" s="281" t="s">
        <v>993</v>
      </c>
      <c r="B222" s="209" t="s">
        <v>250</v>
      </c>
      <c r="C222" s="209"/>
      <c r="D222" s="209" t="s">
        <v>250</v>
      </c>
      <c r="E222" s="196">
        <v>49</v>
      </c>
      <c r="F222" s="315">
        <v>1.1000000000000001</v>
      </c>
      <c r="G222" s="315">
        <v>1.6</v>
      </c>
      <c r="H222" s="315">
        <v>62.8</v>
      </c>
      <c r="I222" s="196">
        <v>5</v>
      </c>
      <c r="J222" s="315">
        <v>74.900000000000006</v>
      </c>
      <c r="K222" s="196" t="s">
        <v>706</v>
      </c>
      <c r="L222" s="315">
        <v>15.5</v>
      </c>
      <c r="M222" s="315">
        <v>8.9</v>
      </c>
      <c r="N222" s="196">
        <v>3</v>
      </c>
      <c r="O222" s="196">
        <v>12</v>
      </c>
      <c r="P222" s="315">
        <v>2.5</v>
      </c>
      <c r="Q222" s="315">
        <v>66.8</v>
      </c>
      <c r="R222" s="315">
        <v>19.899999999999999</v>
      </c>
      <c r="S222" s="315">
        <v>4.2</v>
      </c>
      <c r="T222" s="315">
        <v>41.2</v>
      </c>
      <c r="U222" s="196"/>
      <c r="V222" s="315">
        <v>1.4</v>
      </c>
      <c r="W222" s="316">
        <v>2.1</v>
      </c>
    </row>
    <row r="223" spans="1:23" ht="22.5" customHeight="1">
      <c r="A223" s="281" t="s">
        <v>994</v>
      </c>
      <c r="B223" s="209" t="s">
        <v>250</v>
      </c>
      <c r="C223" s="209"/>
      <c r="D223" s="209" t="s">
        <v>250</v>
      </c>
      <c r="E223" s="315">
        <v>46.6</v>
      </c>
      <c r="F223" s="196"/>
      <c r="G223" s="315">
        <v>0.2</v>
      </c>
      <c r="H223" s="315">
        <v>42.9</v>
      </c>
      <c r="I223" s="315">
        <v>7.3</v>
      </c>
      <c r="J223" s="315">
        <v>33.4</v>
      </c>
      <c r="K223" s="196" t="s">
        <v>717</v>
      </c>
      <c r="L223" s="196"/>
      <c r="M223" s="315">
        <v>9.6999999999999993</v>
      </c>
      <c r="N223" s="315">
        <v>1.7</v>
      </c>
      <c r="O223" s="196">
        <v>12</v>
      </c>
      <c r="P223" s="315">
        <v>0.5</v>
      </c>
      <c r="Q223" s="315">
        <v>41.6</v>
      </c>
      <c r="R223" s="196"/>
      <c r="S223" s="315">
        <v>5.2</v>
      </c>
      <c r="T223" s="315">
        <v>42.4</v>
      </c>
      <c r="U223" s="196"/>
      <c r="V223" s="196"/>
      <c r="W223" s="317">
        <v>1</v>
      </c>
    </row>
    <row r="224" spans="1:23" ht="22.5" customHeight="1">
      <c r="A224" s="281" t="s">
        <v>874</v>
      </c>
      <c r="B224" s="209" t="s">
        <v>265</v>
      </c>
      <c r="C224" s="209" t="s">
        <v>249</v>
      </c>
      <c r="D224" s="209" t="s">
        <v>265</v>
      </c>
      <c r="E224" s="315">
        <v>42.8</v>
      </c>
      <c r="F224" s="196"/>
      <c r="G224" s="196"/>
      <c r="H224" s="315">
        <v>55.6</v>
      </c>
      <c r="I224" s="196"/>
      <c r="J224" s="315">
        <v>63.8</v>
      </c>
      <c r="K224" s="196" t="s">
        <v>717</v>
      </c>
      <c r="L224" s="196"/>
      <c r="M224" s="196"/>
      <c r="N224" s="315">
        <v>3.7</v>
      </c>
      <c r="O224" s="315">
        <v>23.1</v>
      </c>
      <c r="P224" s="196"/>
      <c r="Q224" s="315">
        <v>55.3</v>
      </c>
      <c r="R224" s="196"/>
      <c r="S224" s="315">
        <v>6.7</v>
      </c>
      <c r="T224" s="315">
        <v>36.4</v>
      </c>
      <c r="U224" s="196"/>
      <c r="V224" s="196"/>
      <c r="W224" s="316">
        <v>1.7</v>
      </c>
    </row>
    <row r="225" spans="1:23" ht="22.5" customHeight="1">
      <c r="A225" s="281" t="s">
        <v>875</v>
      </c>
      <c r="B225" s="209" t="s">
        <v>265</v>
      </c>
      <c r="C225" s="209" t="s">
        <v>249</v>
      </c>
      <c r="D225" s="209" t="s">
        <v>265</v>
      </c>
      <c r="E225" s="315">
        <v>46.4</v>
      </c>
      <c r="F225" s="196"/>
      <c r="G225" s="315">
        <v>1.4</v>
      </c>
      <c r="H225" s="315">
        <v>121.5</v>
      </c>
      <c r="I225" s="315">
        <v>6.4</v>
      </c>
      <c r="J225" s="315">
        <v>47.5</v>
      </c>
      <c r="K225" s="196">
        <v>2</v>
      </c>
      <c r="L225" s="196"/>
      <c r="M225" s="315">
        <v>9.8000000000000007</v>
      </c>
      <c r="N225" s="315">
        <v>2.2000000000000002</v>
      </c>
      <c r="O225" s="315">
        <v>19.8</v>
      </c>
      <c r="P225" s="315">
        <v>1.2</v>
      </c>
      <c r="Q225" s="315">
        <v>61.7</v>
      </c>
      <c r="R225" s="196"/>
      <c r="S225" s="196">
        <v>7</v>
      </c>
      <c r="T225" s="196">
        <v>40</v>
      </c>
      <c r="U225" s="196">
        <v>10</v>
      </c>
      <c r="V225" s="315">
        <v>1.4</v>
      </c>
      <c r="W225" s="316">
        <v>0.8</v>
      </c>
    </row>
    <row r="226" spans="1:23" ht="22.5" customHeight="1">
      <c r="A226" s="281" t="s">
        <v>876</v>
      </c>
      <c r="B226" s="209" t="s">
        <v>265</v>
      </c>
      <c r="C226" s="209" t="s">
        <v>249</v>
      </c>
      <c r="D226" s="209" t="s">
        <v>265</v>
      </c>
      <c r="E226" s="315">
        <v>47.5</v>
      </c>
      <c r="F226" s="196"/>
      <c r="G226" s="315">
        <v>0.7</v>
      </c>
      <c r="H226" s="315">
        <v>93.2</v>
      </c>
      <c r="I226" s="315">
        <v>3.7</v>
      </c>
      <c r="J226" s="315">
        <v>62.4</v>
      </c>
      <c r="K226" s="196" t="s">
        <v>651</v>
      </c>
      <c r="L226" s="196"/>
      <c r="M226" s="315">
        <v>9.9</v>
      </c>
      <c r="N226" s="315">
        <v>2.2999999999999998</v>
      </c>
      <c r="O226" s="315">
        <v>17.2</v>
      </c>
      <c r="P226" s="315">
        <v>0.9</v>
      </c>
      <c r="Q226" s="315">
        <v>66.900000000000006</v>
      </c>
      <c r="R226" s="196"/>
      <c r="S226" s="315">
        <v>5.0999999999999996</v>
      </c>
      <c r="T226" s="315">
        <v>42.8</v>
      </c>
      <c r="U226" s="196"/>
      <c r="V226" s="196"/>
      <c r="W226" s="316">
        <v>1.4</v>
      </c>
    </row>
    <row r="227" spans="1:23" ht="22.5" customHeight="1">
      <c r="A227" s="281" t="s">
        <v>877</v>
      </c>
      <c r="B227" s="209" t="s">
        <v>265</v>
      </c>
      <c r="C227" s="209" t="s">
        <v>249</v>
      </c>
      <c r="D227" s="209" t="s">
        <v>265</v>
      </c>
      <c r="E227" s="315">
        <v>47.2</v>
      </c>
      <c r="F227" s="315">
        <v>1.2</v>
      </c>
      <c r="G227" s="315">
        <v>1.2</v>
      </c>
      <c r="H227" s="315">
        <v>115.7</v>
      </c>
      <c r="I227" s="315">
        <v>5.7</v>
      </c>
      <c r="J227" s="315">
        <v>68.5</v>
      </c>
      <c r="K227" s="196" t="s">
        <v>659</v>
      </c>
      <c r="L227" s="315">
        <v>22.3</v>
      </c>
      <c r="M227" s="315">
        <v>13.3</v>
      </c>
      <c r="N227" s="315">
        <v>2.9</v>
      </c>
      <c r="O227" s="315">
        <v>18.600000000000001</v>
      </c>
      <c r="P227" s="315">
        <v>1.8</v>
      </c>
      <c r="Q227" s="315">
        <v>31.4</v>
      </c>
      <c r="R227" s="315">
        <v>22.4</v>
      </c>
      <c r="S227" s="315">
        <v>5.9</v>
      </c>
      <c r="T227" s="196">
        <v>41</v>
      </c>
      <c r="U227" s="315">
        <v>5.5</v>
      </c>
      <c r="V227" s="315">
        <v>1.5</v>
      </c>
      <c r="W227" s="316">
        <v>1.4</v>
      </c>
    </row>
    <row r="228" spans="1:23" ht="22.5" customHeight="1">
      <c r="A228" s="281" t="s">
        <v>878</v>
      </c>
      <c r="B228" s="209" t="s">
        <v>265</v>
      </c>
      <c r="C228" s="209" t="s">
        <v>249</v>
      </c>
      <c r="D228" s="209" t="s">
        <v>265</v>
      </c>
      <c r="E228" s="315">
        <v>43.1</v>
      </c>
      <c r="F228" s="196"/>
      <c r="G228" s="196"/>
      <c r="H228" s="315">
        <v>91.2</v>
      </c>
      <c r="I228" s="196"/>
      <c r="J228" s="315">
        <v>47.3</v>
      </c>
      <c r="K228" s="196" t="s">
        <v>717</v>
      </c>
      <c r="L228" s="196"/>
      <c r="M228" s="196"/>
      <c r="N228" s="315">
        <v>2.5</v>
      </c>
      <c r="O228" s="196">
        <v>25</v>
      </c>
      <c r="P228" s="196"/>
      <c r="Q228" s="315">
        <v>11.1</v>
      </c>
      <c r="R228" s="196"/>
      <c r="S228" s="315">
        <v>10.7</v>
      </c>
      <c r="T228" s="315">
        <v>34.799999999999997</v>
      </c>
      <c r="U228" s="196"/>
      <c r="V228" s="196"/>
      <c r="W228" s="317"/>
    </row>
    <row r="229" spans="1:23" ht="22.5" customHeight="1">
      <c r="A229" s="281" t="s">
        <v>879</v>
      </c>
      <c r="B229" s="209" t="s">
        <v>265</v>
      </c>
      <c r="C229" s="209" t="s">
        <v>249</v>
      </c>
      <c r="D229" s="209" t="s">
        <v>265</v>
      </c>
      <c r="E229" s="315">
        <v>38.4</v>
      </c>
      <c r="F229" s="196"/>
      <c r="G229" s="315">
        <v>0.5</v>
      </c>
      <c r="H229" s="315">
        <v>72.5</v>
      </c>
      <c r="I229" s="315">
        <v>10.5</v>
      </c>
      <c r="J229" s="315">
        <v>35.1</v>
      </c>
      <c r="K229" s="196" t="s">
        <v>653</v>
      </c>
      <c r="L229" s="196"/>
      <c r="M229" s="315">
        <v>7.8</v>
      </c>
      <c r="N229" s="315">
        <v>1.8</v>
      </c>
      <c r="O229" s="315">
        <v>18.7</v>
      </c>
      <c r="P229" s="315">
        <v>0.5</v>
      </c>
      <c r="Q229" s="315">
        <v>56.2</v>
      </c>
      <c r="R229" s="196"/>
      <c r="S229" s="196">
        <v>9</v>
      </c>
      <c r="T229" s="315">
        <v>32.9</v>
      </c>
      <c r="U229" s="196"/>
      <c r="V229" s="196"/>
      <c r="W229" s="316">
        <v>1.2</v>
      </c>
    </row>
    <row r="230" spans="1:23" ht="22.5" customHeight="1">
      <c r="A230" s="281" t="s">
        <v>880</v>
      </c>
      <c r="B230" s="209" t="s">
        <v>265</v>
      </c>
      <c r="C230" s="209" t="s">
        <v>249</v>
      </c>
      <c r="D230" s="209" t="s">
        <v>265</v>
      </c>
      <c r="E230" s="315">
        <v>43.5</v>
      </c>
      <c r="F230" s="196"/>
      <c r="G230" s="315">
        <v>1.6</v>
      </c>
      <c r="H230" s="315">
        <v>95.2</v>
      </c>
      <c r="I230" s="315">
        <v>9.3000000000000007</v>
      </c>
      <c r="J230" s="315">
        <v>36.799999999999997</v>
      </c>
      <c r="K230" s="196" t="s">
        <v>717</v>
      </c>
      <c r="L230" s="196"/>
      <c r="M230" s="315">
        <v>10.6</v>
      </c>
      <c r="N230" s="315">
        <v>2.2999999999999998</v>
      </c>
      <c r="O230" s="315">
        <v>26.5</v>
      </c>
      <c r="P230" s="315">
        <v>1.6</v>
      </c>
      <c r="Q230" s="315">
        <v>70.099999999999994</v>
      </c>
      <c r="R230" s="196"/>
      <c r="S230" s="315">
        <v>8.1</v>
      </c>
      <c r="T230" s="196">
        <v>36</v>
      </c>
      <c r="U230" s="196"/>
      <c r="V230" s="196"/>
      <c r="W230" s="316">
        <v>1.3</v>
      </c>
    </row>
    <row r="231" spans="1:23" ht="22.5" customHeight="1">
      <c r="A231" s="281" t="s">
        <v>881</v>
      </c>
      <c r="B231" s="209" t="s">
        <v>265</v>
      </c>
      <c r="C231" s="209" t="s">
        <v>249</v>
      </c>
      <c r="D231" s="209" t="s">
        <v>265</v>
      </c>
      <c r="E231" s="315">
        <v>43.6</v>
      </c>
      <c r="F231" s="196"/>
      <c r="G231" s="315">
        <v>0.6</v>
      </c>
      <c r="H231" s="315">
        <v>93.3</v>
      </c>
      <c r="I231" s="315">
        <v>6.7</v>
      </c>
      <c r="J231" s="315">
        <v>46.9</v>
      </c>
      <c r="K231" s="196" t="s">
        <v>694</v>
      </c>
      <c r="L231" s="196"/>
      <c r="M231" s="315">
        <v>10.9</v>
      </c>
      <c r="N231" s="315">
        <v>1.9</v>
      </c>
      <c r="O231" s="315">
        <v>19.100000000000001</v>
      </c>
      <c r="P231" s="315">
        <v>0.9</v>
      </c>
      <c r="Q231" s="315">
        <v>64.599999999999994</v>
      </c>
      <c r="R231" s="196"/>
      <c r="S231" s="315">
        <v>7.9</v>
      </c>
      <c r="T231" s="315">
        <v>38.6</v>
      </c>
      <c r="U231" s="196"/>
      <c r="V231" s="196"/>
      <c r="W231" s="316">
        <v>1.7</v>
      </c>
    </row>
    <row r="232" spans="1:23" ht="22.5" customHeight="1">
      <c r="A232" s="281" t="s">
        <v>836</v>
      </c>
      <c r="B232" s="209" t="s">
        <v>275</v>
      </c>
      <c r="C232" s="209" t="s">
        <v>274</v>
      </c>
      <c r="D232" s="209" t="s">
        <v>275</v>
      </c>
      <c r="E232" s="315">
        <v>44.4</v>
      </c>
      <c r="F232" s="196"/>
      <c r="G232" s="315">
        <v>0.5</v>
      </c>
      <c r="H232" s="315">
        <v>85.1</v>
      </c>
      <c r="I232" s="315">
        <v>5.3</v>
      </c>
      <c r="J232" s="315">
        <v>32.6</v>
      </c>
      <c r="K232" s="196" t="s">
        <v>659</v>
      </c>
      <c r="L232" s="196"/>
      <c r="M232" s="315">
        <v>9.8000000000000007</v>
      </c>
      <c r="N232" s="315">
        <v>2.5</v>
      </c>
      <c r="O232" s="196">
        <v>18</v>
      </c>
      <c r="P232" s="196"/>
      <c r="Q232" s="315">
        <v>1.6</v>
      </c>
      <c r="R232" s="196"/>
      <c r="S232" s="315">
        <v>8.6999999999999993</v>
      </c>
      <c r="T232" s="315">
        <v>38.799999999999997</v>
      </c>
      <c r="U232" s="196"/>
      <c r="V232" s="196"/>
      <c r="W232" s="316">
        <v>0.7</v>
      </c>
    </row>
    <row r="233" spans="1:23" ht="22.5" customHeight="1">
      <c r="A233" s="281" t="s">
        <v>837</v>
      </c>
      <c r="B233" s="209" t="s">
        <v>275</v>
      </c>
      <c r="C233" s="209" t="s">
        <v>274</v>
      </c>
      <c r="D233" s="209" t="s">
        <v>275</v>
      </c>
      <c r="E233" s="315">
        <v>45.3</v>
      </c>
      <c r="F233" s="315">
        <v>2.4</v>
      </c>
      <c r="G233" s="315">
        <v>1.5</v>
      </c>
      <c r="H233" s="315">
        <v>97.3</v>
      </c>
      <c r="I233" s="315">
        <v>6.3</v>
      </c>
      <c r="J233" s="315">
        <v>50.5</v>
      </c>
      <c r="K233" s="196" t="s">
        <v>645</v>
      </c>
      <c r="L233" s="196"/>
      <c r="M233" s="315">
        <v>7.9</v>
      </c>
      <c r="N233" s="315">
        <v>2.9</v>
      </c>
      <c r="O233" s="196">
        <v>17</v>
      </c>
      <c r="P233" s="315">
        <v>1.6</v>
      </c>
      <c r="Q233" s="315">
        <v>146.19999999999999</v>
      </c>
      <c r="R233" s="196"/>
      <c r="S233" s="315">
        <v>9.9</v>
      </c>
      <c r="T233" s="315">
        <v>37.299999999999997</v>
      </c>
      <c r="U233" s="315">
        <v>4.4000000000000004</v>
      </c>
      <c r="V233" s="315">
        <v>2.1</v>
      </c>
      <c r="W233" s="316">
        <v>2.2000000000000002</v>
      </c>
    </row>
    <row r="234" spans="1:23" ht="22.5" customHeight="1">
      <c r="A234" s="281" t="s">
        <v>838</v>
      </c>
      <c r="B234" s="209" t="s">
        <v>275</v>
      </c>
      <c r="C234" s="209" t="s">
        <v>274</v>
      </c>
      <c r="D234" s="209" t="s">
        <v>275</v>
      </c>
      <c r="E234" s="315">
        <v>44.3</v>
      </c>
      <c r="F234" s="196"/>
      <c r="G234" s="315">
        <v>0.8</v>
      </c>
      <c r="H234" s="315">
        <v>72.3</v>
      </c>
      <c r="I234" s="315">
        <v>7.1</v>
      </c>
      <c r="J234" s="315">
        <v>47.9</v>
      </c>
      <c r="K234" s="196">
        <v>1</v>
      </c>
      <c r="L234" s="196"/>
      <c r="M234" s="315">
        <v>10.8</v>
      </c>
      <c r="N234" s="315">
        <v>2.5</v>
      </c>
      <c r="O234" s="315">
        <v>21.8</v>
      </c>
      <c r="P234" s="315">
        <v>0.8</v>
      </c>
      <c r="Q234" s="315">
        <v>40.6</v>
      </c>
      <c r="R234" s="196"/>
      <c r="S234" s="315">
        <v>8.9</v>
      </c>
      <c r="T234" s="315">
        <v>35.700000000000003</v>
      </c>
      <c r="U234" s="315">
        <v>4.4000000000000004</v>
      </c>
      <c r="V234" s="196">
        <v>2</v>
      </c>
      <c r="W234" s="316">
        <v>2.1</v>
      </c>
    </row>
    <row r="235" spans="1:23" ht="22.5" customHeight="1">
      <c r="A235" s="281" t="s">
        <v>839</v>
      </c>
      <c r="B235" s="209" t="s">
        <v>275</v>
      </c>
      <c r="C235" s="209" t="s">
        <v>274</v>
      </c>
      <c r="D235" s="209" t="s">
        <v>275</v>
      </c>
      <c r="E235" s="315">
        <v>43.6</v>
      </c>
      <c r="F235" s="196"/>
      <c r="G235" s="196"/>
      <c r="H235" s="315">
        <v>57.3</v>
      </c>
      <c r="I235" s="196"/>
      <c r="J235" s="315">
        <v>45.2</v>
      </c>
      <c r="K235" s="196"/>
      <c r="L235" s="196"/>
      <c r="M235" s="196"/>
      <c r="N235" s="315">
        <v>2.5</v>
      </c>
      <c r="O235" s="196">
        <v>20</v>
      </c>
      <c r="P235" s="196"/>
      <c r="Q235" s="196">
        <v>78</v>
      </c>
      <c r="R235" s="196"/>
      <c r="S235" s="315">
        <v>11.8</v>
      </c>
      <c r="T235" s="196">
        <v>35</v>
      </c>
      <c r="U235" s="196"/>
      <c r="V235" s="196"/>
      <c r="W235" s="317"/>
    </row>
    <row r="236" spans="1:23" ht="22.5" customHeight="1">
      <c r="A236" s="281" t="s">
        <v>840</v>
      </c>
      <c r="B236" s="209" t="s">
        <v>275</v>
      </c>
      <c r="C236" s="209" t="s">
        <v>274</v>
      </c>
      <c r="D236" s="209" t="s">
        <v>275</v>
      </c>
      <c r="E236" s="196">
        <v>46</v>
      </c>
      <c r="F236" s="196"/>
      <c r="G236" s="315">
        <v>0.3</v>
      </c>
      <c r="H236" s="315">
        <v>116.6</v>
      </c>
      <c r="I236" s="315">
        <v>6.7</v>
      </c>
      <c r="J236" s="315">
        <v>53.4</v>
      </c>
      <c r="K236" s="196" t="s">
        <v>682</v>
      </c>
      <c r="L236" s="196"/>
      <c r="M236" s="315">
        <v>13.7</v>
      </c>
      <c r="N236" s="315">
        <v>3.6</v>
      </c>
      <c r="O236" s="196">
        <v>23</v>
      </c>
      <c r="P236" s="315">
        <v>1.2</v>
      </c>
      <c r="Q236" s="315">
        <v>78.3</v>
      </c>
      <c r="R236" s="196"/>
      <c r="S236" s="315">
        <v>9.1999999999999993</v>
      </c>
      <c r="T236" s="315">
        <v>36.299999999999997</v>
      </c>
      <c r="U236" s="315">
        <v>8.5</v>
      </c>
      <c r="V236" s="196">
        <v>1</v>
      </c>
      <c r="W236" s="317">
        <v>1</v>
      </c>
    </row>
    <row r="237" spans="1:23" ht="22.5" customHeight="1">
      <c r="A237" s="281" t="s">
        <v>841</v>
      </c>
      <c r="B237" s="209" t="s">
        <v>275</v>
      </c>
      <c r="C237" s="209" t="s">
        <v>274</v>
      </c>
      <c r="D237" s="209" t="s">
        <v>275</v>
      </c>
      <c r="E237" s="315">
        <v>45.8</v>
      </c>
      <c r="F237" s="196"/>
      <c r="G237" s="315">
        <v>0.1</v>
      </c>
      <c r="H237" s="315">
        <v>89.2</v>
      </c>
      <c r="I237" s="315">
        <v>5.7</v>
      </c>
      <c r="J237" s="315">
        <v>36.6</v>
      </c>
      <c r="K237" s="196">
        <v>2</v>
      </c>
      <c r="L237" s="196"/>
      <c r="M237" s="315">
        <v>11.3</v>
      </c>
      <c r="N237" s="315">
        <v>1.9</v>
      </c>
      <c r="O237" s="315">
        <v>20.100000000000001</v>
      </c>
      <c r="P237" s="315">
        <v>0.8</v>
      </c>
      <c r="Q237" s="315">
        <v>30.4</v>
      </c>
      <c r="R237" s="196"/>
      <c r="S237" s="315">
        <v>6.5</v>
      </c>
      <c r="T237" s="315">
        <v>39.1</v>
      </c>
      <c r="U237" s="315">
        <v>4.8</v>
      </c>
      <c r="V237" s="315">
        <v>0.8</v>
      </c>
      <c r="W237" s="316">
        <v>1.1000000000000001</v>
      </c>
    </row>
    <row r="238" spans="1:23" ht="22.5" customHeight="1">
      <c r="A238" s="281" t="s">
        <v>842</v>
      </c>
      <c r="B238" s="209" t="s">
        <v>275</v>
      </c>
      <c r="C238" s="209" t="s">
        <v>274</v>
      </c>
      <c r="D238" s="209" t="s">
        <v>275</v>
      </c>
      <c r="E238" s="315">
        <v>49.3</v>
      </c>
      <c r="F238" s="196"/>
      <c r="G238" s="315">
        <v>0.6</v>
      </c>
      <c r="H238" s="315">
        <v>118.8</v>
      </c>
      <c r="I238" s="315">
        <v>6.3</v>
      </c>
      <c r="J238" s="315">
        <v>35.700000000000003</v>
      </c>
      <c r="K238" s="196" t="s">
        <v>682</v>
      </c>
      <c r="L238" s="196"/>
      <c r="M238" s="196">
        <v>13</v>
      </c>
      <c r="N238" s="315">
        <v>2.2999999999999998</v>
      </c>
      <c r="O238" s="315">
        <v>21.2</v>
      </c>
      <c r="P238" s="315">
        <v>0.9</v>
      </c>
      <c r="Q238" s="315">
        <v>60.2</v>
      </c>
      <c r="R238" s="196"/>
      <c r="S238" s="315">
        <v>5.5</v>
      </c>
      <c r="T238" s="315">
        <v>43.2</v>
      </c>
      <c r="U238" s="315">
        <v>3.9</v>
      </c>
      <c r="V238" s="315">
        <v>1.6</v>
      </c>
      <c r="W238" s="316">
        <v>1.1000000000000001</v>
      </c>
    </row>
    <row r="239" spans="1:23" ht="22.5" customHeight="1">
      <c r="A239" s="281" t="s">
        <v>843</v>
      </c>
      <c r="B239" s="209" t="s">
        <v>275</v>
      </c>
      <c r="C239" s="209" t="s">
        <v>274</v>
      </c>
      <c r="D239" s="209" t="s">
        <v>275</v>
      </c>
      <c r="E239" s="315">
        <v>47.8</v>
      </c>
      <c r="F239" s="196"/>
      <c r="G239" s="315">
        <v>1.3</v>
      </c>
      <c r="H239" s="196">
        <v>102</v>
      </c>
      <c r="I239" s="315">
        <v>6.4</v>
      </c>
      <c r="J239" s="315">
        <v>39.5</v>
      </c>
      <c r="K239" s="196">
        <v>3</v>
      </c>
      <c r="L239" s="196"/>
      <c r="M239" s="196">
        <v>14</v>
      </c>
      <c r="N239" s="315">
        <v>2.5</v>
      </c>
      <c r="O239" s="315">
        <v>23.6</v>
      </c>
      <c r="P239" s="315">
        <v>1.5</v>
      </c>
      <c r="Q239" s="315">
        <v>100.2</v>
      </c>
      <c r="R239" s="196"/>
      <c r="S239" s="315">
        <v>10.199999999999999</v>
      </c>
      <c r="T239" s="315">
        <v>37.200000000000003</v>
      </c>
      <c r="U239" s="196"/>
      <c r="V239" s="196">
        <v>3</v>
      </c>
      <c r="W239" s="316">
        <v>3.4</v>
      </c>
    </row>
    <row r="240" spans="1:23" ht="22.5" customHeight="1">
      <c r="A240" s="281" t="s">
        <v>844</v>
      </c>
      <c r="B240" s="209" t="s">
        <v>275</v>
      </c>
      <c r="C240" s="209" t="s">
        <v>274</v>
      </c>
      <c r="D240" s="209" t="s">
        <v>275</v>
      </c>
      <c r="E240" s="196">
        <v>43</v>
      </c>
      <c r="F240" s="196"/>
      <c r="G240" s="315">
        <v>2.4</v>
      </c>
      <c r="H240" s="315">
        <v>101.2</v>
      </c>
      <c r="I240" s="315">
        <v>6.1</v>
      </c>
      <c r="J240" s="315">
        <v>51.3</v>
      </c>
      <c r="K240" s="196" t="s">
        <v>697</v>
      </c>
      <c r="L240" s="196"/>
      <c r="M240" s="196">
        <v>14</v>
      </c>
      <c r="N240" s="315">
        <v>3.4</v>
      </c>
      <c r="O240" s="315">
        <v>23.5</v>
      </c>
      <c r="P240" s="315">
        <v>1.2</v>
      </c>
      <c r="Q240" s="315">
        <v>89.8</v>
      </c>
      <c r="R240" s="196"/>
      <c r="S240" s="315">
        <v>10.199999999999999</v>
      </c>
      <c r="T240" s="196">
        <v>35</v>
      </c>
      <c r="U240" s="315">
        <v>6.3</v>
      </c>
      <c r="V240" s="315">
        <v>3.7</v>
      </c>
      <c r="W240" s="316">
        <v>2.5</v>
      </c>
    </row>
    <row r="241" spans="1:23" ht="22.5" customHeight="1">
      <c r="A241" s="281" t="s">
        <v>845</v>
      </c>
      <c r="B241" s="209" t="s">
        <v>275</v>
      </c>
      <c r="C241" s="209" t="s">
        <v>274</v>
      </c>
      <c r="D241" s="209" t="s">
        <v>275</v>
      </c>
      <c r="E241" s="315">
        <v>45.6</v>
      </c>
      <c r="F241" s="315">
        <v>0.9</v>
      </c>
      <c r="G241" s="315">
        <v>0.4</v>
      </c>
      <c r="H241" s="315">
        <v>136.19999999999999</v>
      </c>
      <c r="I241" s="315">
        <v>5.5</v>
      </c>
      <c r="J241" s="315">
        <v>35.6</v>
      </c>
      <c r="K241" s="196" t="s">
        <v>699</v>
      </c>
      <c r="L241" s="196"/>
      <c r="M241" s="315">
        <v>12.4</v>
      </c>
      <c r="N241" s="315">
        <v>1.9</v>
      </c>
      <c r="O241" s="315">
        <v>20.100000000000001</v>
      </c>
      <c r="P241" s="315">
        <v>0.6</v>
      </c>
      <c r="Q241" s="315">
        <v>4.7</v>
      </c>
      <c r="R241" s="196"/>
      <c r="S241" s="315">
        <v>4.8</v>
      </c>
      <c r="T241" s="315">
        <v>39.5</v>
      </c>
      <c r="U241" s="315">
        <v>7.3</v>
      </c>
      <c r="V241" s="315">
        <v>0.9</v>
      </c>
      <c r="W241" s="316">
        <v>0.9</v>
      </c>
    </row>
    <row r="242" spans="1:23" ht="22.5" customHeight="1">
      <c r="A242" s="281" t="s">
        <v>846</v>
      </c>
      <c r="B242" s="209" t="s">
        <v>275</v>
      </c>
      <c r="C242" s="209" t="s">
        <v>274</v>
      </c>
      <c r="D242" s="209" t="s">
        <v>275</v>
      </c>
      <c r="E242" s="315">
        <v>42.8</v>
      </c>
      <c r="F242" s="196"/>
      <c r="G242" s="315">
        <v>0.6</v>
      </c>
      <c r="H242" s="315">
        <v>112.7</v>
      </c>
      <c r="I242" s="315">
        <v>9.3000000000000007</v>
      </c>
      <c r="J242" s="315">
        <v>54.6</v>
      </c>
      <c r="K242" s="196" t="s">
        <v>696</v>
      </c>
      <c r="L242" s="196"/>
      <c r="M242" s="315">
        <v>11.9</v>
      </c>
      <c r="N242" s="315">
        <v>2.4</v>
      </c>
      <c r="O242" s="315">
        <v>19.8</v>
      </c>
      <c r="P242" s="315">
        <v>0.9</v>
      </c>
      <c r="Q242" s="196">
        <v>0</v>
      </c>
      <c r="R242" s="196"/>
      <c r="S242" s="315">
        <v>6.6</v>
      </c>
      <c r="T242" s="315">
        <v>36.4</v>
      </c>
      <c r="U242" s="196"/>
      <c r="V242" s="196"/>
      <c r="W242" s="317"/>
    </row>
    <row r="243" spans="1:23" ht="22.5" customHeight="1">
      <c r="A243" s="281" t="s">
        <v>847</v>
      </c>
      <c r="B243" s="209" t="s">
        <v>275</v>
      </c>
      <c r="C243" s="209" t="s">
        <v>274</v>
      </c>
      <c r="D243" s="209" t="s">
        <v>275</v>
      </c>
      <c r="E243" s="315">
        <v>39.799999999999997</v>
      </c>
      <c r="F243" s="196"/>
      <c r="G243" s="196"/>
      <c r="H243" s="315">
        <v>53.1</v>
      </c>
      <c r="I243" s="315">
        <v>7.4</v>
      </c>
      <c r="J243" s="315">
        <v>10.199999999999999</v>
      </c>
      <c r="K243" s="196" t="s">
        <v>685</v>
      </c>
      <c r="L243" s="196"/>
      <c r="M243" s="315">
        <v>19.399999999999999</v>
      </c>
      <c r="N243" s="315">
        <v>3.1</v>
      </c>
      <c r="O243" s="315">
        <v>24.2</v>
      </c>
      <c r="P243" s="196"/>
      <c r="Q243" s="315">
        <v>34.299999999999997</v>
      </c>
      <c r="R243" s="196"/>
      <c r="S243" s="315">
        <v>9.4</v>
      </c>
      <c r="T243" s="315">
        <v>32.4</v>
      </c>
      <c r="U243" s="196"/>
      <c r="V243" s="196"/>
      <c r="W243" s="316">
        <v>2.6</v>
      </c>
    </row>
    <row r="244" spans="1:23" ht="22.5" customHeight="1">
      <c r="A244" s="281" t="s">
        <v>848</v>
      </c>
      <c r="B244" s="209" t="s">
        <v>275</v>
      </c>
      <c r="C244" s="209" t="s">
        <v>274</v>
      </c>
      <c r="D244" s="209" t="s">
        <v>275</v>
      </c>
      <c r="E244" s="315">
        <v>46.9</v>
      </c>
      <c r="F244" s="196"/>
      <c r="G244" s="315">
        <v>0.8</v>
      </c>
      <c r="H244" s="315">
        <v>119.8</v>
      </c>
      <c r="I244" s="315">
        <v>7.3</v>
      </c>
      <c r="J244" s="315">
        <v>82.5</v>
      </c>
      <c r="K244" s="196" t="s">
        <v>651</v>
      </c>
      <c r="L244" s="196"/>
      <c r="M244" s="315">
        <v>25.9</v>
      </c>
      <c r="N244" s="196">
        <v>4</v>
      </c>
      <c r="O244" s="315">
        <v>25.9</v>
      </c>
      <c r="P244" s="315">
        <v>1.8</v>
      </c>
      <c r="Q244" s="315">
        <v>36.299999999999997</v>
      </c>
      <c r="R244" s="196"/>
      <c r="S244" s="315">
        <v>8.6</v>
      </c>
      <c r="T244" s="315">
        <v>37.6</v>
      </c>
      <c r="U244" s="196"/>
      <c r="V244" s="315">
        <v>1.6</v>
      </c>
      <c r="W244" s="316">
        <v>2.2000000000000002</v>
      </c>
    </row>
    <row r="245" spans="1:23" ht="22.5" customHeight="1">
      <c r="A245" s="281" t="s">
        <v>849</v>
      </c>
      <c r="B245" s="209" t="s">
        <v>275</v>
      </c>
      <c r="C245" s="209" t="s">
        <v>274</v>
      </c>
      <c r="D245" s="209" t="s">
        <v>275</v>
      </c>
      <c r="E245" s="315">
        <v>42.4</v>
      </c>
      <c r="F245" s="196"/>
      <c r="G245" s="196">
        <v>1</v>
      </c>
      <c r="H245" s="196">
        <v>112</v>
      </c>
      <c r="I245" s="315">
        <v>6.3</v>
      </c>
      <c r="J245" s="315">
        <v>39.200000000000003</v>
      </c>
      <c r="K245" s="196" t="s">
        <v>712</v>
      </c>
      <c r="L245" s="196"/>
      <c r="M245" s="196">
        <v>9</v>
      </c>
      <c r="N245" s="315">
        <v>2.2999999999999998</v>
      </c>
      <c r="O245" s="315">
        <v>19.3</v>
      </c>
      <c r="P245" s="315">
        <v>0.9</v>
      </c>
      <c r="Q245" s="315">
        <v>95.4</v>
      </c>
      <c r="R245" s="196"/>
      <c r="S245" s="315">
        <v>7.7</v>
      </c>
      <c r="T245" s="315">
        <v>37.200000000000003</v>
      </c>
      <c r="U245" s="196"/>
      <c r="V245" s="315">
        <v>0.8</v>
      </c>
      <c r="W245" s="316">
        <v>1.2</v>
      </c>
    </row>
    <row r="246" spans="1:23" ht="22.5" customHeight="1">
      <c r="A246" s="281" t="s">
        <v>850</v>
      </c>
      <c r="B246" s="209" t="s">
        <v>275</v>
      </c>
      <c r="C246" s="209" t="s">
        <v>274</v>
      </c>
      <c r="D246" s="209" t="s">
        <v>275</v>
      </c>
      <c r="E246" s="196">
        <v>44</v>
      </c>
      <c r="F246" s="315">
        <v>2.2000000000000002</v>
      </c>
      <c r="G246" s="315">
        <v>1.1000000000000001</v>
      </c>
      <c r="H246" s="315">
        <v>116.9</v>
      </c>
      <c r="I246" s="315">
        <v>8.4</v>
      </c>
      <c r="J246" s="315">
        <v>71.099999999999994</v>
      </c>
      <c r="K246" s="196" t="s">
        <v>651</v>
      </c>
      <c r="L246" s="196"/>
      <c r="M246" s="196">
        <v>11</v>
      </c>
      <c r="N246" s="315">
        <v>3.4</v>
      </c>
      <c r="O246" s="315">
        <v>22.7</v>
      </c>
      <c r="P246" s="315">
        <v>0.7</v>
      </c>
      <c r="Q246" s="315">
        <v>95.3</v>
      </c>
      <c r="R246" s="196"/>
      <c r="S246" s="315">
        <v>8.5</v>
      </c>
      <c r="T246" s="315">
        <v>35.799999999999997</v>
      </c>
      <c r="U246" s="315">
        <v>6.4</v>
      </c>
      <c r="V246" s="315">
        <v>3.9</v>
      </c>
      <c r="W246" s="316">
        <v>1.3</v>
      </c>
    </row>
    <row r="247" spans="1:23" ht="22.5" customHeight="1">
      <c r="A247" s="281" t="s">
        <v>851</v>
      </c>
      <c r="B247" s="209" t="s">
        <v>275</v>
      </c>
      <c r="C247" s="209" t="s">
        <v>274</v>
      </c>
      <c r="D247" s="209" t="s">
        <v>275</v>
      </c>
      <c r="E247" s="196">
        <v>51</v>
      </c>
      <c r="F247" s="315">
        <v>0.5</v>
      </c>
      <c r="G247" s="315">
        <v>0.6</v>
      </c>
      <c r="H247" s="315">
        <v>127.6</v>
      </c>
      <c r="I247" s="315">
        <v>5.7</v>
      </c>
      <c r="J247" s="315">
        <v>119.8</v>
      </c>
      <c r="K247" s="196" t="s">
        <v>699</v>
      </c>
      <c r="L247" s="315">
        <v>19.600000000000001</v>
      </c>
      <c r="M247" s="315">
        <v>17.2</v>
      </c>
      <c r="N247" s="315">
        <v>4.8</v>
      </c>
      <c r="O247" s="315">
        <v>17.2</v>
      </c>
      <c r="P247" s="315">
        <v>2.2000000000000002</v>
      </c>
      <c r="Q247" s="315">
        <v>121.2</v>
      </c>
      <c r="R247" s="315">
        <v>26.2</v>
      </c>
      <c r="S247" s="315">
        <v>5.7</v>
      </c>
      <c r="T247" s="315">
        <v>42.2</v>
      </c>
      <c r="U247" s="315">
        <v>1.3</v>
      </c>
      <c r="V247" s="315">
        <v>2.2000000000000002</v>
      </c>
      <c r="W247" s="316">
        <v>1.9</v>
      </c>
    </row>
    <row r="248" spans="1:23" ht="22.5" customHeight="1">
      <c r="A248" s="281" t="s">
        <v>852</v>
      </c>
      <c r="B248" s="209" t="s">
        <v>275</v>
      </c>
      <c r="C248" s="209" t="s">
        <v>274</v>
      </c>
      <c r="D248" s="209" t="s">
        <v>275</v>
      </c>
      <c r="E248" s="315">
        <v>43.2</v>
      </c>
      <c r="F248" s="196">
        <v>2</v>
      </c>
      <c r="G248" s="315">
        <v>1.4</v>
      </c>
      <c r="H248" s="315">
        <v>99.3</v>
      </c>
      <c r="I248" s="196">
        <v>9</v>
      </c>
      <c r="J248" s="315">
        <v>60.9</v>
      </c>
      <c r="K248" s="196" t="s">
        <v>651</v>
      </c>
      <c r="L248" s="196"/>
      <c r="M248" s="315">
        <v>16.7</v>
      </c>
      <c r="N248" s="196">
        <v>4</v>
      </c>
      <c r="O248" s="315">
        <v>28.2</v>
      </c>
      <c r="P248" s="315">
        <v>1.4</v>
      </c>
      <c r="Q248" s="315">
        <v>10.5</v>
      </c>
      <c r="R248" s="196"/>
      <c r="S248" s="196">
        <v>13</v>
      </c>
      <c r="T248" s="315">
        <v>31.2</v>
      </c>
      <c r="U248" s="315">
        <v>8.1999999999999993</v>
      </c>
      <c r="V248" s="315">
        <v>1.7</v>
      </c>
      <c r="W248" s="316">
        <v>1.5</v>
      </c>
    </row>
    <row r="249" spans="1:23" ht="22.5" customHeight="1">
      <c r="A249" s="281" t="s">
        <v>853</v>
      </c>
      <c r="B249" s="209" t="s">
        <v>275</v>
      </c>
      <c r="C249" s="209" t="s">
        <v>274</v>
      </c>
      <c r="D249" s="209" t="s">
        <v>275</v>
      </c>
      <c r="E249" s="315">
        <v>45.5</v>
      </c>
      <c r="F249" s="196"/>
      <c r="G249" s="196"/>
      <c r="H249" s="315">
        <v>95.1</v>
      </c>
      <c r="I249" s="315">
        <v>4.2</v>
      </c>
      <c r="J249" s="315">
        <v>49.6</v>
      </c>
      <c r="K249" s="196" t="s">
        <v>702</v>
      </c>
      <c r="L249" s="196"/>
      <c r="M249" s="315">
        <v>13.7</v>
      </c>
      <c r="N249" s="315">
        <v>2.2999999999999998</v>
      </c>
      <c r="O249" s="315">
        <v>26.7</v>
      </c>
      <c r="P249" s="315">
        <v>0.9</v>
      </c>
      <c r="Q249" s="315">
        <v>72.400000000000006</v>
      </c>
      <c r="R249" s="196"/>
      <c r="S249" s="315">
        <v>7.4</v>
      </c>
      <c r="T249" s="315">
        <v>34.5</v>
      </c>
      <c r="U249" s="315">
        <v>7.8</v>
      </c>
      <c r="V249" s="196"/>
      <c r="W249" s="316">
        <v>1.9</v>
      </c>
    </row>
    <row r="250" spans="1:23" ht="22.5" customHeight="1">
      <c r="A250" s="281" t="s">
        <v>854</v>
      </c>
      <c r="B250" s="209" t="s">
        <v>275</v>
      </c>
      <c r="C250" s="209" t="s">
        <v>274</v>
      </c>
      <c r="D250" s="209" t="s">
        <v>275</v>
      </c>
      <c r="E250" s="315">
        <v>42.4</v>
      </c>
      <c r="F250" s="196"/>
      <c r="G250" s="315">
        <v>2.7</v>
      </c>
      <c r="H250" s="315">
        <v>72.2</v>
      </c>
      <c r="I250" s="315">
        <v>6.4</v>
      </c>
      <c r="J250" s="315">
        <v>53.4</v>
      </c>
      <c r="K250" s="196" t="s">
        <v>720</v>
      </c>
      <c r="L250" s="196"/>
      <c r="M250" s="315">
        <v>18.7</v>
      </c>
      <c r="N250" s="315">
        <v>4.3</v>
      </c>
      <c r="O250" s="196">
        <v>29</v>
      </c>
      <c r="P250" s="315">
        <v>1.9</v>
      </c>
      <c r="Q250" s="315">
        <v>179.2</v>
      </c>
      <c r="R250" s="196"/>
      <c r="S250" s="315">
        <v>13.2</v>
      </c>
      <c r="T250" s="315">
        <v>31.7</v>
      </c>
      <c r="U250" s="315">
        <v>8.1999999999999993</v>
      </c>
      <c r="V250" s="315">
        <v>4.4000000000000004</v>
      </c>
      <c r="W250" s="316">
        <v>2.1</v>
      </c>
    </row>
    <row r="251" spans="1:23" ht="22.5" customHeight="1">
      <c r="A251" s="281" t="s">
        <v>855</v>
      </c>
      <c r="B251" s="209" t="s">
        <v>275</v>
      </c>
      <c r="C251" s="209" t="s">
        <v>274</v>
      </c>
      <c r="D251" s="209" t="s">
        <v>275</v>
      </c>
      <c r="E251" s="196">
        <v>44</v>
      </c>
      <c r="F251" s="196"/>
      <c r="G251" s="196"/>
      <c r="H251" s="315">
        <v>65.8</v>
      </c>
      <c r="I251" s="315">
        <v>11.8</v>
      </c>
      <c r="J251" s="315">
        <v>23.3</v>
      </c>
      <c r="K251" s="196" t="s">
        <v>694</v>
      </c>
      <c r="L251" s="196"/>
      <c r="M251" s="196"/>
      <c r="N251" s="315">
        <v>1.6</v>
      </c>
      <c r="O251" s="315">
        <v>16.3</v>
      </c>
      <c r="P251" s="196"/>
      <c r="Q251" s="315">
        <v>15.7</v>
      </c>
      <c r="R251" s="196"/>
      <c r="S251" s="315">
        <v>7.8</v>
      </c>
      <c r="T251" s="196">
        <v>36</v>
      </c>
      <c r="U251" s="196"/>
      <c r="V251" s="196"/>
      <c r="W251" s="317"/>
    </row>
    <row r="252" spans="1:23" ht="22.5" customHeight="1">
      <c r="A252" s="281" t="s">
        <v>856</v>
      </c>
      <c r="B252" s="209" t="s">
        <v>275</v>
      </c>
      <c r="C252" s="209" t="s">
        <v>274</v>
      </c>
      <c r="D252" s="209" t="s">
        <v>275</v>
      </c>
      <c r="E252" s="315">
        <v>45.3</v>
      </c>
      <c r="F252" s="315">
        <v>0.6</v>
      </c>
      <c r="G252" s="315">
        <v>0.5</v>
      </c>
      <c r="H252" s="315">
        <v>141.6</v>
      </c>
      <c r="I252" s="315">
        <v>8.5</v>
      </c>
      <c r="J252" s="315">
        <v>76.099999999999994</v>
      </c>
      <c r="K252" s="196" t="s">
        <v>726</v>
      </c>
      <c r="L252" s="196"/>
      <c r="M252" s="315">
        <v>22.5</v>
      </c>
      <c r="N252" s="315">
        <v>3.7</v>
      </c>
      <c r="O252" s="315">
        <v>28.6</v>
      </c>
      <c r="P252" s="315">
        <v>2.2999999999999998</v>
      </c>
      <c r="Q252" s="315">
        <v>97.9</v>
      </c>
      <c r="R252" s="196"/>
      <c r="S252" s="315">
        <v>8.8000000000000007</v>
      </c>
      <c r="T252" s="315">
        <v>34.6</v>
      </c>
      <c r="U252" s="315">
        <v>7.8</v>
      </c>
      <c r="V252" s="196">
        <v>2</v>
      </c>
      <c r="W252" s="316">
        <v>2.2000000000000002</v>
      </c>
    </row>
    <row r="253" spans="1:23" ht="22.5" customHeight="1">
      <c r="A253" s="281" t="s">
        <v>857</v>
      </c>
      <c r="B253" s="209" t="s">
        <v>275</v>
      </c>
      <c r="C253" s="209" t="s">
        <v>274</v>
      </c>
      <c r="D253" s="209" t="s">
        <v>275</v>
      </c>
      <c r="E253" s="315">
        <v>42.1</v>
      </c>
      <c r="F253" s="196"/>
      <c r="G253" s="196">
        <v>1</v>
      </c>
      <c r="H253" s="196">
        <v>96</v>
      </c>
      <c r="I253" s="315">
        <v>4.2</v>
      </c>
      <c r="J253" s="315">
        <v>36.5</v>
      </c>
      <c r="K253" s="196" t="s">
        <v>638</v>
      </c>
      <c r="L253" s="196"/>
      <c r="M253" s="315">
        <v>9.1999999999999993</v>
      </c>
      <c r="N253" s="315">
        <v>2.2999999999999998</v>
      </c>
      <c r="O253" s="315">
        <v>15.2</v>
      </c>
      <c r="P253" s="315">
        <v>0.7</v>
      </c>
      <c r="Q253" s="315">
        <v>97.4</v>
      </c>
      <c r="R253" s="196"/>
      <c r="S253" s="315">
        <v>9.8000000000000007</v>
      </c>
      <c r="T253" s="315">
        <v>36.5</v>
      </c>
      <c r="U253" s="196"/>
      <c r="V253" s="196"/>
      <c r="W253" s="316">
        <v>2.2000000000000002</v>
      </c>
    </row>
    <row r="254" spans="1:23" ht="22.5" customHeight="1">
      <c r="A254" s="281" t="s">
        <v>858</v>
      </c>
      <c r="B254" s="209" t="s">
        <v>275</v>
      </c>
      <c r="C254" s="209" t="s">
        <v>274</v>
      </c>
      <c r="D254" s="209" t="s">
        <v>275</v>
      </c>
      <c r="E254" s="315">
        <v>42.6</v>
      </c>
      <c r="F254" s="196"/>
      <c r="G254" s="315">
        <v>1.3</v>
      </c>
      <c r="H254" s="315">
        <v>102.3</v>
      </c>
      <c r="I254" s="315">
        <v>5.9</v>
      </c>
      <c r="J254" s="315">
        <v>39.299999999999997</v>
      </c>
      <c r="K254" s="196" t="s">
        <v>659</v>
      </c>
      <c r="L254" s="196"/>
      <c r="M254" s="196">
        <v>10</v>
      </c>
      <c r="N254" s="315">
        <v>2.9</v>
      </c>
      <c r="O254" s="315">
        <v>19.7</v>
      </c>
      <c r="P254" s="315">
        <v>0.9</v>
      </c>
      <c r="Q254" s="315">
        <v>100.7</v>
      </c>
      <c r="R254" s="196"/>
      <c r="S254" s="315">
        <v>9.4</v>
      </c>
      <c r="T254" s="315">
        <v>35.799999999999997</v>
      </c>
      <c r="U254" s="196"/>
      <c r="V254" s="196"/>
      <c r="W254" s="316">
        <v>1.5</v>
      </c>
    </row>
    <row r="255" spans="1:23" ht="22.5" customHeight="1">
      <c r="A255" s="281" t="s">
        <v>859</v>
      </c>
      <c r="B255" s="209" t="s">
        <v>275</v>
      </c>
      <c r="C255" s="209" t="s">
        <v>274</v>
      </c>
      <c r="D255" s="209" t="s">
        <v>275</v>
      </c>
      <c r="E255" s="315">
        <v>43.8</v>
      </c>
      <c r="F255" s="196"/>
      <c r="G255" s="315">
        <v>0.3</v>
      </c>
      <c r="H255" s="315">
        <v>127.5</v>
      </c>
      <c r="I255" s="315">
        <v>6.5</v>
      </c>
      <c r="J255" s="315">
        <v>48.4</v>
      </c>
      <c r="K255" s="196" t="s">
        <v>702</v>
      </c>
      <c r="L255" s="196"/>
      <c r="M255" s="315">
        <v>12.7</v>
      </c>
      <c r="N255" s="315">
        <v>2.6</v>
      </c>
      <c r="O255" s="315">
        <v>21.9</v>
      </c>
      <c r="P255" s="196">
        <v>1</v>
      </c>
      <c r="Q255" s="196">
        <v>91</v>
      </c>
      <c r="R255" s="196"/>
      <c r="S255" s="315">
        <v>9.8000000000000007</v>
      </c>
      <c r="T255" s="315">
        <v>34.4</v>
      </c>
      <c r="U255" s="315">
        <v>11.5</v>
      </c>
      <c r="V255" s="315">
        <v>1.8</v>
      </c>
      <c r="W255" s="316">
        <v>1.1000000000000001</v>
      </c>
    </row>
    <row r="256" spans="1:23" ht="22.5" customHeight="1">
      <c r="A256" s="281" t="s">
        <v>861</v>
      </c>
      <c r="B256" s="209" t="s">
        <v>275</v>
      </c>
      <c r="C256" s="209" t="s">
        <v>274</v>
      </c>
      <c r="D256" s="209" t="s">
        <v>275</v>
      </c>
      <c r="E256" s="315">
        <v>45.1</v>
      </c>
      <c r="F256" s="196"/>
      <c r="G256" s="196"/>
      <c r="H256" s="315">
        <v>88.6</v>
      </c>
      <c r="I256" s="315">
        <v>5.9</v>
      </c>
      <c r="J256" s="315">
        <v>54.5</v>
      </c>
      <c r="K256" s="196" t="s">
        <v>697</v>
      </c>
      <c r="L256" s="196"/>
      <c r="M256" s="315">
        <v>10.4</v>
      </c>
      <c r="N256" s="315">
        <v>3.4</v>
      </c>
      <c r="O256" s="315">
        <v>17.100000000000001</v>
      </c>
      <c r="P256" s="196">
        <v>1</v>
      </c>
      <c r="Q256" s="315">
        <v>49.4</v>
      </c>
      <c r="R256" s="196"/>
      <c r="S256" s="315">
        <v>9.4</v>
      </c>
      <c r="T256" s="315">
        <v>36.299999999999997</v>
      </c>
      <c r="U256" s="196"/>
      <c r="V256" s="196"/>
      <c r="W256" s="316">
        <v>1.2</v>
      </c>
    </row>
    <row r="257" spans="1:23" ht="22.5" customHeight="1">
      <c r="A257" s="281" t="s">
        <v>862</v>
      </c>
      <c r="B257" s="209" t="s">
        <v>275</v>
      </c>
      <c r="C257" s="209" t="s">
        <v>274</v>
      </c>
      <c r="D257" s="209" t="s">
        <v>275</v>
      </c>
      <c r="E257" s="315">
        <v>45.3</v>
      </c>
      <c r="F257" s="196"/>
      <c r="G257" s="315">
        <v>0.6</v>
      </c>
      <c r="H257" s="315">
        <v>79.400000000000006</v>
      </c>
      <c r="I257" s="315">
        <v>5.0999999999999996</v>
      </c>
      <c r="J257" s="315">
        <v>39.4</v>
      </c>
      <c r="K257" s="196" t="s">
        <v>709</v>
      </c>
      <c r="L257" s="196"/>
      <c r="M257" s="315">
        <v>12.6</v>
      </c>
      <c r="N257" s="315">
        <v>4.2</v>
      </c>
      <c r="O257" s="315">
        <v>12.5</v>
      </c>
      <c r="P257" s="315">
        <v>1.4</v>
      </c>
      <c r="Q257" s="315">
        <v>54.6</v>
      </c>
      <c r="R257" s="196"/>
      <c r="S257" s="315">
        <v>12.3</v>
      </c>
      <c r="T257" s="315">
        <v>34.1</v>
      </c>
      <c r="U257" s="196"/>
      <c r="V257" s="196"/>
      <c r="W257" s="316">
        <v>3.4</v>
      </c>
    </row>
    <row r="258" spans="1:23" ht="22.5" customHeight="1">
      <c r="A258" s="281" t="s">
        <v>863</v>
      </c>
      <c r="B258" s="209" t="s">
        <v>275</v>
      </c>
      <c r="C258" s="209" t="s">
        <v>274</v>
      </c>
      <c r="D258" s="209" t="s">
        <v>275</v>
      </c>
      <c r="E258" s="315">
        <v>44.6</v>
      </c>
      <c r="F258" s="196"/>
      <c r="G258" s="315">
        <v>0.6</v>
      </c>
      <c r="H258" s="315">
        <v>111.9</v>
      </c>
      <c r="I258" s="315">
        <v>6.6</v>
      </c>
      <c r="J258" s="315">
        <v>44.1</v>
      </c>
      <c r="K258" s="196" t="s">
        <v>694</v>
      </c>
      <c r="L258" s="196"/>
      <c r="M258" s="315">
        <v>9.8000000000000007</v>
      </c>
      <c r="N258" s="315">
        <v>2.7</v>
      </c>
      <c r="O258" s="315">
        <v>19.399999999999999</v>
      </c>
      <c r="P258" s="315">
        <v>0.4</v>
      </c>
      <c r="Q258" s="315">
        <v>77.8</v>
      </c>
      <c r="R258" s="196"/>
      <c r="S258" s="315">
        <v>6.4</v>
      </c>
      <c r="T258" s="315">
        <v>38.4</v>
      </c>
      <c r="U258" s="196"/>
      <c r="V258" s="315">
        <v>1.7</v>
      </c>
      <c r="W258" s="316">
        <v>1.4</v>
      </c>
    </row>
    <row r="259" spans="1:23" ht="22.5" customHeight="1">
      <c r="A259" s="281" t="s">
        <v>864</v>
      </c>
      <c r="B259" s="209" t="s">
        <v>275</v>
      </c>
      <c r="C259" s="209" t="s">
        <v>274</v>
      </c>
      <c r="D259" s="209" t="s">
        <v>275</v>
      </c>
      <c r="E259" s="315">
        <v>44.5</v>
      </c>
      <c r="F259" s="196"/>
      <c r="G259" s="315">
        <v>0.4</v>
      </c>
      <c r="H259" s="315">
        <v>88.8</v>
      </c>
      <c r="I259" s="315">
        <v>11.1</v>
      </c>
      <c r="J259" s="196">
        <v>21</v>
      </c>
      <c r="K259" s="196">
        <v>1</v>
      </c>
      <c r="L259" s="196"/>
      <c r="M259" s="315">
        <v>15.5</v>
      </c>
      <c r="N259" s="315">
        <v>3.5</v>
      </c>
      <c r="O259" s="315">
        <v>20.100000000000001</v>
      </c>
      <c r="P259" s="315">
        <v>0.5</v>
      </c>
      <c r="Q259" s="315">
        <v>18.3</v>
      </c>
      <c r="R259" s="196"/>
      <c r="S259" s="315">
        <v>12.3</v>
      </c>
      <c r="T259" s="315">
        <v>33.6</v>
      </c>
      <c r="U259" s="315">
        <v>4.9000000000000004</v>
      </c>
      <c r="V259" s="196"/>
      <c r="W259" s="316">
        <v>0.9</v>
      </c>
    </row>
    <row r="260" spans="1:23" ht="22.5" customHeight="1">
      <c r="A260" s="281" t="s">
        <v>860</v>
      </c>
      <c r="B260" s="209" t="s">
        <v>275</v>
      </c>
      <c r="C260" s="209" t="s">
        <v>274</v>
      </c>
      <c r="D260" s="209" t="s">
        <v>275</v>
      </c>
      <c r="E260" s="315">
        <v>43.8</v>
      </c>
      <c r="F260" s="196"/>
      <c r="G260" s="315">
        <v>0.9</v>
      </c>
      <c r="H260" s="315">
        <v>125.1</v>
      </c>
      <c r="I260" s="315">
        <v>10.9</v>
      </c>
      <c r="J260" s="196">
        <v>21</v>
      </c>
      <c r="K260" s="196" t="s">
        <v>690</v>
      </c>
      <c r="L260" s="196"/>
      <c r="M260" s="315">
        <v>19.100000000000001</v>
      </c>
      <c r="N260" s="315">
        <v>4.9000000000000004</v>
      </c>
      <c r="O260" s="315">
        <v>28.7</v>
      </c>
      <c r="P260" s="315">
        <v>1.2</v>
      </c>
      <c r="Q260" s="196">
        <v>87</v>
      </c>
      <c r="R260" s="196"/>
      <c r="S260" s="315">
        <v>13.4</v>
      </c>
      <c r="T260" s="315">
        <v>31.1</v>
      </c>
      <c r="U260" s="315">
        <v>4.7</v>
      </c>
      <c r="V260" s="196"/>
      <c r="W260" s="316">
        <v>1.2</v>
      </c>
    </row>
    <row r="261" spans="1:23" ht="22.5" customHeight="1">
      <c r="A261" s="281" t="s">
        <v>865</v>
      </c>
      <c r="B261" s="209" t="s">
        <v>275</v>
      </c>
      <c r="C261" s="209" t="s">
        <v>274</v>
      </c>
      <c r="D261" s="209" t="s">
        <v>275</v>
      </c>
      <c r="E261" s="315">
        <v>46.6</v>
      </c>
      <c r="F261" s="315">
        <v>1.6</v>
      </c>
      <c r="G261" s="315">
        <v>1.5</v>
      </c>
      <c r="H261" s="315">
        <v>114.1</v>
      </c>
      <c r="I261" s="315">
        <v>10.1</v>
      </c>
      <c r="J261" s="315">
        <v>75.900000000000006</v>
      </c>
      <c r="K261" s="196" t="s">
        <v>688</v>
      </c>
      <c r="L261" s="196"/>
      <c r="M261" s="315">
        <v>15.7</v>
      </c>
      <c r="N261" s="315">
        <v>3.4</v>
      </c>
      <c r="O261" s="196">
        <v>22</v>
      </c>
      <c r="P261" s="315">
        <v>1.4</v>
      </c>
      <c r="Q261" s="315">
        <v>148.30000000000001</v>
      </c>
      <c r="R261" s="196"/>
      <c r="S261" s="315">
        <v>7.1</v>
      </c>
      <c r="T261" s="315">
        <v>40.4</v>
      </c>
      <c r="U261" s="196"/>
      <c r="V261" s="315">
        <v>3.2</v>
      </c>
      <c r="W261" s="316">
        <v>1.8</v>
      </c>
    </row>
    <row r="262" spans="1:23" ht="22.5" customHeight="1">
      <c r="A262" s="281" t="s">
        <v>866</v>
      </c>
      <c r="B262" s="209" t="s">
        <v>307</v>
      </c>
      <c r="C262" s="209" t="s">
        <v>306</v>
      </c>
      <c r="D262" s="209" t="s">
        <v>307</v>
      </c>
      <c r="E262" s="315">
        <v>42.7</v>
      </c>
      <c r="F262" s="196"/>
      <c r="G262" s="196">
        <v>1</v>
      </c>
      <c r="H262" s="315">
        <v>68.5</v>
      </c>
      <c r="I262" s="315">
        <v>10.6</v>
      </c>
      <c r="J262" s="315">
        <v>64.5</v>
      </c>
      <c r="K262" s="196" t="s">
        <v>709</v>
      </c>
      <c r="L262" s="196"/>
      <c r="M262" s="315">
        <v>14.6</v>
      </c>
      <c r="N262" s="315">
        <v>2.4</v>
      </c>
      <c r="O262" s="315">
        <v>28.4</v>
      </c>
      <c r="P262" s="315">
        <v>1.8</v>
      </c>
      <c r="Q262" s="315">
        <v>75.5</v>
      </c>
      <c r="R262" s="196"/>
      <c r="S262" s="315">
        <v>13.5</v>
      </c>
      <c r="T262" s="315">
        <v>31.7</v>
      </c>
      <c r="U262" s="315">
        <v>15.5</v>
      </c>
      <c r="V262" s="196"/>
      <c r="W262" s="316">
        <v>1.8</v>
      </c>
    </row>
    <row r="263" spans="1:23" ht="22.5" customHeight="1">
      <c r="A263" s="281" t="s">
        <v>867</v>
      </c>
      <c r="B263" s="209" t="s">
        <v>307</v>
      </c>
      <c r="C263" s="209" t="s">
        <v>306</v>
      </c>
      <c r="D263" s="209" t="s">
        <v>307</v>
      </c>
      <c r="E263" s="315">
        <v>48.2</v>
      </c>
      <c r="F263" s="196">
        <v>1</v>
      </c>
      <c r="G263" s="315">
        <v>0.8</v>
      </c>
      <c r="H263" s="315">
        <v>102.1</v>
      </c>
      <c r="I263" s="315">
        <v>4.8</v>
      </c>
      <c r="J263" s="315">
        <v>77.2</v>
      </c>
      <c r="K263" s="196" t="s">
        <v>704</v>
      </c>
      <c r="L263" s="315">
        <v>21.8</v>
      </c>
      <c r="M263" s="315">
        <v>14.3</v>
      </c>
      <c r="N263" s="315">
        <v>2.4</v>
      </c>
      <c r="O263" s="315">
        <v>17.7</v>
      </c>
      <c r="P263" s="315">
        <v>2.2000000000000002</v>
      </c>
      <c r="Q263" s="315">
        <v>91.7</v>
      </c>
      <c r="R263" s="196">
        <v>22</v>
      </c>
      <c r="S263" s="315">
        <v>7.2</v>
      </c>
      <c r="T263" s="315">
        <v>40.200000000000003</v>
      </c>
      <c r="U263" s="315">
        <v>19.5</v>
      </c>
      <c r="V263" s="315">
        <v>1.8</v>
      </c>
      <c r="W263" s="316">
        <v>2.1</v>
      </c>
    </row>
    <row r="264" spans="1:23" ht="22.5" customHeight="1">
      <c r="A264" s="281" t="s">
        <v>868</v>
      </c>
      <c r="B264" s="209" t="s">
        <v>307</v>
      </c>
      <c r="C264" s="209" t="s">
        <v>306</v>
      </c>
      <c r="D264" s="209" t="s">
        <v>307</v>
      </c>
      <c r="E264" s="196">
        <v>45</v>
      </c>
      <c r="F264" s="196"/>
      <c r="G264" s="315">
        <v>0.3</v>
      </c>
      <c r="H264" s="315">
        <v>101.3</v>
      </c>
      <c r="I264" s="315">
        <v>5.5</v>
      </c>
      <c r="J264" s="315">
        <v>75.599999999999994</v>
      </c>
      <c r="K264" s="196" t="s">
        <v>699</v>
      </c>
      <c r="L264" s="196"/>
      <c r="M264" s="315">
        <v>13.8</v>
      </c>
      <c r="N264" s="315">
        <v>3.6</v>
      </c>
      <c r="O264" s="315">
        <v>20.8</v>
      </c>
      <c r="P264" s="315">
        <v>1.1000000000000001</v>
      </c>
      <c r="Q264" s="315">
        <v>127.7</v>
      </c>
      <c r="R264" s="196"/>
      <c r="S264" s="315">
        <v>10.9</v>
      </c>
      <c r="T264" s="315">
        <v>33.6</v>
      </c>
      <c r="U264" s="315">
        <v>43.5</v>
      </c>
      <c r="V264" s="196"/>
      <c r="W264" s="316">
        <v>1.8</v>
      </c>
    </row>
    <row r="265" spans="1:23" ht="22.5" customHeight="1">
      <c r="A265" s="281" t="s">
        <v>869</v>
      </c>
      <c r="B265" s="209" t="s">
        <v>307</v>
      </c>
      <c r="C265" s="209" t="s">
        <v>306</v>
      </c>
      <c r="D265" s="209" t="s">
        <v>307</v>
      </c>
      <c r="E265" s="315">
        <v>46.2</v>
      </c>
      <c r="F265" s="196"/>
      <c r="G265" s="315">
        <v>1.6</v>
      </c>
      <c r="H265" s="196">
        <v>72</v>
      </c>
      <c r="I265" s="315">
        <v>12.6</v>
      </c>
      <c r="J265" s="315">
        <v>86.9</v>
      </c>
      <c r="K265" s="196" t="s">
        <v>682</v>
      </c>
      <c r="L265" s="196"/>
      <c r="M265" s="315">
        <v>16.899999999999999</v>
      </c>
      <c r="N265" s="315">
        <v>3.8</v>
      </c>
      <c r="O265" s="315">
        <v>21.4</v>
      </c>
      <c r="P265" s="315">
        <v>1.9</v>
      </c>
      <c r="Q265" s="315">
        <v>132.9</v>
      </c>
      <c r="R265" s="196"/>
      <c r="S265" s="315">
        <v>12.1</v>
      </c>
      <c r="T265" s="315">
        <v>33.6</v>
      </c>
      <c r="U265" s="315">
        <v>31.6</v>
      </c>
      <c r="V265" s="196"/>
      <c r="W265" s="316">
        <v>1.9</v>
      </c>
    </row>
    <row r="266" spans="1:23" ht="22.5" customHeight="1">
      <c r="A266" s="281" t="s">
        <v>870</v>
      </c>
      <c r="B266" s="209" t="s">
        <v>307</v>
      </c>
      <c r="C266" s="209" t="s">
        <v>306</v>
      </c>
      <c r="D266" s="209" t="s">
        <v>307</v>
      </c>
      <c r="E266" s="196">
        <v>44</v>
      </c>
      <c r="F266" s="196"/>
      <c r="G266" s="315">
        <v>1.3</v>
      </c>
      <c r="H266" s="315">
        <v>78.5</v>
      </c>
      <c r="I266" s="315">
        <v>11.4</v>
      </c>
      <c r="J266" s="196">
        <v>81</v>
      </c>
      <c r="K266" s="196" t="s">
        <v>685</v>
      </c>
      <c r="L266" s="196"/>
      <c r="M266" s="315">
        <v>14.1</v>
      </c>
      <c r="N266" s="315">
        <v>3.7</v>
      </c>
      <c r="O266" s="315">
        <v>29.2</v>
      </c>
      <c r="P266" s="315">
        <v>1.3</v>
      </c>
      <c r="Q266" s="315">
        <v>104.8</v>
      </c>
      <c r="R266" s="196"/>
      <c r="S266" s="315">
        <v>15.4</v>
      </c>
      <c r="T266" s="315">
        <v>30.8</v>
      </c>
      <c r="U266" s="315">
        <v>9.3000000000000007</v>
      </c>
      <c r="V266" s="196"/>
      <c r="W266" s="316">
        <v>2.2999999999999998</v>
      </c>
    </row>
    <row r="267" spans="1:23" ht="22.5" customHeight="1">
      <c r="A267" s="281" t="s">
        <v>871</v>
      </c>
      <c r="B267" s="209" t="s">
        <v>307</v>
      </c>
      <c r="C267" s="209" t="s">
        <v>306</v>
      </c>
      <c r="D267" s="209" t="s">
        <v>307</v>
      </c>
      <c r="E267" s="315">
        <v>45.7</v>
      </c>
      <c r="F267" s="196"/>
      <c r="G267" s="196"/>
      <c r="H267" s="196">
        <v>88</v>
      </c>
      <c r="I267" s="196"/>
      <c r="J267" s="315">
        <v>84.3</v>
      </c>
      <c r="K267" s="196" t="s">
        <v>712</v>
      </c>
      <c r="L267" s="196"/>
      <c r="M267" s="196"/>
      <c r="N267" s="315">
        <v>2.8</v>
      </c>
      <c r="O267" s="196"/>
      <c r="P267" s="196"/>
      <c r="Q267" s="315">
        <v>155.5</v>
      </c>
      <c r="R267" s="196"/>
      <c r="S267" s="315">
        <v>11.5</v>
      </c>
      <c r="T267" s="196">
        <v>35</v>
      </c>
      <c r="U267" s="315">
        <v>9.8000000000000007</v>
      </c>
      <c r="V267" s="196"/>
      <c r="W267" s="316">
        <v>1.6</v>
      </c>
    </row>
    <row r="268" spans="1:23" ht="22.5" customHeight="1">
      <c r="A268" s="281" t="s">
        <v>872</v>
      </c>
      <c r="B268" s="209" t="s">
        <v>307</v>
      </c>
      <c r="C268" s="209" t="s">
        <v>306</v>
      </c>
      <c r="D268" s="209" t="s">
        <v>307</v>
      </c>
      <c r="E268" s="196">
        <v>49</v>
      </c>
      <c r="F268" s="196"/>
      <c r="G268" s="315">
        <v>0.3</v>
      </c>
      <c r="H268" s="315">
        <v>74.2</v>
      </c>
      <c r="I268" s="315">
        <v>6.8</v>
      </c>
      <c r="J268" s="315">
        <v>42.5</v>
      </c>
      <c r="K268" s="196" t="s">
        <v>694</v>
      </c>
      <c r="L268" s="196"/>
      <c r="M268" s="315">
        <v>13.2</v>
      </c>
      <c r="N268" s="315">
        <v>1.4</v>
      </c>
      <c r="O268" s="315">
        <v>19.3</v>
      </c>
      <c r="P268" s="315">
        <v>0.9</v>
      </c>
      <c r="Q268" s="315">
        <v>71.8</v>
      </c>
      <c r="R268" s="196"/>
      <c r="S268" s="315">
        <v>7.3</v>
      </c>
      <c r="T268" s="315">
        <v>41.6</v>
      </c>
      <c r="U268" s="315">
        <v>19.8</v>
      </c>
      <c r="V268" s="196"/>
      <c r="W268" s="316">
        <v>1.1000000000000001</v>
      </c>
    </row>
    <row r="269" spans="1:23" ht="22.5" customHeight="1">
      <c r="A269" s="281" t="s">
        <v>873</v>
      </c>
      <c r="B269" s="209" t="s">
        <v>307</v>
      </c>
      <c r="C269" s="209" t="s">
        <v>306</v>
      </c>
      <c r="D269" s="209" t="s">
        <v>307</v>
      </c>
      <c r="E269" s="315">
        <v>44.6</v>
      </c>
      <c r="F269" s="196"/>
      <c r="G269" s="315">
        <v>0.9</v>
      </c>
      <c r="H269" s="315">
        <v>88.8</v>
      </c>
      <c r="I269" s="196">
        <v>8</v>
      </c>
      <c r="J269" s="315">
        <v>55.6</v>
      </c>
      <c r="K269" s="196">
        <v>1</v>
      </c>
      <c r="L269" s="196"/>
      <c r="M269" s="196">
        <v>16</v>
      </c>
      <c r="N269" s="315">
        <v>3.3</v>
      </c>
      <c r="O269" s="196">
        <v>24</v>
      </c>
      <c r="P269" s="315">
        <v>0.9</v>
      </c>
      <c r="Q269" s="315">
        <v>136.80000000000001</v>
      </c>
      <c r="R269" s="196"/>
      <c r="S269" s="196">
        <v>12</v>
      </c>
      <c r="T269" s="315">
        <v>32.1</v>
      </c>
      <c r="U269" s="315">
        <v>8.6</v>
      </c>
      <c r="V269" s="315">
        <v>2.9</v>
      </c>
      <c r="W269" s="316">
        <v>1.9</v>
      </c>
    </row>
    <row r="270" spans="1:23" ht="22.5" customHeight="1">
      <c r="A270" s="281" t="s">
        <v>882</v>
      </c>
      <c r="B270" s="209" t="s">
        <v>317</v>
      </c>
      <c r="C270" s="209" t="s">
        <v>316</v>
      </c>
      <c r="D270" s="209" t="s">
        <v>317</v>
      </c>
      <c r="E270" s="315">
        <v>50.8</v>
      </c>
      <c r="F270" s="196"/>
      <c r="G270" s="196">
        <v>1</v>
      </c>
      <c r="H270" s="315">
        <v>104.8</v>
      </c>
      <c r="I270" s="196">
        <v>5</v>
      </c>
      <c r="J270" s="315">
        <v>119.9</v>
      </c>
      <c r="K270" s="196" t="s">
        <v>704</v>
      </c>
      <c r="L270" s="196"/>
      <c r="M270" s="315">
        <v>14.3</v>
      </c>
      <c r="N270" s="315">
        <v>5.0999999999999996</v>
      </c>
      <c r="O270" s="315">
        <v>26.2</v>
      </c>
      <c r="P270" s="196"/>
      <c r="Q270" s="315">
        <v>101.8</v>
      </c>
      <c r="R270" s="196"/>
      <c r="S270" s="315">
        <v>6.6</v>
      </c>
      <c r="T270" s="315">
        <v>37.4</v>
      </c>
      <c r="U270" s="196"/>
      <c r="V270" s="315">
        <v>7.6</v>
      </c>
      <c r="W270" s="317">
        <v>3</v>
      </c>
    </row>
    <row r="271" spans="1:23" ht="22.5" customHeight="1">
      <c r="A271" s="281" t="s">
        <v>883</v>
      </c>
      <c r="B271" s="209" t="s">
        <v>317</v>
      </c>
      <c r="C271" s="209" t="s">
        <v>316</v>
      </c>
      <c r="D271" s="209" t="s">
        <v>317</v>
      </c>
      <c r="E271" s="196">
        <v>54</v>
      </c>
      <c r="F271" s="196"/>
      <c r="G271" s="315">
        <v>1.2</v>
      </c>
      <c r="H271" s="315">
        <v>70.3</v>
      </c>
      <c r="I271" s="196">
        <v>9</v>
      </c>
      <c r="J271" s="315">
        <v>77.099999999999994</v>
      </c>
      <c r="K271" s="196" t="s">
        <v>706</v>
      </c>
      <c r="L271" s="196"/>
      <c r="M271" s="315">
        <v>12.4</v>
      </c>
      <c r="N271" s="315">
        <v>4.3</v>
      </c>
      <c r="O271" s="315">
        <v>19.600000000000001</v>
      </c>
      <c r="P271" s="315">
        <v>0.8</v>
      </c>
      <c r="Q271" s="315">
        <v>102.2</v>
      </c>
      <c r="R271" s="196"/>
      <c r="S271" s="315">
        <v>6.8</v>
      </c>
      <c r="T271" s="315">
        <v>40.5</v>
      </c>
      <c r="U271" s="315">
        <v>3.8</v>
      </c>
      <c r="V271" s="196"/>
      <c r="W271" s="316">
        <v>0.4</v>
      </c>
    </row>
    <row r="272" spans="1:23" ht="22.5" customHeight="1">
      <c r="A272" s="281" t="s">
        <v>884</v>
      </c>
      <c r="B272" s="209" t="s">
        <v>317</v>
      </c>
      <c r="C272" s="209" t="s">
        <v>316</v>
      </c>
      <c r="D272" s="209" t="s">
        <v>317</v>
      </c>
      <c r="E272" s="315">
        <v>46.9</v>
      </c>
      <c r="F272" s="196"/>
      <c r="G272" s="315">
        <v>0.1</v>
      </c>
      <c r="H272" s="315">
        <v>99.7</v>
      </c>
      <c r="I272" s="315">
        <v>8.5</v>
      </c>
      <c r="J272" s="315">
        <v>108.7</v>
      </c>
      <c r="K272" s="196" t="s">
        <v>712</v>
      </c>
      <c r="L272" s="196"/>
      <c r="M272" s="315">
        <v>19.899999999999999</v>
      </c>
      <c r="N272" s="315">
        <v>4.5999999999999996</v>
      </c>
      <c r="O272" s="315">
        <v>24.4</v>
      </c>
      <c r="P272" s="315">
        <v>3.4</v>
      </c>
      <c r="Q272" s="315">
        <v>173.5</v>
      </c>
      <c r="R272" s="196"/>
      <c r="S272" s="315">
        <v>11.1</v>
      </c>
      <c r="T272" s="315">
        <v>34.799999999999997</v>
      </c>
      <c r="U272" s="196">
        <v>19</v>
      </c>
      <c r="V272" s="315">
        <v>5.4</v>
      </c>
      <c r="W272" s="316">
        <v>4.7</v>
      </c>
    </row>
    <row r="273" spans="1:23" ht="22.5" customHeight="1">
      <c r="A273" s="281" t="s">
        <v>888</v>
      </c>
      <c r="B273" s="209" t="s">
        <v>317</v>
      </c>
      <c r="C273" s="209" t="s">
        <v>316</v>
      </c>
      <c r="D273" s="209" t="s">
        <v>317</v>
      </c>
      <c r="E273" s="196">
        <v>44</v>
      </c>
      <c r="F273" s="196"/>
      <c r="G273" s="315">
        <v>0.8</v>
      </c>
      <c r="H273" s="315">
        <v>107.2</v>
      </c>
      <c r="I273" s="315">
        <v>10.3</v>
      </c>
      <c r="J273" s="196">
        <v>94</v>
      </c>
      <c r="K273" s="196" t="s">
        <v>708</v>
      </c>
      <c r="L273" s="196"/>
      <c r="M273" s="315">
        <v>12.1</v>
      </c>
      <c r="N273" s="315">
        <v>6.1</v>
      </c>
      <c r="O273" s="315">
        <v>28.6</v>
      </c>
      <c r="P273" s="315">
        <v>1.9</v>
      </c>
      <c r="Q273" s="315">
        <v>86.2</v>
      </c>
      <c r="R273" s="196"/>
      <c r="S273" s="315">
        <v>12.3</v>
      </c>
      <c r="T273" s="196">
        <v>31</v>
      </c>
      <c r="U273" s="315">
        <v>20.5</v>
      </c>
      <c r="V273" s="196"/>
      <c r="W273" s="316">
        <v>1.8</v>
      </c>
    </row>
    <row r="274" spans="1:23" ht="22.5" customHeight="1">
      <c r="A274" s="281" t="s">
        <v>885</v>
      </c>
      <c r="B274" s="209" t="s">
        <v>317</v>
      </c>
      <c r="C274" s="209" t="s">
        <v>316</v>
      </c>
      <c r="D274" s="209" t="s">
        <v>317</v>
      </c>
      <c r="E274" s="315">
        <v>47.7</v>
      </c>
      <c r="F274" s="196"/>
      <c r="G274" s="315">
        <v>1.1000000000000001</v>
      </c>
      <c r="H274" s="315">
        <v>87.3</v>
      </c>
      <c r="I274" s="315">
        <v>4.0999999999999996</v>
      </c>
      <c r="J274" s="315">
        <v>57.1</v>
      </c>
      <c r="K274" s="196">
        <v>1</v>
      </c>
      <c r="L274" s="196"/>
      <c r="M274" s="315">
        <v>12.3</v>
      </c>
      <c r="N274" s="315">
        <v>2.7</v>
      </c>
      <c r="O274" s="315">
        <v>20.8</v>
      </c>
      <c r="P274" s="315">
        <v>0.9</v>
      </c>
      <c r="Q274" s="315">
        <v>2.9</v>
      </c>
      <c r="R274" s="196"/>
      <c r="S274" s="315">
        <v>7.1</v>
      </c>
      <c r="T274" s="315">
        <v>39.700000000000003</v>
      </c>
      <c r="U274" s="315">
        <v>7.8</v>
      </c>
      <c r="V274" s="315">
        <v>1.4</v>
      </c>
      <c r="W274" s="316">
        <v>0.7</v>
      </c>
    </row>
    <row r="275" spans="1:23" ht="22.5" customHeight="1">
      <c r="A275" s="281" t="s">
        <v>886</v>
      </c>
      <c r="B275" s="209" t="s">
        <v>317</v>
      </c>
      <c r="C275" s="209" t="s">
        <v>316</v>
      </c>
      <c r="D275" s="209" t="s">
        <v>317</v>
      </c>
      <c r="E275" s="196">
        <v>55</v>
      </c>
      <c r="F275" s="196"/>
      <c r="G275" s="315">
        <v>0.6</v>
      </c>
      <c r="H275" s="315">
        <v>88.3</v>
      </c>
      <c r="I275" s="315">
        <v>5.0999999999999996</v>
      </c>
      <c r="J275" s="315">
        <v>50.3</v>
      </c>
      <c r="K275" s="196" t="s">
        <v>699</v>
      </c>
      <c r="L275" s="196"/>
      <c r="M275" s="315">
        <v>11.1</v>
      </c>
      <c r="N275" s="315">
        <v>2.6</v>
      </c>
      <c r="O275" s="315">
        <v>16.3</v>
      </c>
      <c r="P275" s="315">
        <v>0.5</v>
      </c>
      <c r="Q275" s="315">
        <v>103.3</v>
      </c>
      <c r="R275" s="196"/>
      <c r="S275" s="315">
        <v>6.1</v>
      </c>
      <c r="T275" s="315">
        <v>45.4</v>
      </c>
      <c r="U275" s="196"/>
      <c r="V275" s="196"/>
      <c r="W275" s="316">
        <v>1.4</v>
      </c>
    </row>
    <row r="276" spans="1:23" ht="22.5" customHeight="1">
      <c r="A276" s="281" t="s">
        <v>887</v>
      </c>
      <c r="B276" s="209" t="s">
        <v>317</v>
      </c>
      <c r="C276" s="209" t="s">
        <v>316</v>
      </c>
      <c r="D276" s="209" t="s">
        <v>317</v>
      </c>
      <c r="E276" s="315">
        <v>50.3</v>
      </c>
      <c r="F276" s="196"/>
      <c r="G276" s="315">
        <v>1.1000000000000001</v>
      </c>
      <c r="H276" s="315">
        <v>140.9</v>
      </c>
      <c r="I276" s="315">
        <v>10.5</v>
      </c>
      <c r="J276" s="315">
        <v>54.6</v>
      </c>
      <c r="K276" s="196" t="s">
        <v>651</v>
      </c>
      <c r="L276" s="196"/>
      <c r="M276" s="315">
        <v>9.6</v>
      </c>
      <c r="N276" s="315">
        <v>3.1</v>
      </c>
      <c r="O276" s="315">
        <v>17.899999999999999</v>
      </c>
      <c r="P276" s="315">
        <v>0.2</v>
      </c>
      <c r="Q276" s="315">
        <v>109.8</v>
      </c>
      <c r="R276" s="196"/>
      <c r="S276" s="196">
        <v>7</v>
      </c>
      <c r="T276" s="315">
        <v>39.9</v>
      </c>
      <c r="U276" s="196"/>
      <c r="V276" s="196"/>
      <c r="W276" s="317">
        <v>1</v>
      </c>
    </row>
    <row r="277" spans="1:23" ht="22.5" customHeight="1">
      <c r="A277" s="281" t="s">
        <v>317</v>
      </c>
      <c r="B277" s="209" t="s">
        <v>317</v>
      </c>
      <c r="C277" s="209" t="s">
        <v>316</v>
      </c>
      <c r="D277" s="209" t="s">
        <v>317</v>
      </c>
      <c r="E277" s="315">
        <v>48.7</v>
      </c>
      <c r="F277" s="315">
        <v>0.6</v>
      </c>
      <c r="G277" s="315">
        <v>0.7</v>
      </c>
      <c r="H277" s="315">
        <v>102.8</v>
      </c>
      <c r="I277" s="315">
        <v>6.3</v>
      </c>
      <c r="J277" s="315">
        <v>77.599999999999994</v>
      </c>
      <c r="K277" s="196" t="s">
        <v>706</v>
      </c>
      <c r="L277" s="315">
        <v>26.3</v>
      </c>
      <c r="M277" s="315">
        <v>14.8</v>
      </c>
      <c r="N277" s="315">
        <v>3.8</v>
      </c>
      <c r="O277" s="315">
        <v>19.7</v>
      </c>
      <c r="P277" s="315">
        <v>1.6</v>
      </c>
      <c r="Q277" s="315">
        <v>95.2</v>
      </c>
      <c r="R277" s="315">
        <v>26.6</v>
      </c>
      <c r="S277" s="315">
        <v>7.7</v>
      </c>
      <c r="T277" s="315">
        <v>38.700000000000003</v>
      </c>
      <c r="U277" s="196">
        <v>5</v>
      </c>
      <c r="V277" s="315">
        <v>2.2000000000000002</v>
      </c>
      <c r="W277" s="316">
        <v>2.1</v>
      </c>
    </row>
    <row r="278" spans="1:23" ht="22.5" customHeight="1">
      <c r="A278" s="281" t="s">
        <v>889</v>
      </c>
      <c r="B278" s="209" t="s">
        <v>317</v>
      </c>
      <c r="C278" s="209" t="s">
        <v>316</v>
      </c>
      <c r="D278" s="209" t="s">
        <v>317</v>
      </c>
      <c r="E278" s="315">
        <v>48.6</v>
      </c>
      <c r="F278" s="196"/>
      <c r="G278" s="196"/>
      <c r="H278" s="315">
        <v>59.6</v>
      </c>
      <c r="I278" s="196"/>
      <c r="J278" s="315">
        <v>18.899999999999999</v>
      </c>
      <c r="K278" s="196" t="s">
        <v>656</v>
      </c>
      <c r="L278" s="196"/>
      <c r="M278" s="315">
        <v>13.6</v>
      </c>
      <c r="N278" s="315">
        <v>2.4</v>
      </c>
      <c r="O278" s="315">
        <v>13.3</v>
      </c>
      <c r="P278" s="196"/>
      <c r="Q278" s="315">
        <v>21.8</v>
      </c>
      <c r="R278" s="196"/>
      <c r="S278" s="315">
        <v>4.2</v>
      </c>
      <c r="T278" s="315">
        <v>38.799999999999997</v>
      </c>
      <c r="U278" s="196"/>
      <c r="V278" s="196"/>
      <c r="W278" s="317"/>
    </row>
    <row r="279" spans="1:23" ht="22.5" customHeight="1">
      <c r="A279" s="281" t="s">
        <v>890</v>
      </c>
      <c r="B279" s="209" t="s">
        <v>317</v>
      </c>
      <c r="C279" s="209" t="s">
        <v>316</v>
      </c>
      <c r="D279" s="209" t="s">
        <v>317</v>
      </c>
      <c r="E279" s="315">
        <v>48.3</v>
      </c>
      <c r="F279" s="196"/>
      <c r="G279" s="196"/>
      <c r="H279" s="315">
        <v>43.1</v>
      </c>
      <c r="I279" s="196"/>
      <c r="J279" s="315">
        <v>44.4</v>
      </c>
      <c r="K279" s="196"/>
      <c r="L279" s="196"/>
      <c r="M279" s="196"/>
      <c r="N279" s="315">
        <v>3.3</v>
      </c>
      <c r="O279" s="315">
        <v>43.8</v>
      </c>
      <c r="P279" s="196"/>
      <c r="Q279" s="315">
        <v>106.3</v>
      </c>
      <c r="R279" s="196"/>
      <c r="S279" s="315">
        <v>14.3</v>
      </c>
      <c r="T279" s="315">
        <v>35.6</v>
      </c>
      <c r="U279" s="196"/>
      <c r="V279" s="196"/>
      <c r="W279" s="316">
        <v>3.4</v>
      </c>
    </row>
    <row r="280" spans="1:23" ht="22.5" customHeight="1">
      <c r="A280" s="281" t="s">
        <v>900</v>
      </c>
      <c r="B280" s="209" t="s">
        <v>317</v>
      </c>
      <c r="C280" s="209" t="s">
        <v>316</v>
      </c>
      <c r="D280" s="209" t="s">
        <v>317</v>
      </c>
      <c r="E280" s="196">
        <v>42</v>
      </c>
      <c r="F280" s="196"/>
      <c r="G280" s="196"/>
      <c r="H280" s="315">
        <v>83.8</v>
      </c>
      <c r="I280" s="196">
        <v>8</v>
      </c>
      <c r="J280" s="315">
        <v>50.7</v>
      </c>
      <c r="K280" s="196" t="s">
        <v>638</v>
      </c>
      <c r="L280" s="196"/>
      <c r="M280" s="315">
        <v>7.1</v>
      </c>
      <c r="N280" s="315">
        <v>3.7</v>
      </c>
      <c r="O280" s="315">
        <v>18.8</v>
      </c>
      <c r="P280" s="196">
        <v>1</v>
      </c>
      <c r="Q280" s="315">
        <v>74.2</v>
      </c>
      <c r="R280" s="196"/>
      <c r="S280" s="315">
        <v>11.5</v>
      </c>
      <c r="T280" s="315">
        <v>31.7</v>
      </c>
      <c r="U280" s="196"/>
      <c r="V280" s="315">
        <v>7.4</v>
      </c>
      <c r="W280" s="316">
        <v>3.4</v>
      </c>
    </row>
    <row r="281" spans="1:23" ht="22.5" customHeight="1">
      <c r="A281" s="281" t="s">
        <v>891</v>
      </c>
      <c r="B281" s="209" t="s">
        <v>317</v>
      </c>
      <c r="C281" s="209" t="s">
        <v>316</v>
      </c>
      <c r="D281" s="209" t="s">
        <v>317</v>
      </c>
      <c r="E281" s="315">
        <v>45.1</v>
      </c>
      <c r="F281" s="196"/>
      <c r="G281" s="315">
        <v>0.6</v>
      </c>
      <c r="H281" s="196">
        <v>87</v>
      </c>
      <c r="I281" s="315">
        <v>5.9</v>
      </c>
      <c r="J281" s="196">
        <v>59</v>
      </c>
      <c r="K281" s="196">
        <v>1</v>
      </c>
      <c r="L281" s="196"/>
      <c r="M281" s="196">
        <v>12</v>
      </c>
      <c r="N281" s="315">
        <v>6.3</v>
      </c>
      <c r="O281" s="315">
        <v>16.8</v>
      </c>
      <c r="P281" s="315">
        <v>0.7</v>
      </c>
      <c r="Q281" s="315">
        <v>75.7</v>
      </c>
      <c r="R281" s="196"/>
      <c r="S281" s="315">
        <v>13.6</v>
      </c>
      <c r="T281" s="315">
        <v>31.2</v>
      </c>
      <c r="U281" s="196"/>
      <c r="V281" s="196"/>
      <c r="W281" s="317">
        <v>3</v>
      </c>
    </row>
    <row r="282" spans="1:23" ht="22.5" customHeight="1">
      <c r="A282" s="281" t="s">
        <v>892</v>
      </c>
      <c r="B282" s="209" t="s">
        <v>317</v>
      </c>
      <c r="C282" s="209" t="s">
        <v>316</v>
      </c>
      <c r="D282" s="209" t="s">
        <v>317</v>
      </c>
      <c r="E282" s="315">
        <v>42.3</v>
      </c>
      <c r="F282" s="196"/>
      <c r="G282" s="315">
        <v>1.8</v>
      </c>
      <c r="H282" s="196">
        <v>117</v>
      </c>
      <c r="I282" s="315">
        <v>12.6</v>
      </c>
      <c r="J282" s="315">
        <v>51.2</v>
      </c>
      <c r="K282" s="196" t="s">
        <v>708</v>
      </c>
      <c r="L282" s="196"/>
      <c r="M282" s="315">
        <v>9.5</v>
      </c>
      <c r="N282" s="315">
        <v>4.0999999999999996</v>
      </c>
      <c r="O282" s="315">
        <v>25.9</v>
      </c>
      <c r="P282" s="315">
        <v>2.1</v>
      </c>
      <c r="Q282" s="315">
        <v>129.6</v>
      </c>
      <c r="R282" s="196"/>
      <c r="S282" s="315">
        <v>11.8</v>
      </c>
      <c r="T282" s="315">
        <v>32.5</v>
      </c>
      <c r="U282" s="196"/>
      <c r="V282" s="315">
        <v>2.4</v>
      </c>
      <c r="W282" s="316">
        <v>2.1</v>
      </c>
    </row>
    <row r="283" spans="1:23" ht="22.5" customHeight="1">
      <c r="A283" s="281" t="s">
        <v>893</v>
      </c>
      <c r="B283" s="209" t="s">
        <v>317</v>
      </c>
      <c r="C283" s="209" t="s">
        <v>316</v>
      </c>
      <c r="D283" s="209" t="s">
        <v>317</v>
      </c>
      <c r="E283" s="315">
        <v>50.5</v>
      </c>
      <c r="F283" s="315">
        <v>0.7</v>
      </c>
      <c r="G283" s="196">
        <v>1</v>
      </c>
      <c r="H283" s="315">
        <v>125.9</v>
      </c>
      <c r="I283" s="315">
        <v>4.9000000000000004</v>
      </c>
      <c r="J283" s="315">
        <v>90.4</v>
      </c>
      <c r="K283" s="196" t="s">
        <v>696</v>
      </c>
      <c r="L283" s="315">
        <v>26.2</v>
      </c>
      <c r="M283" s="315">
        <v>15.2</v>
      </c>
      <c r="N283" s="315">
        <v>3.9</v>
      </c>
      <c r="O283" s="196">
        <v>18</v>
      </c>
      <c r="P283" s="315">
        <v>1.8</v>
      </c>
      <c r="Q283" s="315">
        <v>94.4</v>
      </c>
      <c r="R283" s="315">
        <v>26.1</v>
      </c>
      <c r="S283" s="315">
        <v>6.2</v>
      </c>
      <c r="T283" s="315">
        <v>41.2</v>
      </c>
      <c r="U283" s="196"/>
      <c r="V283" s="315">
        <v>1.6</v>
      </c>
      <c r="W283" s="316">
        <v>1.7</v>
      </c>
    </row>
    <row r="284" spans="1:23" ht="22.5" customHeight="1">
      <c r="A284" s="281" t="s">
        <v>894</v>
      </c>
      <c r="B284" s="209" t="s">
        <v>317</v>
      </c>
      <c r="C284" s="209" t="s">
        <v>316</v>
      </c>
      <c r="D284" s="209" t="s">
        <v>317</v>
      </c>
      <c r="E284" s="315">
        <v>45.4</v>
      </c>
      <c r="F284" s="196"/>
      <c r="G284" s="315">
        <v>1.7</v>
      </c>
      <c r="H284" s="196">
        <v>136</v>
      </c>
      <c r="I284" s="315">
        <v>5.6</v>
      </c>
      <c r="J284" s="196">
        <v>65</v>
      </c>
      <c r="K284" s="196" t="s">
        <v>696</v>
      </c>
      <c r="L284" s="196"/>
      <c r="M284" s="315">
        <v>10.1</v>
      </c>
      <c r="N284" s="315">
        <v>5.2</v>
      </c>
      <c r="O284" s="315">
        <v>20.5</v>
      </c>
      <c r="P284" s="315">
        <v>0.7</v>
      </c>
      <c r="Q284" s="315">
        <v>60.8</v>
      </c>
      <c r="R284" s="196"/>
      <c r="S284" s="315">
        <v>11.4</v>
      </c>
      <c r="T284" s="315">
        <v>32.799999999999997</v>
      </c>
      <c r="U284" s="196"/>
      <c r="V284" s="315">
        <v>4.9000000000000004</v>
      </c>
      <c r="W284" s="316">
        <v>3.9</v>
      </c>
    </row>
    <row r="285" spans="1:23" ht="22.5" customHeight="1">
      <c r="A285" s="281" t="s">
        <v>895</v>
      </c>
      <c r="B285" s="209" t="s">
        <v>317</v>
      </c>
      <c r="C285" s="209" t="s">
        <v>316</v>
      </c>
      <c r="D285" s="209" t="s">
        <v>317</v>
      </c>
      <c r="E285" s="196">
        <v>50</v>
      </c>
      <c r="F285" s="196"/>
      <c r="G285" s="196"/>
      <c r="H285" s="315">
        <v>64.099999999999994</v>
      </c>
      <c r="I285" s="315">
        <v>12.4</v>
      </c>
      <c r="J285" s="315">
        <v>82.3</v>
      </c>
      <c r="K285" s="196"/>
      <c r="L285" s="196"/>
      <c r="M285" s="196"/>
      <c r="N285" s="315">
        <v>6.7</v>
      </c>
      <c r="O285" s="315">
        <v>15.4</v>
      </c>
      <c r="P285" s="196"/>
      <c r="Q285" s="315">
        <v>175.4</v>
      </c>
      <c r="R285" s="196"/>
      <c r="S285" s="315">
        <v>6.4</v>
      </c>
      <c r="T285" s="315">
        <v>38.4</v>
      </c>
      <c r="U285" s="196"/>
      <c r="V285" s="196"/>
      <c r="W285" s="317"/>
    </row>
    <row r="286" spans="1:23" ht="22.5" customHeight="1">
      <c r="A286" s="281" t="s">
        <v>896</v>
      </c>
      <c r="B286" s="209" t="s">
        <v>317</v>
      </c>
      <c r="C286" s="209" t="s">
        <v>316</v>
      </c>
      <c r="D286" s="209" t="s">
        <v>317</v>
      </c>
      <c r="E286" s="196">
        <v>44</v>
      </c>
      <c r="F286" s="196"/>
      <c r="G286" s="315">
        <v>0.5</v>
      </c>
      <c r="H286" s="315">
        <v>87.7</v>
      </c>
      <c r="I286" s="315">
        <v>4.5999999999999996</v>
      </c>
      <c r="J286" s="315">
        <v>28.6</v>
      </c>
      <c r="K286" s="196" t="s">
        <v>699</v>
      </c>
      <c r="L286" s="196"/>
      <c r="M286" s="196">
        <v>15</v>
      </c>
      <c r="N286" s="315">
        <v>1.5</v>
      </c>
      <c r="O286" s="315">
        <v>18.8</v>
      </c>
      <c r="P286" s="315">
        <v>0.4</v>
      </c>
      <c r="Q286" s="315">
        <v>50.5</v>
      </c>
      <c r="R286" s="196"/>
      <c r="S286" s="315">
        <v>10.7</v>
      </c>
      <c r="T286" s="196">
        <v>34</v>
      </c>
      <c r="U286" s="196"/>
      <c r="V286" s="196"/>
      <c r="W286" s="316">
        <v>0.5</v>
      </c>
    </row>
    <row r="287" spans="1:23" ht="22.5" customHeight="1">
      <c r="A287" s="281" t="s">
        <v>897</v>
      </c>
      <c r="B287" s="209" t="s">
        <v>317</v>
      </c>
      <c r="C287" s="209" t="s">
        <v>316</v>
      </c>
      <c r="D287" s="209" t="s">
        <v>317</v>
      </c>
      <c r="E287" s="315">
        <v>50.4</v>
      </c>
      <c r="F287" s="196"/>
      <c r="G287" s="315">
        <v>1.1000000000000001</v>
      </c>
      <c r="H287" s="315">
        <v>88.4</v>
      </c>
      <c r="I287" s="315">
        <v>8.4</v>
      </c>
      <c r="J287" s="315">
        <v>45.9</v>
      </c>
      <c r="K287" s="196" t="s">
        <v>712</v>
      </c>
      <c r="L287" s="196"/>
      <c r="M287" s="315">
        <v>8.5</v>
      </c>
      <c r="N287" s="315">
        <v>2.5</v>
      </c>
      <c r="O287" s="315">
        <v>18.600000000000001</v>
      </c>
      <c r="P287" s="315">
        <v>1.4</v>
      </c>
      <c r="Q287" s="315">
        <v>95.8</v>
      </c>
      <c r="R287" s="196"/>
      <c r="S287" s="315">
        <v>7.4</v>
      </c>
      <c r="T287" s="315">
        <v>42.1</v>
      </c>
      <c r="U287" s="315">
        <v>3.4</v>
      </c>
      <c r="V287" s="315">
        <v>3.9</v>
      </c>
      <c r="W287" s="316">
        <v>2.2999999999999998</v>
      </c>
    </row>
    <row r="288" spans="1:23" ht="22.5" customHeight="1">
      <c r="A288" s="281" t="s">
        <v>898</v>
      </c>
      <c r="B288" s="209" t="s">
        <v>317</v>
      </c>
      <c r="C288" s="209" t="s">
        <v>316</v>
      </c>
      <c r="D288" s="209" t="s">
        <v>317</v>
      </c>
      <c r="E288" s="315">
        <v>45.8</v>
      </c>
      <c r="F288" s="196"/>
      <c r="G288" s="196"/>
      <c r="H288" s="315">
        <v>60.9</v>
      </c>
      <c r="I288" s="315">
        <v>8.6</v>
      </c>
      <c r="J288" s="315">
        <v>34.1</v>
      </c>
      <c r="K288" s="196">
        <v>1</v>
      </c>
      <c r="L288" s="196"/>
      <c r="M288" s="315">
        <v>10.6</v>
      </c>
      <c r="N288" s="315">
        <v>2.9</v>
      </c>
      <c r="O288" s="315">
        <v>23.9</v>
      </c>
      <c r="P288" s="315">
        <v>0.9</v>
      </c>
      <c r="Q288" s="315">
        <v>47.5</v>
      </c>
      <c r="R288" s="196"/>
      <c r="S288" s="315">
        <v>8.5</v>
      </c>
      <c r="T288" s="315">
        <v>36.5</v>
      </c>
      <c r="U288" s="196"/>
      <c r="V288" s="196"/>
      <c r="W288" s="316">
        <v>0.4</v>
      </c>
    </row>
    <row r="289" spans="1:23" ht="22.5" customHeight="1">
      <c r="A289" s="281" t="s">
        <v>899</v>
      </c>
      <c r="B289" s="209" t="s">
        <v>317</v>
      </c>
      <c r="C289" s="209" t="s">
        <v>316</v>
      </c>
      <c r="D289" s="209" t="s">
        <v>317</v>
      </c>
      <c r="E289" s="315">
        <v>47.4</v>
      </c>
      <c r="F289" s="196"/>
      <c r="G289" s="315">
        <v>0.1</v>
      </c>
      <c r="H289" s="315">
        <v>71.599999999999994</v>
      </c>
      <c r="I289" s="315">
        <v>6.7</v>
      </c>
      <c r="J289" s="315">
        <v>71.900000000000006</v>
      </c>
      <c r="K289" s="196" t="s">
        <v>682</v>
      </c>
      <c r="L289" s="196"/>
      <c r="M289" s="315">
        <v>17.600000000000001</v>
      </c>
      <c r="N289" s="196">
        <v>3</v>
      </c>
      <c r="O289" s="315">
        <v>20.9</v>
      </c>
      <c r="P289" s="315">
        <v>1.8</v>
      </c>
      <c r="Q289" s="315">
        <v>79.599999999999994</v>
      </c>
      <c r="R289" s="196"/>
      <c r="S289" s="315">
        <v>6.4</v>
      </c>
      <c r="T289" s="315">
        <v>39.5</v>
      </c>
      <c r="U289" s="315">
        <v>11.1</v>
      </c>
      <c r="V289" s="315">
        <v>2.4</v>
      </c>
      <c r="W289" s="316">
        <v>2.7</v>
      </c>
    </row>
    <row r="290" spans="1:23" ht="22.5" customHeight="1">
      <c r="A290" s="281" t="s">
        <v>901</v>
      </c>
      <c r="B290" s="209" t="s">
        <v>317</v>
      </c>
      <c r="C290" s="209" t="s">
        <v>316</v>
      </c>
      <c r="D290" s="209" t="s">
        <v>317</v>
      </c>
      <c r="E290" s="315">
        <v>48.6</v>
      </c>
      <c r="F290" s="196"/>
      <c r="G290" s="315">
        <v>2.1</v>
      </c>
      <c r="H290" s="315">
        <v>61.9</v>
      </c>
      <c r="I290" s="315">
        <v>11.7</v>
      </c>
      <c r="J290" s="315">
        <v>63.7</v>
      </c>
      <c r="K290" s="196" t="s">
        <v>694</v>
      </c>
      <c r="L290" s="196"/>
      <c r="M290" s="196"/>
      <c r="N290" s="315">
        <v>3.9</v>
      </c>
      <c r="O290" s="315">
        <v>11.5</v>
      </c>
      <c r="P290" s="315">
        <v>0.9</v>
      </c>
      <c r="Q290" s="315">
        <v>90.2</v>
      </c>
      <c r="R290" s="196"/>
      <c r="S290" s="315">
        <v>6.1</v>
      </c>
      <c r="T290" s="315">
        <v>39.9</v>
      </c>
      <c r="U290" s="196"/>
      <c r="V290" s="196"/>
      <c r="W290" s="317"/>
    </row>
    <row r="291" spans="1:23" ht="22.5" customHeight="1">
      <c r="A291" s="281" t="s">
        <v>902</v>
      </c>
      <c r="B291" s="209" t="s">
        <v>317</v>
      </c>
      <c r="C291" s="209" t="s">
        <v>316</v>
      </c>
      <c r="D291" s="209" t="s">
        <v>317</v>
      </c>
      <c r="E291" s="315">
        <v>43.4</v>
      </c>
      <c r="F291" s="196"/>
      <c r="G291" s="196"/>
      <c r="H291" s="315">
        <v>95.7</v>
      </c>
      <c r="I291" s="196">
        <v>11</v>
      </c>
      <c r="J291" s="315">
        <v>54.3</v>
      </c>
      <c r="K291" s="196"/>
      <c r="L291" s="196"/>
      <c r="M291" s="315">
        <v>12.2</v>
      </c>
      <c r="N291" s="315">
        <v>4.0999999999999996</v>
      </c>
      <c r="O291" s="315">
        <v>18.2</v>
      </c>
      <c r="P291" s="315">
        <v>0.8</v>
      </c>
      <c r="Q291" s="315">
        <v>66.3</v>
      </c>
      <c r="R291" s="196"/>
      <c r="S291" s="315">
        <v>9.9</v>
      </c>
      <c r="T291" s="315">
        <v>32.9</v>
      </c>
      <c r="U291" s="196"/>
      <c r="V291" s="315">
        <v>5.8</v>
      </c>
      <c r="W291" s="316">
        <v>2.7</v>
      </c>
    </row>
    <row r="292" spans="1:23" ht="22.5" customHeight="1">
      <c r="A292" s="281" t="s">
        <v>744</v>
      </c>
      <c r="B292" s="209" t="s">
        <v>745</v>
      </c>
      <c r="C292" s="209" t="s">
        <v>137</v>
      </c>
      <c r="D292" s="209" t="s">
        <v>145</v>
      </c>
      <c r="E292" s="196">
        <v>48</v>
      </c>
      <c r="F292" s="315">
        <v>2.1</v>
      </c>
      <c r="G292" s="315">
        <v>1.5</v>
      </c>
      <c r="H292" s="315">
        <v>47.5</v>
      </c>
      <c r="I292" s="315">
        <v>10.5</v>
      </c>
      <c r="J292" s="196">
        <v>101</v>
      </c>
      <c r="K292" s="196" t="s">
        <v>683</v>
      </c>
      <c r="L292" s="315">
        <v>23.9</v>
      </c>
      <c r="M292" s="315">
        <v>20.8</v>
      </c>
      <c r="N292" s="315">
        <v>3.9</v>
      </c>
      <c r="O292" s="315">
        <v>34.4</v>
      </c>
      <c r="P292" s="315">
        <v>2.8</v>
      </c>
      <c r="Q292" s="315">
        <v>149.19999999999999</v>
      </c>
      <c r="R292" s="315">
        <v>32.700000000000003</v>
      </c>
      <c r="S292" s="315">
        <v>8.1</v>
      </c>
      <c r="T292" s="315">
        <v>33.700000000000003</v>
      </c>
      <c r="U292" s="196"/>
      <c r="V292" s="315">
        <v>2.7</v>
      </c>
      <c r="W292" s="316">
        <v>1.8</v>
      </c>
    </row>
    <row r="293" spans="1:23" ht="22.5" customHeight="1">
      <c r="A293" s="281" t="s">
        <v>746</v>
      </c>
      <c r="B293" s="209" t="s">
        <v>745</v>
      </c>
      <c r="C293" s="209" t="s">
        <v>137</v>
      </c>
      <c r="D293" s="209" t="s">
        <v>145</v>
      </c>
      <c r="E293" s="315">
        <v>48.9</v>
      </c>
      <c r="F293" s="196">
        <v>1</v>
      </c>
      <c r="G293" s="315">
        <v>1.4</v>
      </c>
      <c r="H293" s="196">
        <v>63</v>
      </c>
      <c r="I293" s="315">
        <v>4.7</v>
      </c>
      <c r="J293" s="315">
        <v>83.1</v>
      </c>
      <c r="K293" s="196">
        <v>2</v>
      </c>
      <c r="L293" s="315">
        <v>19.399999999999999</v>
      </c>
      <c r="M293" s="315">
        <v>13.9</v>
      </c>
      <c r="N293" s="315">
        <v>2.8</v>
      </c>
      <c r="O293" s="315">
        <v>17.2</v>
      </c>
      <c r="P293" s="315">
        <v>2.8</v>
      </c>
      <c r="Q293" s="315">
        <v>100.6</v>
      </c>
      <c r="R293" s="196">
        <v>30</v>
      </c>
      <c r="S293" s="315">
        <v>5.3</v>
      </c>
      <c r="T293" s="315">
        <v>39.4</v>
      </c>
      <c r="U293" s="196"/>
      <c r="V293" s="315">
        <v>1.2</v>
      </c>
      <c r="W293" s="316">
        <v>1.9</v>
      </c>
    </row>
    <row r="294" spans="1:23" ht="22.5" customHeight="1">
      <c r="A294" s="281" t="s">
        <v>747</v>
      </c>
      <c r="B294" s="209" t="s">
        <v>745</v>
      </c>
      <c r="C294" s="209" t="s">
        <v>137</v>
      </c>
      <c r="D294" s="209" t="s">
        <v>145</v>
      </c>
      <c r="E294" s="315">
        <v>48.6</v>
      </c>
      <c r="F294" s="196"/>
      <c r="G294" s="196">
        <v>1</v>
      </c>
      <c r="H294" s="315">
        <v>66.900000000000006</v>
      </c>
      <c r="I294" s="196">
        <v>5</v>
      </c>
      <c r="J294" s="315">
        <v>53.4</v>
      </c>
      <c r="K294" s="196" t="s">
        <v>712</v>
      </c>
      <c r="L294" s="196"/>
      <c r="M294" s="315">
        <v>8.6</v>
      </c>
      <c r="N294" s="315">
        <v>1.6</v>
      </c>
      <c r="O294" s="315">
        <v>20.3</v>
      </c>
      <c r="P294" s="315">
        <v>1.4</v>
      </c>
      <c r="Q294" s="196">
        <v>82</v>
      </c>
      <c r="R294" s="196"/>
      <c r="S294" s="315">
        <v>4.7</v>
      </c>
      <c r="T294" s="315">
        <v>40.1</v>
      </c>
      <c r="U294" s="196"/>
      <c r="V294" s="196"/>
      <c r="W294" s="316">
        <v>0.8</v>
      </c>
    </row>
    <row r="295" spans="1:23" ht="22.5" customHeight="1">
      <c r="A295" s="281" t="s">
        <v>748</v>
      </c>
      <c r="B295" s="209" t="s">
        <v>745</v>
      </c>
      <c r="C295" s="209" t="s">
        <v>137</v>
      </c>
      <c r="D295" s="209" t="s">
        <v>145</v>
      </c>
      <c r="E295" s="315">
        <v>45.9</v>
      </c>
      <c r="F295" s="196"/>
      <c r="G295" s="315">
        <v>0.7</v>
      </c>
      <c r="H295" s="315">
        <v>53.9</v>
      </c>
      <c r="I295" s="315">
        <v>4.2</v>
      </c>
      <c r="J295" s="315">
        <v>50.4</v>
      </c>
      <c r="K295" s="196" t="s">
        <v>688</v>
      </c>
      <c r="L295" s="196"/>
      <c r="M295" s="315">
        <v>13.6</v>
      </c>
      <c r="N295" s="315">
        <v>3.2</v>
      </c>
      <c r="O295" s="315">
        <v>23.9</v>
      </c>
      <c r="P295" s="315">
        <v>1.5</v>
      </c>
      <c r="Q295" s="315">
        <v>141.80000000000001</v>
      </c>
      <c r="R295" s="196"/>
      <c r="S295" s="315">
        <v>6.5</v>
      </c>
      <c r="T295" s="315">
        <v>36.799999999999997</v>
      </c>
      <c r="U295" s="196"/>
      <c r="V295" s="196"/>
      <c r="W295" s="316">
        <v>1.3</v>
      </c>
    </row>
    <row r="296" spans="1:23" ht="22.5" customHeight="1">
      <c r="A296" s="281" t="s">
        <v>749</v>
      </c>
      <c r="B296" s="209" t="s">
        <v>745</v>
      </c>
      <c r="C296" s="209" t="s">
        <v>137</v>
      </c>
      <c r="D296" s="209" t="s">
        <v>145</v>
      </c>
      <c r="E296" s="315">
        <v>43.4</v>
      </c>
      <c r="F296" s="196"/>
      <c r="G296" s="315">
        <v>1.1000000000000001</v>
      </c>
      <c r="H296" s="315">
        <v>59.1</v>
      </c>
      <c r="I296" s="315">
        <v>7.7</v>
      </c>
      <c r="J296" s="315">
        <v>64.400000000000006</v>
      </c>
      <c r="K296" s="196">
        <v>2</v>
      </c>
      <c r="L296" s="196"/>
      <c r="M296" s="315">
        <v>9.6</v>
      </c>
      <c r="N296" s="315">
        <v>3.5</v>
      </c>
      <c r="O296" s="315">
        <v>22.1</v>
      </c>
      <c r="P296" s="315">
        <v>1.4</v>
      </c>
      <c r="Q296" s="315">
        <v>107.2</v>
      </c>
      <c r="R296" s="196"/>
      <c r="S296" s="315">
        <v>9.5</v>
      </c>
      <c r="T296" s="196">
        <v>33</v>
      </c>
      <c r="U296" s="196"/>
      <c r="V296" s="196"/>
      <c r="W296" s="316">
        <v>1.1000000000000001</v>
      </c>
    </row>
    <row r="297" spans="1:23" ht="22.5" customHeight="1">
      <c r="A297" s="281" t="s">
        <v>750</v>
      </c>
      <c r="B297" s="209" t="s">
        <v>745</v>
      </c>
      <c r="C297" s="209" t="s">
        <v>137</v>
      </c>
      <c r="D297" s="209" t="s">
        <v>145</v>
      </c>
      <c r="E297" s="315">
        <v>44.5</v>
      </c>
      <c r="F297" s="196"/>
      <c r="G297" s="315">
        <v>1.7</v>
      </c>
      <c r="H297" s="315">
        <v>45.8</v>
      </c>
      <c r="I297" s="315">
        <v>12.7</v>
      </c>
      <c r="J297" s="315">
        <v>103.6</v>
      </c>
      <c r="K297" s="196" t="s">
        <v>697</v>
      </c>
      <c r="L297" s="196"/>
      <c r="M297" s="315">
        <v>19.2</v>
      </c>
      <c r="N297" s="315">
        <v>5.0999999999999996</v>
      </c>
      <c r="O297" s="315">
        <v>37.5</v>
      </c>
      <c r="P297" s="315">
        <v>1.5</v>
      </c>
      <c r="Q297" s="315">
        <v>143.69999999999999</v>
      </c>
      <c r="R297" s="196"/>
      <c r="S297" s="315">
        <v>12.8</v>
      </c>
      <c r="T297" s="315">
        <v>30.5</v>
      </c>
      <c r="U297" s="196"/>
      <c r="V297" s="196"/>
      <c r="W297" s="316">
        <v>1.7</v>
      </c>
    </row>
    <row r="298" spans="1:23" ht="22.5" customHeight="1">
      <c r="A298" s="281" t="s">
        <v>751</v>
      </c>
      <c r="B298" s="209" t="s">
        <v>745</v>
      </c>
      <c r="C298" s="209" t="s">
        <v>137</v>
      </c>
      <c r="D298" s="209" t="s">
        <v>145</v>
      </c>
      <c r="E298" s="315">
        <v>46.4</v>
      </c>
      <c r="F298" s="196"/>
      <c r="G298" s="315">
        <v>0.9</v>
      </c>
      <c r="H298" s="196">
        <v>46</v>
      </c>
      <c r="I298" s="315">
        <v>6.3</v>
      </c>
      <c r="J298" s="315">
        <v>65.599999999999994</v>
      </c>
      <c r="K298" s="196" t="s">
        <v>717</v>
      </c>
      <c r="L298" s="196"/>
      <c r="M298" s="315">
        <v>11.7</v>
      </c>
      <c r="N298" s="315">
        <v>3.6</v>
      </c>
      <c r="O298" s="315">
        <v>29.8</v>
      </c>
      <c r="P298" s="315">
        <v>1.3</v>
      </c>
      <c r="Q298" s="315">
        <v>107.1</v>
      </c>
      <c r="R298" s="196"/>
      <c r="S298" s="315">
        <v>8.6</v>
      </c>
      <c r="T298" s="315">
        <v>33.9</v>
      </c>
      <c r="U298" s="196"/>
      <c r="V298" s="196"/>
      <c r="W298" s="316">
        <v>1.1000000000000001</v>
      </c>
    </row>
    <row r="299" spans="1:23" ht="22.5" customHeight="1">
      <c r="A299" s="281" t="s">
        <v>752</v>
      </c>
      <c r="B299" s="209" t="s">
        <v>745</v>
      </c>
      <c r="C299" s="209" t="s">
        <v>137</v>
      </c>
      <c r="D299" s="209" t="s">
        <v>145</v>
      </c>
      <c r="E299" s="315">
        <v>43.4</v>
      </c>
      <c r="F299" s="196"/>
      <c r="G299" s="315">
        <v>1.6</v>
      </c>
      <c r="H299" s="196">
        <v>34</v>
      </c>
      <c r="I299" s="196"/>
      <c r="J299" s="315">
        <v>44.1</v>
      </c>
      <c r="K299" s="196" t="s">
        <v>706</v>
      </c>
      <c r="L299" s="196"/>
      <c r="M299" s="315">
        <v>8.1</v>
      </c>
      <c r="N299" s="315">
        <v>2.9</v>
      </c>
      <c r="O299" s="315">
        <v>16.8</v>
      </c>
      <c r="P299" s="315">
        <v>1.3</v>
      </c>
      <c r="Q299" s="315">
        <v>158.4</v>
      </c>
      <c r="R299" s="196"/>
      <c r="S299" s="315">
        <v>6.7</v>
      </c>
      <c r="T299" s="315">
        <v>35.1</v>
      </c>
      <c r="U299" s="196"/>
      <c r="V299" s="196"/>
      <c r="W299" s="316">
        <v>1.2</v>
      </c>
    </row>
    <row r="300" spans="1:23" ht="22.5" customHeight="1">
      <c r="A300" s="281" t="s">
        <v>753</v>
      </c>
      <c r="B300" s="209" t="s">
        <v>745</v>
      </c>
      <c r="C300" s="209" t="s">
        <v>137</v>
      </c>
      <c r="D300" s="209" t="s">
        <v>145</v>
      </c>
      <c r="E300" s="315">
        <v>50.1</v>
      </c>
      <c r="F300" s="196"/>
      <c r="G300" s="315">
        <v>0.5</v>
      </c>
      <c r="H300" s="196">
        <v>40</v>
      </c>
      <c r="I300" s="315">
        <v>4.3</v>
      </c>
      <c r="J300" s="315">
        <v>61.8</v>
      </c>
      <c r="K300" s="196" t="s">
        <v>696</v>
      </c>
      <c r="L300" s="196"/>
      <c r="M300" s="315">
        <v>21.6</v>
      </c>
      <c r="N300" s="315">
        <v>2.8</v>
      </c>
      <c r="O300" s="315">
        <v>22.3</v>
      </c>
      <c r="P300" s="196">
        <v>1</v>
      </c>
      <c r="Q300" s="315">
        <v>76.099999999999994</v>
      </c>
      <c r="R300" s="196"/>
      <c r="S300" s="315">
        <v>5.0999999999999996</v>
      </c>
      <c r="T300" s="315">
        <v>40.6</v>
      </c>
      <c r="U300" s="196"/>
      <c r="V300" s="196"/>
      <c r="W300" s="316">
        <v>0.5</v>
      </c>
    </row>
  </sheetData>
  <sheetProtection algorithmName="SHA-512" hashValue="QPBKvbDIL/liiIte4YX8EHVFbr1ets5bFhnmS61Tb9Nk7puAg5zFNzzW5FB7EwninizuhGBMTQOlUIu9wg2+hw==" saltValue="wpAcbhmTZVc4IGUq+Ik1xg==" spinCount="100000" sheet="1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"/>
  <sheetViews>
    <sheetView zoomScale="85" zoomScaleNormal="85" workbookViewId="0">
      <pane xSplit="1" topLeftCell="B1" activePane="topRight" state="frozen"/>
      <selection pane="topRight" activeCell="E7" sqref="E7"/>
    </sheetView>
  </sheetViews>
  <sheetFormatPr defaultColWidth="9.1796875" defaultRowHeight="33.75" customHeight="1"/>
  <cols>
    <col min="1" max="1" width="23.1796875" style="7" customWidth="1"/>
    <col min="2" max="2" width="30" style="7" bestFit="1" customWidth="1"/>
    <col min="3" max="4" width="18.453125" style="14" bestFit="1" customWidth="1"/>
    <col min="5" max="6" width="49.54296875" style="14" customWidth="1"/>
    <col min="7" max="7" width="25.7265625" style="14" bestFit="1" customWidth="1"/>
    <col min="8" max="8" width="41.1796875" style="14" bestFit="1" customWidth="1"/>
    <col min="9" max="10" width="41.1796875" style="14" customWidth="1"/>
    <col min="11" max="11" width="21.453125" style="14" customWidth="1"/>
    <col min="12" max="12" width="28.1796875" style="14" bestFit="1" customWidth="1"/>
    <col min="13" max="13" width="19.1796875" style="14" bestFit="1" customWidth="1"/>
    <col min="14" max="14" width="29.453125" style="14" customWidth="1"/>
    <col min="15" max="16384" width="9.1796875" style="14"/>
  </cols>
  <sheetData>
    <row r="1" spans="1:16" ht="33.75" customHeight="1">
      <c r="A1" s="159" t="s">
        <v>1115</v>
      </c>
    </row>
    <row r="2" spans="1:16" ht="33.75" customHeight="1" thickBot="1">
      <c r="A2" s="403" t="s">
        <v>1181</v>
      </c>
    </row>
    <row r="3" spans="1:16" ht="33.75" customHeight="1" thickBot="1">
      <c r="D3" s="415" t="s">
        <v>1103</v>
      </c>
      <c r="E3" s="416"/>
      <c r="F3" s="416"/>
      <c r="G3" s="416"/>
      <c r="H3" s="416"/>
      <c r="I3" s="416"/>
      <c r="J3" s="417"/>
      <c r="K3" s="412" t="s">
        <v>1017</v>
      </c>
      <c r="L3" s="413"/>
      <c r="M3" s="413"/>
      <c r="N3" s="414"/>
    </row>
    <row r="4" spans="1:16" ht="33.75" customHeight="1" thickBot="1">
      <c r="A4" s="58"/>
      <c r="B4"/>
      <c r="C4" s="9"/>
      <c r="D4" s="361" t="s">
        <v>1014</v>
      </c>
      <c r="E4" s="362" t="s">
        <v>1102</v>
      </c>
      <c r="F4" s="363" t="s">
        <v>1107</v>
      </c>
      <c r="G4" s="10" t="s">
        <v>1</v>
      </c>
      <c r="H4" s="10" t="s">
        <v>2</v>
      </c>
      <c r="I4" s="10" t="s">
        <v>3</v>
      </c>
      <c r="J4" s="10" t="s">
        <v>4</v>
      </c>
      <c r="K4" s="12" t="s">
        <v>5</v>
      </c>
      <c r="L4" s="12" t="s">
        <v>6</v>
      </c>
      <c r="M4" s="11" t="s">
        <v>7</v>
      </c>
      <c r="N4" s="12" t="s">
        <v>8</v>
      </c>
    </row>
    <row r="5" spans="1:16" ht="33.75" customHeight="1">
      <c r="A5" s="36" t="s">
        <v>9</v>
      </c>
      <c r="B5" s="21"/>
      <c r="C5" s="21"/>
      <c r="D5" s="360">
        <f>SUBTOTAL(109,D10:D302)</f>
        <v>5517897</v>
      </c>
      <c r="E5" s="37">
        <f>SUBTOTAL(109,E10:E302)</f>
        <v>2621163</v>
      </c>
      <c r="F5" s="37"/>
      <c r="G5" s="38"/>
      <c r="H5" s="38"/>
      <c r="I5" s="38"/>
      <c r="J5" s="38"/>
      <c r="K5" s="37">
        <f>SUBTOTAL(109,K10:K302)</f>
        <v>157088</v>
      </c>
      <c r="L5" s="39">
        <f>SUBTOTAL(109,L10:L302)</f>
        <v>867450375.46000028</v>
      </c>
      <c r="M5" s="37">
        <f>SUBTOTAL(109,M10:M302)</f>
        <v>25117408</v>
      </c>
      <c r="N5" s="39">
        <f>SUBTOTAL(109,N10:N302)</f>
        <v>514210962.44999945</v>
      </c>
    </row>
    <row r="6" spans="1:16" ht="33.75" customHeight="1">
      <c r="A6" s="370" t="s">
        <v>1175</v>
      </c>
      <c r="B6" s="370"/>
      <c r="C6" s="193"/>
      <c r="D6" s="193">
        <f>SUM(Taulukko1[Väestö 2021])</f>
        <v>5517897</v>
      </c>
      <c r="E6" s="193">
        <f>SUM(Taulukko1[Kokonaistyövoiman määrä, 2020])</f>
        <v>2621163</v>
      </c>
      <c r="F6" s="193"/>
      <c r="G6" s="193"/>
      <c r="H6" s="193"/>
      <c r="I6" s="193"/>
      <c r="J6" s="193"/>
      <c r="K6" s="193">
        <f>SUM(Taulukko1[Etuuden saajat])</f>
        <v>157088</v>
      </c>
      <c r="L6" s="239">
        <f>SUM(Taulukko1[Maksetut etuudet, euroa])</f>
        <v>867450375.46000028</v>
      </c>
      <c r="M6" s="193">
        <f>SUM(Taulukko1[Korvatut päivät])</f>
        <v>25117408</v>
      </c>
      <c r="N6" s="239">
        <f>SUM(Taulukko1[Kunnan osuus, euroa])</f>
        <v>514210962.44999945</v>
      </c>
      <c r="P6" s="9"/>
    </row>
    <row r="7" spans="1:16" ht="33.75" customHeight="1" thickBot="1">
      <c r="P7" s="9"/>
    </row>
    <row r="8" spans="1:16" ht="33.75" customHeight="1">
      <c r="A8" s="59"/>
      <c r="B8" s="59"/>
      <c r="C8" s="371"/>
      <c r="D8" s="415" t="s">
        <v>1103</v>
      </c>
      <c r="E8" s="416"/>
      <c r="F8" s="416"/>
      <c r="G8" s="416"/>
      <c r="H8" s="416"/>
      <c r="I8" s="416"/>
      <c r="J8" s="417"/>
      <c r="K8" s="412" t="s">
        <v>1017</v>
      </c>
      <c r="L8" s="413"/>
      <c r="M8" s="413"/>
      <c r="N8" s="414"/>
      <c r="O8" s="371"/>
      <c r="P8" s="371"/>
    </row>
    <row r="9" spans="1:16" ht="33.75" customHeight="1">
      <c r="A9" s="228" t="s">
        <v>0</v>
      </c>
      <c r="B9" s="229" t="s">
        <v>10</v>
      </c>
      <c r="C9" s="402" t="s">
        <v>11</v>
      </c>
      <c r="D9" s="230" t="s">
        <v>1014</v>
      </c>
      <c r="E9" s="231" t="s">
        <v>1102</v>
      </c>
      <c r="F9" s="232" t="s">
        <v>1107</v>
      </c>
      <c r="G9" s="231" t="s">
        <v>1</v>
      </c>
      <c r="H9" s="231" t="s">
        <v>2</v>
      </c>
      <c r="I9" s="231" t="s">
        <v>3</v>
      </c>
      <c r="J9" s="231" t="s">
        <v>4</v>
      </c>
      <c r="K9" s="233" t="s">
        <v>1018</v>
      </c>
      <c r="L9" s="233" t="s">
        <v>6</v>
      </c>
      <c r="M9" s="234" t="s">
        <v>7</v>
      </c>
      <c r="N9" s="235" t="s">
        <v>8</v>
      </c>
      <c r="O9" s="371"/>
      <c r="P9" s="371"/>
    </row>
    <row r="10" spans="1:16" ht="33.75" customHeight="1">
      <c r="A10" s="216" t="s">
        <v>12</v>
      </c>
      <c r="B10" s="217" t="s">
        <v>13</v>
      </c>
      <c r="C10" s="236" t="s">
        <v>14</v>
      </c>
      <c r="D10" s="236">
        <v>4847</v>
      </c>
      <c r="E10" s="237">
        <v>2411</v>
      </c>
      <c r="F10" s="237" t="s">
        <v>1016</v>
      </c>
      <c r="G10" s="236">
        <v>77.2</v>
      </c>
      <c r="H10" s="236">
        <v>9.8000000000000007</v>
      </c>
      <c r="I10" s="238">
        <v>0.66405890473999074</v>
      </c>
      <c r="J10" s="238">
        <v>0.62770363552692132</v>
      </c>
      <c r="K10" s="193">
        <v>111</v>
      </c>
      <c r="L10" s="239">
        <v>677129.64</v>
      </c>
      <c r="M10" s="193">
        <v>19200</v>
      </c>
      <c r="N10" s="240">
        <v>395893.78</v>
      </c>
    </row>
    <row r="11" spans="1:16" ht="33.75" customHeight="1">
      <c r="A11" s="216" t="s">
        <v>15</v>
      </c>
      <c r="B11" s="217" t="s">
        <v>13</v>
      </c>
      <c r="C11" s="236" t="s">
        <v>14</v>
      </c>
      <c r="D11" s="236">
        <v>297132</v>
      </c>
      <c r="E11" s="237">
        <v>150575</v>
      </c>
      <c r="F11" s="237" t="s">
        <v>1015</v>
      </c>
      <c r="G11" s="236">
        <v>71.8</v>
      </c>
      <c r="H11" s="236">
        <v>11.5</v>
      </c>
      <c r="I11" s="238">
        <v>0.52033710057484206</v>
      </c>
      <c r="J11" s="238">
        <v>0.9200849505455746</v>
      </c>
      <c r="K11" s="193">
        <v>8459</v>
      </c>
      <c r="L11" s="239">
        <v>51206372.109999999</v>
      </c>
      <c r="M11" s="193">
        <v>1446460</v>
      </c>
      <c r="N11" s="240">
        <v>30288676.699999999</v>
      </c>
    </row>
    <row r="12" spans="1:16" ht="33.75" customHeight="1">
      <c r="A12" s="216" t="s">
        <v>16</v>
      </c>
      <c r="B12" s="217" t="s">
        <v>13</v>
      </c>
      <c r="C12" s="236" t="s">
        <v>14</v>
      </c>
      <c r="D12" s="236">
        <v>7979</v>
      </c>
      <c r="E12" s="237">
        <v>3510</v>
      </c>
      <c r="F12" s="237" t="s">
        <v>1016</v>
      </c>
      <c r="G12" s="236">
        <v>71.2</v>
      </c>
      <c r="H12" s="236">
        <v>13.2</v>
      </c>
      <c r="I12" s="238">
        <v>0.16486042692939246</v>
      </c>
      <c r="J12" s="238">
        <v>1.1149425287356323</v>
      </c>
      <c r="K12" s="193">
        <v>229</v>
      </c>
      <c r="L12" s="239">
        <v>1429083.61</v>
      </c>
      <c r="M12" s="193">
        <v>40763</v>
      </c>
      <c r="N12" s="240">
        <v>878579.13</v>
      </c>
    </row>
    <row r="13" spans="1:16" ht="33.75" customHeight="1">
      <c r="A13" s="216" t="s">
        <v>17</v>
      </c>
      <c r="B13" s="217" t="s">
        <v>13</v>
      </c>
      <c r="C13" s="236" t="s">
        <v>14</v>
      </c>
      <c r="D13" s="236">
        <v>658457</v>
      </c>
      <c r="E13" s="237">
        <v>351606</v>
      </c>
      <c r="F13" s="237" t="s">
        <v>1015</v>
      </c>
      <c r="G13" s="236">
        <v>69</v>
      </c>
      <c r="H13" s="236">
        <v>14.1</v>
      </c>
      <c r="I13" s="238">
        <v>0.22713210646952051</v>
      </c>
      <c r="J13" s="238">
        <v>1.318431442691151</v>
      </c>
      <c r="K13" s="193">
        <v>24164</v>
      </c>
      <c r="L13" s="239">
        <v>150673321.46000001</v>
      </c>
      <c r="M13" s="193">
        <v>4299722</v>
      </c>
      <c r="N13" s="240">
        <v>90131904.700000003</v>
      </c>
    </row>
    <row r="14" spans="1:16" ht="33.75" customHeight="1">
      <c r="A14" s="216" t="s">
        <v>18</v>
      </c>
      <c r="B14" s="217" t="s">
        <v>13</v>
      </c>
      <c r="C14" s="236" t="s">
        <v>14</v>
      </c>
      <c r="D14" s="236">
        <v>46880</v>
      </c>
      <c r="E14" s="237">
        <v>22920</v>
      </c>
      <c r="F14" s="237" t="s">
        <v>1015</v>
      </c>
      <c r="G14" s="236">
        <v>72</v>
      </c>
      <c r="H14" s="236">
        <v>12.8</v>
      </c>
      <c r="I14" s="238">
        <v>0.46676011213456148</v>
      </c>
      <c r="J14" s="238">
        <v>0.96355626752102519</v>
      </c>
      <c r="K14" s="193">
        <v>1455</v>
      </c>
      <c r="L14" s="239">
        <v>8288641.4400000004</v>
      </c>
      <c r="M14" s="193">
        <v>238533</v>
      </c>
      <c r="N14" s="240">
        <v>4928723.5999999996</v>
      </c>
    </row>
    <row r="15" spans="1:16" ht="33.75" customHeight="1">
      <c r="A15" s="216" t="s">
        <v>19</v>
      </c>
      <c r="B15" s="217" t="s">
        <v>13</v>
      </c>
      <c r="C15" s="236" t="s">
        <v>14</v>
      </c>
      <c r="D15" s="236">
        <v>5353</v>
      </c>
      <c r="E15" s="237">
        <v>2509</v>
      </c>
      <c r="F15" s="237" t="s">
        <v>1016</v>
      </c>
      <c r="G15" s="236">
        <v>76.2</v>
      </c>
      <c r="H15" s="236">
        <v>9.5</v>
      </c>
      <c r="I15" s="238">
        <v>0.63760457948040505</v>
      </c>
      <c r="J15" s="238">
        <v>0.57551739321884632</v>
      </c>
      <c r="K15" s="193">
        <v>96</v>
      </c>
      <c r="L15" s="239">
        <v>624632.15</v>
      </c>
      <c r="M15" s="193">
        <v>17708</v>
      </c>
      <c r="N15" s="240">
        <v>378986.74</v>
      </c>
    </row>
    <row r="16" spans="1:16" ht="33.75" customHeight="1">
      <c r="A16" s="216" t="s">
        <v>20</v>
      </c>
      <c r="B16" s="217" t="s">
        <v>13</v>
      </c>
      <c r="C16" s="236" t="s">
        <v>14</v>
      </c>
      <c r="D16" s="236">
        <v>45226</v>
      </c>
      <c r="E16" s="237">
        <v>22945</v>
      </c>
      <c r="F16" s="237" t="s">
        <v>1015</v>
      </c>
      <c r="G16" s="236">
        <v>74</v>
      </c>
      <c r="H16" s="236">
        <v>11.5</v>
      </c>
      <c r="I16" s="238">
        <v>0.66047680031523992</v>
      </c>
      <c r="J16" s="238">
        <v>0.64934489212885427</v>
      </c>
      <c r="K16" s="193">
        <v>1222</v>
      </c>
      <c r="L16" s="239">
        <v>7076730.1600000001</v>
      </c>
      <c r="M16" s="193">
        <v>203219</v>
      </c>
      <c r="N16" s="240">
        <v>4239918.8</v>
      </c>
    </row>
    <row r="17" spans="1:14" ht="33.75" customHeight="1">
      <c r="A17" s="216" t="s">
        <v>21</v>
      </c>
      <c r="B17" s="217" t="s">
        <v>13</v>
      </c>
      <c r="C17" s="236" t="s">
        <v>14</v>
      </c>
      <c r="D17" s="236">
        <v>8717</v>
      </c>
      <c r="E17" s="237">
        <v>3951</v>
      </c>
      <c r="F17" s="237" t="s">
        <v>1016</v>
      </c>
      <c r="G17" s="236">
        <v>70.900000000000006</v>
      </c>
      <c r="H17" s="236">
        <v>12.9</v>
      </c>
      <c r="I17" s="238">
        <v>0.47993019197207681</v>
      </c>
      <c r="J17" s="238">
        <v>0.76701570680628273</v>
      </c>
      <c r="K17" s="193">
        <v>217</v>
      </c>
      <c r="L17" s="239">
        <v>1032659.15</v>
      </c>
      <c r="M17" s="193">
        <v>31372</v>
      </c>
      <c r="N17" s="240">
        <v>593959.49</v>
      </c>
    </row>
    <row r="18" spans="1:14" ht="33.75" customHeight="1">
      <c r="A18" s="216" t="s">
        <v>22</v>
      </c>
      <c r="B18" s="217" t="s">
        <v>13</v>
      </c>
      <c r="C18" s="236" t="s">
        <v>14</v>
      </c>
      <c r="D18" s="236">
        <v>10396</v>
      </c>
      <c r="E18" s="237">
        <v>4715</v>
      </c>
      <c r="F18" s="237" t="s">
        <v>1016</v>
      </c>
      <c r="G18" s="236">
        <v>74.400000000000006</v>
      </c>
      <c r="H18" s="236">
        <v>8.8000000000000007</v>
      </c>
      <c r="I18" s="238">
        <v>0.81484066061874849</v>
      </c>
      <c r="J18" s="238">
        <v>0.54501046755059313</v>
      </c>
      <c r="K18" s="193">
        <v>209</v>
      </c>
      <c r="L18" s="239">
        <v>1161484.96</v>
      </c>
      <c r="M18" s="193">
        <v>32865</v>
      </c>
      <c r="N18" s="240">
        <v>672195.99</v>
      </c>
    </row>
    <row r="19" spans="1:14" ht="33.75" customHeight="1">
      <c r="A19" s="216" t="s">
        <v>23</v>
      </c>
      <c r="B19" s="217" t="s">
        <v>13</v>
      </c>
      <c r="C19" s="236" t="s">
        <v>14</v>
      </c>
      <c r="D19" s="236">
        <v>37232</v>
      </c>
      <c r="E19" s="237">
        <v>18809</v>
      </c>
      <c r="F19" s="237" t="s">
        <v>1016</v>
      </c>
      <c r="G19" s="236">
        <v>71.599999999999994</v>
      </c>
      <c r="H19" s="236">
        <v>13.2</v>
      </c>
      <c r="I19" s="238">
        <v>0.69558291980640818</v>
      </c>
      <c r="J19" s="238">
        <v>0.70177050787232742</v>
      </c>
      <c r="K19" s="193">
        <v>1057</v>
      </c>
      <c r="L19" s="239">
        <v>6072319.0300000003</v>
      </c>
      <c r="M19" s="193">
        <v>173850</v>
      </c>
      <c r="N19" s="240">
        <v>3602479.25</v>
      </c>
    </row>
    <row r="20" spans="1:14" ht="33.75" customHeight="1">
      <c r="A20" s="216" t="s">
        <v>24</v>
      </c>
      <c r="B20" s="217" t="s">
        <v>13</v>
      </c>
      <c r="C20" s="236" t="s">
        <v>14</v>
      </c>
      <c r="D20" s="236">
        <v>40433</v>
      </c>
      <c r="E20" s="237">
        <v>20474</v>
      </c>
      <c r="F20" s="237" t="s">
        <v>1015</v>
      </c>
      <c r="G20" s="236">
        <v>75.7</v>
      </c>
      <c r="H20" s="236">
        <v>10.3</v>
      </c>
      <c r="I20" s="238">
        <v>0.68655091710662386</v>
      </c>
      <c r="J20" s="238">
        <v>0.57851194687857177</v>
      </c>
      <c r="K20" s="193">
        <v>944</v>
      </c>
      <c r="L20" s="239">
        <v>5050081.91</v>
      </c>
      <c r="M20" s="193">
        <v>146345</v>
      </c>
      <c r="N20" s="240">
        <v>2973898.47</v>
      </c>
    </row>
    <row r="21" spans="1:14" ht="33.75" customHeight="1">
      <c r="A21" s="216" t="s">
        <v>25</v>
      </c>
      <c r="B21" s="217" t="s">
        <v>13</v>
      </c>
      <c r="C21" s="236" t="s">
        <v>14</v>
      </c>
      <c r="D21" s="236">
        <v>2580</v>
      </c>
      <c r="E21" s="237">
        <v>1169</v>
      </c>
      <c r="F21" s="237" t="s">
        <v>1016</v>
      </c>
      <c r="G21" s="236">
        <v>70.7</v>
      </c>
      <c r="H21" s="236">
        <v>14</v>
      </c>
      <c r="I21" s="238">
        <v>0.5194029850746269</v>
      </c>
      <c r="J21" s="238">
        <v>0.78308457711442792</v>
      </c>
      <c r="K21" s="193">
        <v>79</v>
      </c>
      <c r="L21" s="239">
        <v>496585.61</v>
      </c>
      <c r="M21" s="193">
        <v>13945</v>
      </c>
      <c r="N21" s="240">
        <v>307111.87</v>
      </c>
    </row>
    <row r="22" spans="1:14" ht="33.75" customHeight="1">
      <c r="A22" s="216" t="s">
        <v>26</v>
      </c>
      <c r="B22" s="217" t="s">
        <v>13</v>
      </c>
      <c r="C22" s="236" t="s">
        <v>14</v>
      </c>
      <c r="D22" s="236">
        <v>45988</v>
      </c>
      <c r="E22" s="237">
        <v>21411</v>
      </c>
      <c r="F22" s="237" t="s">
        <v>1015</v>
      </c>
      <c r="G22" s="236">
        <v>73</v>
      </c>
      <c r="H22" s="236">
        <v>11.5</v>
      </c>
      <c r="I22" s="238">
        <v>0.41260291323622544</v>
      </c>
      <c r="J22" s="238">
        <v>0.80895081275068614</v>
      </c>
      <c r="K22" s="193">
        <v>1026</v>
      </c>
      <c r="L22" s="239">
        <v>5416278.54</v>
      </c>
      <c r="M22" s="193">
        <v>157852</v>
      </c>
      <c r="N22" s="240">
        <v>3186464.37</v>
      </c>
    </row>
    <row r="23" spans="1:14" ht="33.75" customHeight="1">
      <c r="A23" s="216" t="s">
        <v>27</v>
      </c>
      <c r="B23" s="217" t="s">
        <v>13</v>
      </c>
      <c r="C23" s="236" t="s">
        <v>14</v>
      </c>
      <c r="D23" s="236">
        <v>14643</v>
      </c>
      <c r="E23" s="237">
        <v>6745</v>
      </c>
      <c r="F23" s="237" t="s">
        <v>1016</v>
      </c>
      <c r="G23" s="236">
        <v>69.400000000000006</v>
      </c>
      <c r="H23" s="236">
        <v>16.3</v>
      </c>
      <c r="I23" s="238">
        <v>0.42108060230292294</v>
      </c>
      <c r="J23" s="238">
        <v>0.82338352524357838</v>
      </c>
      <c r="K23" s="193">
        <v>444</v>
      </c>
      <c r="L23" s="239">
        <v>2602459.17</v>
      </c>
      <c r="M23" s="193">
        <v>75996</v>
      </c>
      <c r="N23" s="240">
        <v>1554893.51</v>
      </c>
    </row>
    <row r="24" spans="1:14" ht="33.75" customHeight="1">
      <c r="A24" s="216" t="s">
        <v>28</v>
      </c>
      <c r="B24" s="217" t="s">
        <v>13</v>
      </c>
      <c r="C24" s="236" t="s">
        <v>14</v>
      </c>
      <c r="D24" s="236">
        <v>1816</v>
      </c>
      <c r="E24" s="237">
        <v>856</v>
      </c>
      <c r="F24" s="237" t="s">
        <v>1016</v>
      </c>
      <c r="G24" s="236">
        <v>72.2</v>
      </c>
      <c r="H24" s="236">
        <v>15.9</v>
      </c>
      <c r="I24" s="238">
        <v>0.57638888888888884</v>
      </c>
      <c r="J24" s="238">
        <v>0.6791666666666667</v>
      </c>
      <c r="K24" s="193">
        <v>70</v>
      </c>
      <c r="L24" s="239">
        <v>427125.99</v>
      </c>
      <c r="M24" s="193">
        <v>12219</v>
      </c>
      <c r="N24" s="240">
        <v>256985.42</v>
      </c>
    </row>
    <row r="25" spans="1:14" ht="33.75" customHeight="1">
      <c r="A25" s="216" t="s">
        <v>29</v>
      </c>
      <c r="B25" s="217" t="s">
        <v>13</v>
      </c>
      <c r="C25" s="236" t="s">
        <v>14</v>
      </c>
      <c r="D25" s="236">
        <v>20837</v>
      </c>
      <c r="E25" s="237">
        <v>10203</v>
      </c>
      <c r="F25" s="237" t="s">
        <v>1016</v>
      </c>
      <c r="G25" s="236">
        <v>77.3</v>
      </c>
      <c r="H25" s="236">
        <v>9.1</v>
      </c>
      <c r="I25" s="238">
        <v>0.62793959007551237</v>
      </c>
      <c r="J25" s="238">
        <v>0.6617044228694714</v>
      </c>
      <c r="K25" s="193">
        <v>341</v>
      </c>
      <c r="L25" s="239">
        <v>1911939.23</v>
      </c>
      <c r="M25" s="193">
        <v>56064</v>
      </c>
      <c r="N25" s="240">
        <v>1079571.26</v>
      </c>
    </row>
    <row r="26" spans="1:14" ht="33.75" customHeight="1">
      <c r="A26" s="216" t="s">
        <v>30</v>
      </c>
      <c r="B26" s="217" t="s">
        <v>13</v>
      </c>
      <c r="C26" s="236" t="s">
        <v>14</v>
      </c>
      <c r="D26" s="236">
        <v>44127</v>
      </c>
      <c r="E26" s="237">
        <v>22307</v>
      </c>
      <c r="F26" s="237" t="s">
        <v>1015</v>
      </c>
      <c r="G26" s="236">
        <v>77</v>
      </c>
      <c r="H26" s="236">
        <v>10.4</v>
      </c>
      <c r="I26" s="238">
        <v>0.66458197828588583</v>
      </c>
      <c r="J26" s="238">
        <v>0.5904337819582729</v>
      </c>
      <c r="K26" s="193">
        <v>871</v>
      </c>
      <c r="L26" s="239">
        <v>4763246.5199999996</v>
      </c>
      <c r="M26" s="193">
        <v>137942</v>
      </c>
      <c r="N26" s="240">
        <v>2768225.1</v>
      </c>
    </row>
    <row r="27" spans="1:14" ht="33.75" customHeight="1">
      <c r="A27" s="216" t="s">
        <v>31</v>
      </c>
      <c r="B27" s="217" t="s">
        <v>13</v>
      </c>
      <c r="C27" s="236" t="s">
        <v>14</v>
      </c>
      <c r="D27" s="236">
        <v>5066</v>
      </c>
      <c r="E27" s="237">
        <v>2620</v>
      </c>
      <c r="F27" s="237" t="s">
        <v>1016</v>
      </c>
      <c r="G27" s="236">
        <v>79.400000000000006</v>
      </c>
      <c r="H27" s="236">
        <v>9.1</v>
      </c>
      <c r="I27" s="238">
        <v>0.74349286314021834</v>
      </c>
      <c r="J27" s="238">
        <v>0.42611251049538201</v>
      </c>
      <c r="K27" s="193">
        <v>96</v>
      </c>
      <c r="L27" s="239">
        <v>554314.86</v>
      </c>
      <c r="M27" s="193">
        <v>17157</v>
      </c>
      <c r="N27" s="240">
        <v>327039.11</v>
      </c>
    </row>
    <row r="28" spans="1:14" ht="33.75" customHeight="1">
      <c r="A28" s="216" t="s">
        <v>32</v>
      </c>
      <c r="B28" s="217" t="s">
        <v>13</v>
      </c>
      <c r="C28" s="236" t="s">
        <v>14</v>
      </c>
      <c r="D28" s="236">
        <v>51149</v>
      </c>
      <c r="E28" s="237">
        <v>24746</v>
      </c>
      <c r="F28" s="237" t="s">
        <v>1015</v>
      </c>
      <c r="G28" s="236">
        <v>73.2</v>
      </c>
      <c r="H28" s="236">
        <v>12.4</v>
      </c>
      <c r="I28" s="238">
        <v>0.3733554909292342</v>
      </c>
      <c r="J28" s="238">
        <v>0.93237317084429672</v>
      </c>
      <c r="K28" s="193">
        <v>1407</v>
      </c>
      <c r="L28" s="239">
        <v>8565031.8900000006</v>
      </c>
      <c r="M28" s="193">
        <v>247634</v>
      </c>
      <c r="N28" s="240">
        <v>5186520.83</v>
      </c>
    </row>
    <row r="29" spans="1:14" ht="33.75" customHeight="1">
      <c r="A29" s="216" t="s">
        <v>33</v>
      </c>
      <c r="B29" s="217" t="s">
        <v>13</v>
      </c>
      <c r="C29" s="236" t="s">
        <v>14</v>
      </c>
      <c r="D29" s="236">
        <v>1848</v>
      </c>
      <c r="E29" s="237">
        <v>897</v>
      </c>
      <c r="F29" s="237" t="s">
        <v>1016</v>
      </c>
      <c r="G29" s="236">
        <v>74</v>
      </c>
      <c r="H29" s="236">
        <v>12.6</v>
      </c>
      <c r="I29" s="238">
        <v>0.63520408163265307</v>
      </c>
      <c r="J29" s="238">
        <v>0.62372448979591832</v>
      </c>
      <c r="K29" s="193">
        <v>54</v>
      </c>
      <c r="L29" s="239">
        <v>332852.77</v>
      </c>
      <c r="M29" s="193">
        <v>9797</v>
      </c>
      <c r="N29" s="240">
        <v>198663.31</v>
      </c>
    </row>
    <row r="30" spans="1:14" ht="33.75" customHeight="1">
      <c r="A30" s="216" t="s">
        <v>34</v>
      </c>
      <c r="B30" s="217" t="s">
        <v>13</v>
      </c>
      <c r="C30" s="236" t="s">
        <v>14</v>
      </c>
      <c r="D30" s="236">
        <v>27484</v>
      </c>
      <c r="E30" s="237">
        <v>12571</v>
      </c>
      <c r="F30" s="237" t="s">
        <v>1016</v>
      </c>
      <c r="G30" s="236">
        <v>72.400000000000006</v>
      </c>
      <c r="H30" s="236">
        <v>11.7</v>
      </c>
      <c r="I30" s="238">
        <v>0.27884355579573089</v>
      </c>
      <c r="J30" s="238">
        <v>0.87129604611366296</v>
      </c>
      <c r="K30" s="193">
        <v>759</v>
      </c>
      <c r="L30" s="239">
        <v>4668258.68</v>
      </c>
      <c r="M30" s="193">
        <v>134951</v>
      </c>
      <c r="N30" s="240">
        <v>2836514.93</v>
      </c>
    </row>
    <row r="31" spans="1:14" ht="33.75" customHeight="1">
      <c r="A31" s="216" t="s">
        <v>35</v>
      </c>
      <c r="B31" s="217" t="s">
        <v>13</v>
      </c>
      <c r="C31" s="236" t="s">
        <v>14</v>
      </c>
      <c r="D31" s="236">
        <v>22190</v>
      </c>
      <c r="E31" s="237">
        <v>11390</v>
      </c>
      <c r="F31" s="237" t="s">
        <v>1016</v>
      </c>
      <c r="G31" s="236">
        <v>77.599999999999994</v>
      </c>
      <c r="H31" s="236">
        <v>9.9</v>
      </c>
      <c r="I31" s="238">
        <v>0.70606001558846454</v>
      </c>
      <c r="J31" s="238">
        <v>0.66923226812158998</v>
      </c>
      <c r="K31" s="193">
        <v>472</v>
      </c>
      <c r="L31" s="239">
        <v>2749001.79</v>
      </c>
      <c r="M31" s="193">
        <v>79709</v>
      </c>
      <c r="N31" s="240">
        <v>1590501.97</v>
      </c>
    </row>
    <row r="32" spans="1:14" ht="33.75" customHeight="1">
      <c r="A32" s="216" t="s">
        <v>36</v>
      </c>
      <c r="B32" s="217" t="s">
        <v>13</v>
      </c>
      <c r="C32" s="236" t="s">
        <v>14</v>
      </c>
      <c r="D32" s="236">
        <v>6198</v>
      </c>
      <c r="E32" s="237">
        <v>3141</v>
      </c>
      <c r="F32" s="237" t="s">
        <v>1016</v>
      </c>
      <c r="G32" s="236">
        <v>77</v>
      </c>
      <c r="H32" s="236">
        <v>9.6999999999999993</v>
      </c>
      <c r="I32" s="238">
        <v>0.74779541446208109</v>
      </c>
      <c r="J32" s="238">
        <v>0.47089947089947087</v>
      </c>
      <c r="K32" s="193">
        <v>136</v>
      </c>
      <c r="L32" s="239">
        <v>727982.89</v>
      </c>
      <c r="M32" s="193">
        <v>21516</v>
      </c>
      <c r="N32" s="240">
        <v>426688.95</v>
      </c>
    </row>
    <row r="33" spans="1:14" ht="33.75" customHeight="1">
      <c r="A33" s="216" t="s">
        <v>37</v>
      </c>
      <c r="B33" s="217" t="s">
        <v>13</v>
      </c>
      <c r="C33" s="236" t="s">
        <v>14</v>
      </c>
      <c r="D33" s="236">
        <v>39718</v>
      </c>
      <c r="E33" s="237">
        <v>19703</v>
      </c>
      <c r="F33" s="237" t="s">
        <v>1016</v>
      </c>
      <c r="G33" s="236">
        <v>76.400000000000006</v>
      </c>
      <c r="H33" s="236">
        <v>10.199999999999999</v>
      </c>
      <c r="I33" s="238">
        <v>0.71698966043279277</v>
      </c>
      <c r="J33" s="238">
        <v>0.79563817164811568</v>
      </c>
      <c r="K33" s="193">
        <v>684</v>
      </c>
      <c r="L33" s="239">
        <v>3856908.17</v>
      </c>
      <c r="M33" s="193">
        <v>112785</v>
      </c>
      <c r="N33" s="240">
        <v>2277671.7000000002</v>
      </c>
    </row>
    <row r="34" spans="1:14" ht="33.75" customHeight="1">
      <c r="A34" s="216" t="s">
        <v>38</v>
      </c>
      <c r="B34" s="217" t="s">
        <v>13</v>
      </c>
      <c r="C34" s="236" t="s">
        <v>14</v>
      </c>
      <c r="D34" s="236">
        <v>239206</v>
      </c>
      <c r="E34" s="237">
        <v>126088</v>
      </c>
      <c r="F34" s="237" t="s">
        <v>1015</v>
      </c>
      <c r="G34" s="236">
        <v>70.3</v>
      </c>
      <c r="H34" s="236">
        <v>14.4</v>
      </c>
      <c r="I34" s="238">
        <v>0.55489386137146668</v>
      </c>
      <c r="J34" s="238">
        <v>1.0253121179565072</v>
      </c>
      <c r="K34" s="193">
        <v>8293</v>
      </c>
      <c r="L34" s="239">
        <v>47644427.670000002</v>
      </c>
      <c r="M34" s="193">
        <v>1350965</v>
      </c>
      <c r="N34" s="240">
        <v>28042960.829999998</v>
      </c>
    </row>
    <row r="35" spans="1:14" ht="33.75" customHeight="1">
      <c r="A35" s="216" t="s">
        <v>39</v>
      </c>
      <c r="B35" s="217" t="s">
        <v>13</v>
      </c>
      <c r="C35" s="236" t="s">
        <v>14</v>
      </c>
      <c r="D35" s="236">
        <v>29239</v>
      </c>
      <c r="E35" s="237">
        <v>14563</v>
      </c>
      <c r="F35" s="237" t="s">
        <v>1016</v>
      </c>
      <c r="G35" s="236">
        <v>76.2</v>
      </c>
      <c r="H35" s="236">
        <v>10.4</v>
      </c>
      <c r="I35" s="238">
        <v>0.6239178732858347</v>
      </c>
      <c r="J35" s="238">
        <v>0.60323297326285141</v>
      </c>
      <c r="K35" s="193">
        <v>663</v>
      </c>
      <c r="L35" s="239">
        <v>3621954.07</v>
      </c>
      <c r="M35" s="193">
        <v>105206</v>
      </c>
      <c r="N35" s="240">
        <v>2114083.14</v>
      </c>
    </row>
    <row r="36" spans="1:14" ht="33.75" customHeight="1">
      <c r="A36" s="216" t="s">
        <v>40</v>
      </c>
      <c r="B36" s="217" t="s">
        <v>41</v>
      </c>
      <c r="C36" s="236" t="s">
        <v>42</v>
      </c>
      <c r="D36" s="236">
        <v>3955</v>
      </c>
      <c r="E36" s="237">
        <v>1955</v>
      </c>
      <c r="F36" s="237" t="s">
        <v>1016</v>
      </c>
      <c r="G36" s="236">
        <v>78.5</v>
      </c>
      <c r="H36" s="236">
        <v>9.3000000000000007</v>
      </c>
      <c r="I36" s="238">
        <v>0.7029312288613303</v>
      </c>
      <c r="J36" s="238">
        <v>0.65388951521984218</v>
      </c>
      <c r="K36" s="193">
        <v>70</v>
      </c>
      <c r="L36" s="239">
        <v>301592.18</v>
      </c>
      <c r="M36" s="193">
        <v>8930</v>
      </c>
      <c r="N36" s="240">
        <v>173068.41</v>
      </c>
    </row>
    <row r="37" spans="1:14" ht="33.75" customHeight="1">
      <c r="A37" s="216" t="s">
        <v>43</v>
      </c>
      <c r="B37" s="217" t="s">
        <v>41</v>
      </c>
      <c r="C37" s="236" t="s">
        <v>42</v>
      </c>
      <c r="D37" s="236">
        <v>35497</v>
      </c>
      <c r="E37" s="237">
        <v>16924</v>
      </c>
      <c r="F37" s="237" t="s">
        <v>1016</v>
      </c>
      <c r="G37" s="236">
        <v>76.400000000000006</v>
      </c>
      <c r="H37" s="236">
        <v>10</v>
      </c>
      <c r="I37" s="238">
        <v>0.72709359605911328</v>
      </c>
      <c r="J37" s="238">
        <v>0.6442692939244663</v>
      </c>
      <c r="K37" s="193">
        <v>587</v>
      </c>
      <c r="L37" s="239">
        <v>2365084.7000000002</v>
      </c>
      <c r="M37" s="193">
        <v>69085</v>
      </c>
      <c r="N37" s="240">
        <v>1339801.45</v>
      </c>
    </row>
    <row r="38" spans="1:14" ht="33.75" customHeight="1">
      <c r="A38" s="216" t="s">
        <v>44</v>
      </c>
      <c r="B38" s="217" t="s">
        <v>41</v>
      </c>
      <c r="C38" s="236" t="s">
        <v>42</v>
      </c>
      <c r="D38" s="236">
        <v>6614</v>
      </c>
      <c r="E38" s="237">
        <v>2743</v>
      </c>
      <c r="F38" s="237" t="s">
        <v>1016</v>
      </c>
      <c r="G38" s="236">
        <v>71.5</v>
      </c>
      <c r="H38" s="236">
        <v>10.9</v>
      </c>
      <c r="I38" s="238">
        <v>0.26298568507157466</v>
      </c>
      <c r="J38" s="238">
        <v>0.86134969325153377</v>
      </c>
      <c r="K38" s="193">
        <v>122</v>
      </c>
      <c r="L38" s="239">
        <v>526380.21</v>
      </c>
      <c r="M38" s="193">
        <v>15784</v>
      </c>
      <c r="N38" s="240">
        <v>297429.84000000003</v>
      </c>
    </row>
    <row r="39" spans="1:14" ht="33.75" customHeight="1">
      <c r="A39" s="216" t="s">
        <v>45</v>
      </c>
      <c r="B39" s="217" t="s">
        <v>41</v>
      </c>
      <c r="C39" s="236" t="s">
        <v>42</v>
      </c>
      <c r="D39" s="236">
        <v>2271</v>
      </c>
      <c r="E39" s="237">
        <v>961</v>
      </c>
      <c r="F39" s="237" t="s">
        <v>1016</v>
      </c>
      <c r="G39" s="236">
        <v>72.900000000000006</v>
      </c>
      <c r="H39" s="236">
        <v>10.8</v>
      </c>
      <c r="I39" s="238">
        <v>0.42707117852975496</v>
      </c>
      <c r="J39" s="238">
        <v>1.0093348891481915</v>
      </c>
      <c r="K39" s="193">
        <v>38</v>
      </c>
      <c r="L39" s="239">
        <v>190783.29</v>
      </c>
      <c r="M39" s="193">
        <v>5512</v>
      </c>
      <c r="N39" s="240">
        <v>111164.5</v>
      </c>
    </row>
    <row r="40" spans="1:14" ht="33.75" customHeight="1">
      <c r="A40" s="216" t="s">
        <v>46</v>
      </c>
      <c r="B40" s="217" t="s">
        <v>41</v>
      </c>
      <c r="C40" s="236" t="s">
        <v>42</v>
      </c>
      <c r="D40" s="236">
        <v>971</v>
      </c>
      <c r="E40" s="237">
        <v>415</v>
      </c>
      <c r="F40" s="237" t="s">
        <v>1016</v>
      </c>
      <c r="G40" s="236">
        <v>72.5</v>
      </c>
      <c r="H40" s="236">
        <v>11.6</v>
      </c>
      <c r="I40" s="238">
        <v>0.49863760217983649</v>
      </c>
      <c r="J40" s="238">
        <v>0.77656675749318804</v>
      </c>
      <c r="K40" s="193">
        <v>21</v>
      </c>
      <c r="L40" s="239">
        <v>90847.93</v>
      </c>
      <c r="M40" s="193">
        <v>2705</v>
      </c>
      <c r="N40" s="240">
        <v>50678.53</v>
      </c>
    </row>
    <row r="41" spans="1:14" ht="33.75" customHeight="1">
      <c r="A41" s="216" t="s">
        <v>47</v>
      </c>
      <c r="B41" s="217" t="s">
        <v>41</v>
      </c>
      <c r="C41" s="236" t="s">
        <v>42</v>
      </c>
      <c r="D41" s="236">
        <v>8456</v>
      </c>
      <c r="E41" s="237">
        <v>3930</v>
      </c>
      <c r="F41" s="237" t="s">
        <v>1016</v>
      </c>
      <c r="G41" s="236">
        <v>75.2</v>
      </c>
      <c r="H41" s="236">
        <v>9.1</v>
      </c>
      <c r="I41" s="238">
        <v>0.39154771900363838</v>
      </c>
      <c r="J41" s="238">
        <v>0.96473551637279598</v>
      </c>
      <c r="K41" s="193">
        <v>112</v>
      </c>
      <c r="L41" s="239">
        <v>526860.64</v>
      </c>
      <c r="M41" s="193">
        <v>15520</v>
      </c>
      <c r="N41" s="240">
        <v>302233.18</v>
      </c>
    </row>
    <row r="42" spans="1:14" ht="33.75" customHeight="1">
      <c r="A42" s="216" t="s">
        <v>48</v>
      </c>
      <c r="B42" s="217" t="s">
        <v>41</v>
      </c>
      <c r="C42" s="236" t="s">
        <v>42</v>
      </c>
      <c r="D42" s="236">
        <v>20291</v>
      </c>
      <c r="E42" s="237">
        <v>9961</v>
      </c>
      <c r="F42" s="237" t="s">
        <v>1016</v>
      </c>
      <c r="G42" s="236">
        <v>78</v>
      </c>
      <c r="H42" s="236">
        <v>9.1999999999999993</v>
      </c>
      <c r="I42" s="238">
        <v>0.71945150945482694</v>
      </c>
      <c r="J42" s="238">
        <v>0.70739798739356408</v>
      </c>
      <c r="K42" s="193">
        <v>252</v>
      </c>
      <c r="L42" s="239">
        <v>837170.29</v>
      </c>
      <c r="M42" s="193">
        <v>24096</v>
      </c>
      <c r="N42" s="240">
        <v>446879.28</v>
      </c>
    </row>
    <row r="43" spans="1:14" ht="33.75" customHeight="1">
      <c r="A43" s="216" t="s">
        <v>49</v>
      </c>
      <c r="B43" s="217" t="s">
        <v>41</v>
      </c>
      <c r="C43" s="236" t="s">
        <v>42</v>
      </c>
      <c r="D43" s="236">
        <v>15628</v>
      </c>
      <c r="E43" s="237">
        <v>6664</v>
      </c>
      <c r="F43" s="237" t="s">
        <v>1016</v>
      </c>
      <c r="G43" s="236">
        <v>69.3</v>
      </c>
      <c r="H43" s="236">
        <v>12.2</v>
      </c>
      <c r="I43" s="238">
        <v>0.25978465219620578</v>
      </c>
      <c r="J43" s="238">
        <v>1.0167492736284396</v>
      </c>
      <c r="K43" s="193">
        <v>409</v>
      </c>
      <c r="L43" s="239">
        <v>1974310.27</v>
      </c>
      <c r="M43" s="193">
        <v>57006</v>
      </c>
      <c r="N43" s="240">
        <v>1146162.79</v>
      </c>
    </row>
    <row r="44" spans="1:14" ht="33.75" customHeight="1">
      <c r="A44" s="216" t="s">
        <v>50</v>
      </c>
      <c r="B44" s="217" t="s">
        <v>41</v>
      </c>
      <c r="C44" s="236" t="s">
        <v>42</v>
      </c>
      <c r="D44" s="236">
        <v>1990</v>
      </c>
      <c r="E44" s="237">
        <v>906</v>
      </c>
      <c r="F44" s="237" t="s">
        <v>1016</v>
      </c>
      <c r="G44" s="236">
        <v>74.099999999999994</v>
      </c>
      <c r="H44" s="236">
        <v>10.7</v>
      </c>
      <c r="I44" s="238">
        <v>0.62422744128553775</v>
      </c>
      <c r="J44" s="238">
        <v>0.58961681087762674</v>
      </c>
      <c r="K44" s="193">
        <v>38</v>
      </c>
      <c r="L44" s="239">
        <v>167198.23000000001</v>
      </c>
      <c r="M44" s="193">
        <v>4675</v>
      </c>
      <c r="N44" s="240">
        <v>91899.83</v>
      </c>
    </row>
    <row r="45" spans="1:14" ht="33.75" customHeight="1">
      <c r="A45" s="216" t="s">
        <v>51</v>
      </c>
      <c r="B45" s="217" t="s">
        <v>41</v>
      </c>
      <c r="C45" s="236" t="s">
        <v>42</v>
      </c>
      <c r="D45" s="236">
        <v>9612</v>
      </c>
      <c r="E45" s="237">
        <v>4789</v>
      </c>
      <c r="F45" s="237" t="s">
        <v>1016</v>
      </c>
      <c r="G45" s="236">
        <v>78.099999999999994</v>
      </c>
      <c r="H45" s="236">
        <v>10.4</v>
      </c>
      <c r="I45" s="238">
        <v>0.77044977860638542</v>
      </c>
      <c r="J45" s="238">
        <v>0.54136564903285944</v>
      </c>
      <c r="K45" s="193">
        <v>120</v>
      </c>
      <c r="L45" s="239">
        <v>569184.14</v>
      </c>
      <c r="M45" s="193">
        <v>17480</v>
      </c>
      <c r="N45" s="240">
        <v>324239.05</v>
      </c>
    </row>
    <row r="46" spans="1:14" ht="33.75" customHeight="1">
      <c r="A46" s="216" t="s">
        <v>52</v>
      </c>
      <c r="B46" s="217" t="s">
        <v>41</v>
      </c>
      <c r="C46" s="236" t="s">
        <v>42</v>
      </c>
      <c r="D46" s="236">
        <v>7594</v>
      </c>
      <c r="E46" s="237">
        <v>3554</v>
      </c>
      <c r="F46" s="237" t="s">
        <v>1016</v>
      </c>
      <c r="G46" s="236">
        <v>75.2</v>
      </c>
      <c r="H46" s="236">
        <v>10.4</v>
      </c>
      <c r="I46" s="238">
        <v>0.61074458058435444</v>
      </c>
      <c r="J46" s="238">
        <v>0.58749607288721328</v>
      </c>
      <c r="K46" s="193">
        <v>133</v>
      </c>
      <c r="L46" s="239">
        <v>603576.68000000005</v>
      </c>
      <c r="M46" s="193">
        <v>17601</v>
      </c>
      <c r="N46" s="240">
        <v>356808.23</v>
      </c>
    </row>
    <row r="47" spans="1:14" ht="33.75" customHeight="1">
      <c r="A47" s="216" t="s">
        <v>53</v>
      </c>
      <c r="B47" s="217" t="s">
        <v>41</v>
      </c>
      <c r="C47" s="236" t="s">
        <v>42</v>
      </c>
      <c r="D47" s="236">
        <v>19579</v>
      </c>
      <c r="E47" s="237">
        <v>9082</v>
      </c>
      <c r="F47" s="237" t="s">
        <v>1016</v>
      </c>
      <c r="G47" s="236">
        <v>73.5</v>
      </c>
      <c r="H47" s="236">
        <v>11.4</v>
      </c>
      <c r="I47" s="238">
        <v>0.64532570860268523</v>
      </c>
      <c r="J47" s="238">
        <v>0.68299353555445053</v>
      </c>
      <c r="K47" s="193">
        <v>343</v>
      </c>
      <c r="L47" s="239">
        <v>1586431.78</v>
      </c>
      <c r="M47" s="193">
        <v>46204</v>
      </c>
      <c r="N47" s="240">
        <v>870624.72</v>
      </c>
    </row>
    <row r="48" spans="1:14" ht="33.75" customHeight="1">
      <c r="A48" s="216" t="s">
        <v>54</v>
      </c>
      <c r="B48" s="217" t="s">
        <v>41</v>
      </c>
      <c r="C48" s="236" t="s">
        <v>42</v>
      </c>
      <c r="D48" s="236">
        <v>4689</v>
      </c>
      <c r="E48" s="237">
        <v>2307</v>
      </c>
      <c r="F48" s="237" t="s">
        <v>1016</v>
      </c>
      <c r="G48" s="236">
        <v>77.5</v>
      </c>
      <c r="H48" s="236">
        <v>9.9</v>
      </c>
      <c r="I48" s="238">
        <v>0.75901875901875904</v>
      </c>
      <c r="J48" s="238">
        <v>0.45887445887445888</v>
      </c>
      <c r="K48" s="193">
        <v>64</v>
      </c>
      <c r="L48" s="239">
        <v>297619.24</v>
      </c>
      <c r="M48" s="193">
        <v>8493</v>
      </c>
      <c r="N48" s="240">
        <v>173378.06</v>
      </c>
    </row>
    <row r="49" spans="1:14" ht="33.75" customHeight="1">
      <c r="A49" s="216" t="s">
        <v>55</v>
      </c>
      <c r="B49" s="217" t="s">
        <v>41</v>
      </c>
      <c r="C49" s="236" t="s">
        <v>42</v>
      </c>
      <c r="D49" s="236">
        <v>1337</v>
      </c>
      <c r="E49" s="237">
        <v>580</v>
      </c>
      <c r="F49" s="237" t="s">
        <v>1016</v>
      </c>
      <c r="G49" s="236">
        <v>75.2</v>
      </c>
      <c r="H49" s="236">
        <v>7.9</v>
      </c>
      <c r="I49" s="238">
        <v>0.51498127340823974</v>
      </c>
      <c r="J49" s="238">
        <v>0.84456928838951306</v>
      </c>
      <c r="K49" s="193">
        <v>16</v>
      </c>
      <c r="L49" s="239">
        <v>79872.47</v>
      </c>
      <c r="M49" s="193">
        <v>2190</v>
      </c>
      <c r="N49" s="240">
        <v>44997.93</v>
      </c>
    </row>
    <row r="50" spans="1:14" ht="33.75" customHeight="1">
      <c r="A50" s="216" t="s">
        <v>56</v>
      </c>
      <c r="B50" s="217" t="s">
        <v>41</v>
      </c>
      <c r="C50" s="236" t="s">
        <v>42</v>
      </c>
      <c r="D50" s="236">
        <v>11041</v>
      </c>
      <c r="E50" s="237">
        <v>5115</v>
      </c>
      <c r="F50" s="237" t="s">
        <v>1016</v>
      </c>
      <c r="G50" s="236">
        <v>75.8</v>
      </c>
      <c r="H50" s="236">
        <v>9.3000000000000007</v>
      </c>
      <c r="I50" s="238">
        <v>0.64956896551724141</v>
      </c>
      <c r="J50" s="238">
        <v>0.6728448275862069</v>
      </c>
      <c r="K50" s="193">
        <v>86</v>
      </c>
      <c r="L50" s="239">
        <v>235651.11</v>
      </c>
      <c r="M50" s="193">
        <v>7005</v>
      </c>
      <c r="N50" s="240">
        <v>122847.63</v>
      </c>
    </row>
    <row r="51" spans="1:14" ht="33.75" customHeight="1">
      <c r="A51" s="216" t="s">
        <v>57</v>
      </c>
      <c r="B51" s="217" t="s">
        <v>41</v>
      </c>
      <c r="C51" s="236" t="s">
        <v>42</v>
      </c>
      <c r="D51" s="236">
        <v>15086</v>
      </c>
      <c r="E51" s="237">
        <v>6791</v>
      </c>
      <c r="F51" s="237" t="s">
        <v>1016</v>
      </c>
      <c r="G51" s="236">
        <v>75.400000000000006</v>
      </c>
      <c r="H51" s="236">
        <v>8.9</v>
      </c>
      <c r="I51" s="238">
        <v>0.40947300355641769</v>
      </c>
      <c r="J51" s="238">
        <v>0.81247979308115104</v>
      </c>
      <c r="K51" s="193">
        <v>205</v>
      </c>
      <c r="L51" s="239">
        <v>919132.74</v>
      </c>
      <c r="M51" s="193">
        <v>27473</v>
      </c>
      <c r="N51" s="240">
        <v>510366.75</v>
      </c>
    </row>
    <row r="52" spans="1:14" ht="33.75" customHeight="1">
      <c r="A52" s="216" t="s">
        <v>58</v>
      </c>
      <c r="B52" s="217" t="s">
        <v>41</v>
      </c>
      <c r="C52" s="236" t="s">
        <v>42</v>
      </c>
      <c r="D52" s="236">
        <v>1985</v>
      </c>
      <c r="E52" s="237">
        <v>916</v>
      </c>
      <c r="F52" s="237" t="s">
        <v>1016</v>
      </c>
      <c r="G52" s="236">
        <v>75.5</v>
      </c>
      <c r="H52" s="236">
        <v>12.2</v>
      </c>
      <c r="I52" s="238">
        <v>0.74875621890547261</v>
      </c>
      <c r="J52" s="238">
        <v>0.57213930348258701</v>
      </c>
      <c r="K52" s="193">
        <v>36</v>
      </c>
      <c r="L52" s="239">
        <v>190663.82</v>
      </c>
      <c r="M52" s="193">
        <v>5547</v>
      </c>
      <c r="N52" s="240">
        <v>112281.06</v>
      </c>
    </row>
    <row r="53" spans="1:14" ht="33.75" customHeight="1">
      <c r="A53" s="216" t="s">
        <v>59</v>
      </c>
      <c r="B53" s="217" t="s">
        <v>41</v>
      </c>
      <c r="C53" s="236" t="s">
        <v>42</v>
      </c>
      <c r="D53" s="236">
        <v>8222</v>
      </c>
      <c r="E53" s="237">
        <v>3688</v>
      </c>
      <c r="F53" s="237" t="s">
        <v>1016</v>
      </c>
      <c r="G53" s="236">
        <v>73.5</v>
      </c>
      <c r="H53" s="236">
        <v>11.4</v>
      </c>
      <c r="I53" s="238">
        <v>0.53243574051407594</v>
      </c>
      <c r="J53" s="238">
        <v>0.73653610771113831</v>
      </c>
      <c r="K53" s="193">
        <v>146</v>
      </c>
      <c r="L53" s="239">
        <v>774296.37</v>
      </c>
      <c r="M53" s="193">
        <v>22287</v>
      </c>
      <c r="N53" s="240">
        <v>460710.93</v>
      </c>
    </row>
    <row r="54" spans="1:14" ht="33.75" customHeight="1">
      <c r="A54" s="216" t="s">
        <v>60</v>
      </c>
      <c r="B54" s="217" t="s">
        <v>41</v>
      </c>
      <c r="C54" s="236" t="s">
        <v>42</v>
      </c>
      <c r="D54" s="236">
        <v>24810</v>
      </c>
      <c r="E54" s="237">
        <v>11723</v>
      </c>
      <c r="F54" s="237" t="s">
        <v>1016</v>
      </c>
      <c r="G54" s="236">
        <v>70.8</v>
      </c>
      <c r="H54" s="236">
        <v>13.2</v>
      </c>
      <c r="I54" s="238">
        <v>0.70252480597308187</v>
      </c>
      <c r="J54" s="238">
        <v>1.016013360840947</v>
      </c>
      <c r="K54" s="193">
        <v>396</v>
      </c>
      <c r="L54" s="239">
        <v>1443931.52</v>
      </c>
      <c r="M54" s="193">
        <v>43376</v>
      </c>
      <c r="N54" s="240">
        <v>803957.14</v>
      </c>
    </row>
    <row r="55" spans="1:14" ht="33.75" customHeight="1">
      <c r="A55" s="216" t="s">
        <v>61</v>
      </c>
      <c r="B55" s="217" t="s">
        <v>41</v>
      </c>
      <c r="C55" s="236" t="s">
        <v>42</v>
      </c>
      <c r="D55" s="236">
        <v>6379</v>
      </c>
      <c r="E55" s="237">
        <v>3151</v>
      </c>
      <c r="F55" s="237" t="s">
        <v>1016</v>
      </c>
      <c r="G55" s="236">
        <v>79.5</v>
      </c>
      <c r="H55" s="236">
        <v>8.8000000000000007</v>
      </c>
      <c r="I55" s="238">
        <v>0.7700069589422408</v>
      </c>
      <c r="J55" s="238">
        <v>0.65309672929714679</v>
      </c>
      <c r="K55" s="193">
        <v>63</v>
      </c>
      <c r="L55" s="239">
        <v>285820.74</v>
      </c>
      <c r="M55" s="193">
        <v>8047</v>
      </c>
      <c r="N55" s="240">
        <v>163360.82999999999</v>
      </c>
    </row>
    <row r="56" spans="1:14" ht="33.75" customHeight="1">
      <c r="A56" s="216" t="s">
        <v>62</v>
      </c>
      <c r="B56" s="217" t="s">
        <v>41</v>
      </c>
      <c r="C56" s="236" t="s">
        <v>42</v>
      </c>
      <c r="D56" s="236">
        <v>51400</v>
      </c>
      <c r="E56" s="237">
        <v>23300</v>
      </c>
      <c r="F56" s="237" t="s">
        <v>1015</v>
      </c>
      <c r="G56" s="236">
        <v>69.099999999999994</v>
      </c>
      <c r="H56" s="236">
        <v>14.6</v>
      </c>
      <c r="I56" s="238">
        <v>0.27790627514078842</v>
      </c>
      <c r="J56" s="238">
        <v>0.87298873692679002</v>
      </c>
      <c r="K56" s="193">
        <v>1396</v>
      </c>
      <c r="L56" s="239">
        <v>7032944.0800000001</v>
      </c>
      <c r="M56" s="193">
        <v>202011</v>
      </c>
      <c r="N56" s="240">
        <v>4169700</v>
      </c>
    </row>
    <row r="57" spans="1:14" ht="33.75" customHeight="1">
      <c r="A57" s="216" t="s">
        <v>63</v>
      </c>
      <c r="B57" s="217" t="s">
        <v>41</v>
      </c>
      <c r="C57" s="236" t="s">
        <v>42</v>
      </c>
      <c r="D57" s="236">
        <v>2959</v>
      </c>
      <c r="E57" s="237">
        <v>1334</v>
      </c>
      <c r="F57" s="237" t="s">
        <v>1016</v>
      </c>
      <c r="G57" s="236">
        <v>75.7</v>
      </c>
      <c r="H57" s="236">
        <v>8.1999999999999993</v>
      </c>
      <c r="I57" s="238">
        <v>0.63428571428571423</v>
      </c>
      <c r="J57" s="238">
        <v>0.58285714285714285</v>
      </c>
      <c r="K57" s="193">
        <v>25</v>
      </c>
      <c r="L57" s="239">
        <v>61698.6</v>
      </c>
      <c r="M57" s="193">
        <v>1876</v>
      </c>
      <c r="N57" s="240">
        <v>33838.42</v>
      </c>
    </row>
    <row r="58" spans="1:14" ht="33.75" customHeight="1">
      <c r="A58" s="216" t="s">
        <v>64</v>
      </c>
      <c r="B58" s="217" t="s">
        <v>41</v>
      </c>
      <c r="C58" s="236" t="s">
        <v>42</v>
      </c>
      <c r="D58" s="236">
        <v>8563</v>
      </c>
      <c r="E58" s="237">
        <v>3534</v>
      </c>
      <c r="F58" s="237" t="s">
        <v>1016</v>
      </c>
      <c r="G58" s="236">
        <v>71.400000000000006</v>
      </c>
      <c r="H58" s="236">
        <v>9.6</v>
      </c>
      <c r="I58" s="238">
        <v>0.36161552911709455</v>
      </c>
      <c r="J58" s="238">
        <v>0.83844708829054482</v>
      </c>
      <c r="K58" s="193">
        <v>154</v>
      </c>
      <c r="L58" s="239">
        <v>623577.93000000005</v>
      </c>
      <c r="M58" s="193">
        <v>18429</v>
      </c>
      <c r="N58" s="240">
        <v>345745.15</v>
      </c>
    </row>
    <row r="59" spans="1:14" ht="33.75" customHeight="1">
      <c r="A59" s="216" t="s">
        <v>65</v>
      </c>
      <c r="B59" s="217" t="s">
        <v>41</v>
      </c>
      <c r="C59" s="236" t="s">
        <v>42</v>
      </c>
      <c r="D59" s="236">
        <v>1677</v>
      </c>
      <c r="E59" s="237">
        <v>698</v>
      </c>
      <c r="F59" s="237" t="s">
        <v>1016</v>
      </c>
      <c r="G59" s="236">
        <v>72.900000000000006</v>
      </c>
      <c r="H59" s="236">
        <v>10.199999999999999</v>
      </c>
      <c r="I59" s="238">
        <v>0.50717703349282295</v>
      </c>
      <c r="J59" s="238">
        <v>0.72089314194577347</v>
      </c>
      <c r="K59" s="193">
        <v>35</v>
      </c>
      <c r="L59" s="239">
        <v>129286.66</v>
      </c>
      <c r="M59" s="193">
        <v>3778</v>
      </c>
      <c r="N59" s="240">
        <v>75971.149999999994</v>
      </c>
    </row>
    <row r="60" spans="1:14" ht="33.75" customHeight="1">
      <c r="A60" s="216" t="s">
        <v>66</v>
      </c>
      <c r="B60" s="217" t="s">
        <v>41</v>
      </c>
      <c r="C60" s="236" t="s">
        <v>42</v>
      </c>
      <c r="D60" s="236">
        <v>195137</v>
      </c>
      <c r="E60" s="237">
        <v>96049</v>
      </c>
      <c r="F60" s="237" t="s">
        <v>1015</v>
      </c>
      <c r="G60" s="236">
        <v>63.9</v>
      </c>
      <c r="H60" s="236">
        <v>15.9</v>
      </c>
      <c r="I60" s="238">
        <v>0.24300894161939909</v>
      </c>
      <c r="J60" s="238">
        <v>1.2249647041339509</v>
      </c>
      <c r="K60" s="193">
        <v>6861</v>
      </c>
      <c r="L60" s="239">
        <v>38831616.899999999</v>
      </c>
      <c r="M60" s="193">
        <v>1116455</v>
      </c>
      <c r="N60" s="240">
        <v>23340941.25</v>
      </c>
    </row>
    <row r="61" spans="1:14" ht="33.75" customHeight="1">
      <c r="A61" s="216" t="s">
        <v>67</v>
      </c>
      <c r="B61" s="217" t="s">
        <v>41</v>
      </c>
      <c r="C61" s="236" t="s">
        <v>42</v>
      </c>
      <c r="D61" s="236">
        <v>15463</v>
      </c>
      <c r="E61" s="237">
        <v>7167</v>
      </c>
      <c r="F61" s="237" t="s">
        <v>1016</v>
      </c>
      <c r="G61" s="236">
        <v>75.2</v>
      </c>
      <c r="H61" s="236">
        <v>10.1</v>
      </c>
      <c r="I61" s="238">
        <v>0.18736417261719962</v>
      </c>
      <c r="J61" s="238">
        <v>1.2674635206457623</v>
      </c>
      <c r="K61" s="193">
        <v>239</v>
      </c>
      <c r="L61" s="239">
        <v>1033600.25</v>
      </c>
      <c r="M61" s="193">
        <v>30437</v>
      </c>
      <c r="N61" s="240">
        <v>581371.69999999995</v>
      </c>
    </row>
    <row r="62" spans="1:14" ht="33.75" customHeight="1">
      <c r="A62" s="216" t="s">
        <v>68</v>
      </c>
      <c r="B62" s="217" t="s">
        <v>41</v>
      </c>
      <c r="C62" s="236" t="s">
        <v>42</v>
      </c>
      <c r="D62" s="236">
        <v>2271</v>
      </c>
      <c r="E62" s="237">
        <v>1044</v>
      </c>
      <c r="F62" s="237" t="s">
        <v>1016</v>
      </c>
      <c r="G62" s="236">
        <v>75.3</v>
      </c>
      <c r="H62" s="236">
        <v>8.6</v>
      </c>
      <c r="I62" s="238">
        <v>0.56498951781970652</v>
      </c>
      <c r="J62" s="238">
        <v>0.71593291404612158</v>
      </c>
      <c r="K62" s="193">
        <v>37</v>
      </c>
      <c r="L62" s="239">
        <v>189509.19</v>
      </c>
      <c r="M62" s="193">
        <v>5469</v>
      </c>
      <c r="N62" s="240">
        <v>105044.29</v>
      </c>
    </row>
    <row r="63" spans="1:14" ht="33.75" customHeight="1">
      <c r="A63" s="216" t="s">
        <v>69</v>
      </c>
      <c r="B63" s="217" t="s">
        <v>70</v>
      </c>
      <c r="C63" s="236" t="s">
        <v>71</v>
      </c>
      <c r="D63" s="236">
        <v>11417</v>
      </c>
      <c r="E63" s="237">
        <v>5165</v>
      </c>
      <c r="F63" s="237" t="s">
        <v>1016</v>
      </c>
      <c r="G63" s="236">
        <v>74.7</v>
      </c>
      <c r="H63" s="236">
        <v>11.2</v>
      </c>
      <c r="I63" s="238">
        <v>0.45149335077392633</v>
      </c>
      <c r="J63" s="238">
        <v>0.84412470023980812</v>
      </c>
      <c r="K63" s="193">
        <v>193</v>
      </c>
      <c r="L63" s="239">
        <v>945991.92</v>
      </c>
      <c r="M63" s="193">
        <v>28216</v>
      </c>
      <c r="N63" s="240">
        <v>539315.14</v>
      </c>
    </row>
    <row r="64" spans="1:14" ht="33.75" customHeight="1">
      <c r="A64" s="216" t="s">
        <v>72</v>
      </c>
      <c r="B64" s="217" t="s">
        <v>70</v>
      </c>
      <c r="C64" s="236" t="s">
        <v>71</v>
      </c>
      <c r="D64" s="236">
        <v>9334</v>
      </c>
      <c r="E64" s="237">
        <v>4248</v>
      </c>
      <c r="F64" s="237" t="s">
        <v>1016</v>
      </c>
      <c r="G64" s="236">
        <v>75.400000000000006</v>
      </c>
      <c r="H64" s="236">
        <v>9.4</v>
      </c>
      <c r="I64" s="238">
        <v>0.55821205821205822</v>
      </c>
      <c r="J64" s="238">
        <v>0.98908523908523904</v>
      </c>
      <c r="K64" s="193">
        <v>136</v>
      </c>
      <c r="L64" s="239">
        <v>593948.15</v>
      </c>
      <c r="M64" s="193">
        <v>17475</v>
      </c>
      <c r="N64" s="240">
        <v>331809.99</v>
      </c>
    </row>
    <row r="65" spans="1:14" ht="33.75" customHeight="1">
      <c r="A65" s="216" t="s">
        <v>73</v>
      </c>
      <c r="B65" s="217" t="s">
        <v>70</v>
      </c>
      <c r="C65" s="236" t="s">
        <v>71</v>
      </c>
      <c r="D65" s="236">
        <v>6785</v>
      </c>
      <c r="E65" s="237">
        <v>2825</v>
      </c>
      <c r="F65" s="237" t="s">
        <v>1016</v>
      </c>
      <c r="G65" s="236">
        <v>68</v>
      </c>
      <c r="H65" s="236">
        <v>13.7</v>
      </c>
      <c r="I65" s="238">
        <v>0.43044727123512516</v>
      </c>
      <c r="J65" s="238">
        <v>1.4952810832991383</v>
      </c>
      <c r="K65" s="193">
        <v>240</v>
      </c>
      <c r="L65" s="239">
        <v>1246071.18</v>
      </c>
      <c r="M65" s="193">
        <v>36093</v>
      </c>
      <c r="N65" s="240">
        <v>729776.84</v>
      </c>
    </row>
    <row r="66" spans="1:14" ht="33.75" customHeight="1">
      <c r="A66" s="216" t="s">
        <v>74</v>
      </c>
      <c r="B66" s="217" t="s">
        <v>70</v>
      </c>
      <c r="C66" s="236" t="s">
        <v>71</v>
      </c>
      <c r="D66" s="236">
        <v>9870</v>
      </c>
      <c r="E66" s="237">
        <v>4376</v>
      </c>
      <c r="F66" s="237" t="s">
        <v>1016</v>
      </c>
      <c r="G66" s="236">
        <v>73.3</v>
      </c>
      <c r="H66" s="236">
        <v>9.4</v>
      </c>
      <c r="I66" s="238">
        <v>0.32123045890065555</v>
      </c>
      <c r="J66" s="238">
        <v>1.024457892082703</v>
      </c>
      <c r="K66" s="193">
        <v>175</v>
      </c>
      <c r="L66" s="239">
        <v>684970.06</v>
      </c>
      <c r="M66" s="193">
        <v>20247</v>
      </c>
      <c r="N66" s="240">
        <v>381717.57</v>
      </c>
    </row>
    <row r="67" spans="1:14" ht="33.75" customHeight="1">
      <c r="A67" s="216" t="s">
        <v>75</v>
      </c>
      <c r="B67" s="217" t="s">
        <v>70</v>
      </c>
      <c r="C67" s="236" t="s">
        <v>71</v>
      </c>
      <c r="D67" s="236">
        <v>1685</v>
      </c>
      <c r="E67" s="237">
        <v>718</v>
      </c>
      <c r="F67" s="237" t="s">
        <v>1016</v>
      </c>
      <c r="G67" s="236">
        <v>72.400000000000006</v>
      </c>
      <c r="H67" s="236">
        <v>12.1</v>
      </c>
      <c r="I67" s="238">
        <v>0.56893819334389861</v>
      </c>
      <c r="J67" s="238">
        <v>0.65451664025356582</v>
      </c>
      <c r="K67" s="193">
        <v>33</v>
      </c>
      <c r="L67" s="239">
        <v>148079.43</v>
      </c>
      <c r="M67" s="193">
        <v>4159</v>
      </c>
      <c r="N67" s="240">
        <v>85976.31</v>
      </c>
    </row>
    <row r="68" spans="1:14" ht="33.75" customHeight="1">
      <c r="A68" s="216" t="s">
        <v>76</v>
      </c>
      <c r="B68" s="217" t="s">
        <v>70</v>
      </c>
      <c r="C68" s="236" t="s">
        <v>71</v>
      </c>
      <c r="D68" s="236">
        <v>12662</v>
      </c>
      <c r="E68" s="237">
        <v>5525</v>
      </c>
      <c r="F68" s="237" t="s">
        <v>1016</v>
      </c>
      <c r="G68" s="236">
        <v>67.7</v>
      </c>
      <c r="H68" s="236">
        <v>13.6</v>
      </c>
      <c r="I68" s="238">
        <v>0.19861722187303582</v>
      </c>
      <c r="J68" s="238">
        <v>1.1001466582861932</v>
      </c>
      <c r="K68" s="193">
        <v>341</v>
      </c>
      <c r="L68" s="239">
        <v>1342769.41</v>
      </c>
      <c r="M68" s="193">
        <v>40478</v>
      </c>
      <c r="N68" s="240">
        <v>733846.61</v>
      </c>
    </row>
    <row r="69" spans="1:14" ht="33.75" customHeight="1">
      <c r="A69" s="216" t="s">
        <v>77</v>
      </c>
      <c r="B69" s="217" t="s">
        <v>70</v>
      </c>
      <c r="C69" s="236" t="s">
        <v>71</v>
      </c>
      <c r="D69" s="236">
        <v>2290</v>
      </c>
      <c r="E69" s="237">
        <v>972</v>
      </c>
      <c r="F69" s="237" t="s">
        <v>1016</v>
      </c>
      <c r="G69" s="236">
        <v>70.8</v>
      </c>
      <c r="H69" s="236">
        <v>12.7</v>
      </c>
      <c r="I69" s="238">
        <v>0.33097762073027093</v>
      </c>
      <c r="J69" s="238">
        <v>0.81743227326266199</v>
      </c>
      <c r="K69" s="193">
        <v>40</v>
      </c>
      <c r="L69" s="239">
        <v>149921.28</v>
      </c>
      <c r="M69" s="193">
        <v>4672</v>
      </c>
      <c r="N69" s="240">
        <v>79994.36</v>
      </c>
    </row>
    <row r="70" spans="1:14" ht="33.75" customHeight="1">
      <c r="A70" s="216" t="s">
        <v>78</v>
      </c>
      <c r="B70" s="217" t="s">
        <v>70</v>
      </c>
      <c r="C70" s="236" t="s">
        <v>71</v>
      </c>
      <c r="D70" s="236">
        <v>6951</v>
      </c>
      <c r="E70" s="237">
        <v>3001</v>
      </c>
      <c r="F70" s="237" t="s">
        <v>1016</v>
      </c>
      <c r="G70" s="236">
        <v>68.5</v>
      </c>
      <c r="H70" s="236">
        <v>12.7</v>
      </c>
      <c r="I70" s="238">
        <v>0.44902634593356244</v>
      </c>
      <c r="J70" s="238">
        <v>0.88430698739977087</v>
      </c>
      <c r="K70" s="193">
        <v>193</v>
      </c>
      <c r="L70" s="239">
        <v>869452.7</v>
      </c>
      <c r="M70" s="193">
        <v>25096</v>
      </c>
      <c r="N70" s="240">
        <v>497836.4</v>
      </c>
    </row>
    <row r="71" spans="1:14" ht="33.75" customHeight="1">
      <c r="A71" s="216" t="s">
        <v>79</v>
      </c>
      <c r="B71" s="217" t="s">
        <v>70</v>
      </c>
      <c r="C71" s="236" t="s">
        <v>71</v>
      </c>
      <c r="D71" s="236">
        <v>3055</v>
      </c>
      <c r="E71" s="237">
        <v>1195</v>
      </c>
      <c r="F71" s="237" t="s">
        <v>1016</v>
      </c>
      <c r="G71" s="236">
        <v>69.400000000000006</v>
      </c>
      <c r="H71" s="236">
        <v>12.9</v>
      </c>
      <c r="I71" s="238">
        <v>0.33621517771373677</v>
      </c>
      <c r="J71" s="238">
        <v>0.87512007684918347</v>
      </c>
      <c r="K71" s="193">
        <v>72</v>
      </c>
      <c r="L71" s="239">
        <v>345685.22</v>
      </c>
      <c r="M71" s="193">
        <v>10113</v>
      </c>
      <c r="N71" s="240">
        <v>188540.37</v>
      </c>
    </row>
    <row r="72" spans="1:14" ht="33.75" customHeight="1">
      <c r="A72" s="216" t="s">
        <v>80</v>
      </c>
      <c r="B72" s="217" t="s">
        <v>70</v>
      </c>
      <c r="C72" s="236" t="s">
        <v>71</v>
      </c>
      <c r="D72" s="236">
        <v>5169</v>
      </c>
      <c r="E72" s="237">
        <v>2273</v>
      </c>
      <c r="F72" s="237" t="s">
        <v>1016</v>
      </c>
      <c r="G72" s="236">
        <v>71.599999999999994</v>
      </c>
      <c r="H72" s="236">
        <v>11</v>
      </c>
      <c r="I72" s="238">
        <v>0.63568956994562531</v>
      </c>
      <c r="J72" s="238">
        <v>0.74740484429065746</v>
      </c>
      <c r="K72" s="193">
        <v>144</v>
      </c>
      <c r="L72" s="239">
        <v>630543.03</v>
      </c>
      <c r="M72" s="193">
        <v>18547</v>
      </c>
      <c r="N72" s="240">
        <v>362839.08</v>
      </c>
    </row>
    <row r="73" spans="1:14" ht="33.75" customHeight="1">
      <c r="A73" s="216" t="s">
        <v>81</v>
      </c>
      <c r="B73" s="217" t="s">
        <v>70</v>
      </c>
      <c r="C73" s="236" t="s">
        <v>71</v>
      </c>
      <c r="D73" s="236">
        <v>2013</v>
      </c>
      <c r="E73" s="237">
        <v>818</v>
      </c>
      <c r="F73" s="237" t="s">
        <v>1016</v>
      </c>
      <c r="G73" s="236">
        <v>65.8</v>
      </c>
      <c r="H73" s="236">
        <v>13.8</v>
      </c>
      <c r="I73" s="238">
        <v>0.57446808510638303</v>
      </c>
      <c r="J73" s="238">
        <v>0.71631205673758869</v>
      </c>
      <c r="K73" s="193">
        <v>34</v>
      </c>
      <c r="L73" s="239">
        <v>118480.54</v>
      </c>
      <c r="M73" s="193">
        <v>3584</v>
      </c>
      <c r="N73" s="240">
        <v>65308.46</v>
      </c>
    </row>
    <row r="74" spans="1:14" ht="33.75" customHeight="1">
      <c r="A74" s="216" t="s">
        <v>82</v>
      </c>
      <c r="B74" s="217" t="s">
        <v>70</v>
      </c>
      <c r="C74" s="236" t="s">
        <v>71</v>
      </c>
      <c r="D74" s="236">
        <v>83482</v>
      </c>
      <c r="E74" s="237">
        <v>38080</v>
      </c>
      <c r="F74" s="237" t="s">
        <v>1015</v>
      </c>
      <c r="G74" s="236">
        <v>66.599999999999994</v>
      </c>
      <c r="H74" s="236">
        <v>15.9</v>
      </c>
      <c r="I74" s="238">
        <v>0.20286686861746978</v>
      </c>
      <c r="J74" s="238">
        <v>1.0332594235033259</v>
      </c>
      <c r="K74" s="193">
        <v>2442</v>
      </c>
      <c r="L74" s="239">
        <v>12251348.91</v>
      </c>
      <c r="M74" s="193">
        <v>355758</v>
      </c>
      <c r="N74" s="240">
        <v>6967749.2400000002</v>
      </c>
    </row>
    <row r="75" spans="1:14" ht="33.75" customHeight="1">
      <c r="A75" s="216" t="s">
        <v>83</v>
      </c>
      <c r="B75" s="217" t="s">
        <v>70</v>
      </c>
      <c r="C75" s="236" t="s">
        <v>71</v>
      </c>
      <c r="D75" s="236">
        <v>38959</v>
      </c>
      <c r="E75" s="237">
        <v>18012</v>
      </c>
      <c r="F75" s="237" t="s">
        <v>1016</v>
      </c>
      <c r="G75" s="236">
        <v>71.2</v>
      </c>
      <c r="H75" s="236">
        <v>11.9</v>
      </c>
      <c r="I75" s="238">
        <v>0.23136068569988025</v>
      </c>
      <c r="J75" s="238">
        <v>1.030818680279826</v>
      </c>
      <c r="K75" s="193">
        <v>829</v>
      </c>
      <c r="L75" s="239">
        <v>4273023.49</v>
      </c>
      <c r="M75" s="193">
        <v>124630</v>
      </c>
      <c r="N75" s="240">
        <v>2558549.96</v>
      </c>
    </row>
    <row r="76" spans="1:14" ht="33.75" customHeight="1">
      <c r="A76" s="216" t="s">
        <v>84</v>
      </c>
      <c r="B76" s="217" t="s">
        <v>70</v>
      </c>
      <c r="C76" s="236" t="s">
        <v>71</v>
      </c>
      <c r="D76" s="236">
        <v>1352</v>
      </c>
      <c r="E76" s="237">
        <v>540</v>
      </c>
      <c r="F76" s="237" t="s">
        <v>1016</v>
      </c>
      <c r="G76" s="236">
        <v>67.5</v>
      </c>
      <c r="H76" s="236">
        <v>14.3</v>
      </c>
      <c r="I76" s="238">
        <v>0.41252699784017277</v>
      </c>
      <c r="J76" s="238">
        <v>0.82289416846652264</v>
      </c>
      <c r="K76" s="193">
        <v>40</v>
      </c>
      <c r="L76" s="239">
        <v>179386.94</v>
      </c>
      <c r="M76" s="193">
        <v>5441</v>
      </c>
      <c r="N76" s="240">
        <v>95511.73</v>
      </c>
    </row>
    <row r="77" spans="1:14" ht="33.75" customHeight="1">
      <c r="A77" s="216" t="s">
        <v>85</v>
      </c>
      <c r="B77" s="217" t="s">
        <v>70</v>
      </c>
      <c r="C77" s="236" t="s">
        <v>71</v>
      </c>
      <c r="D77" s="236">
        <v>6588</v>
      </c>
      <c r="E77" s="237">
        <v>2937</v>
      </c>
      <c r="F77" s="237" t="s">
        <v>1016</v>
      </c>
      <c r="G77" s="236">
        <v>75.3</v>
      </c>
      <c r="H77" s="236">
        <v>9.1999999999999993</v>
      </c>
      <c r="I77" s="238">
        <v>0.40135033758439609</v>
      </c>
      <c r="J77" s="238">
        <v>1.2040510127531883</v>
      </c>
      <c r="K77" s="193">
        <v>116</v>
      </c>
      <c r="L77" s="239">
        <v>513072.21</v>
      </c>
      <c r="M77" s="193">
        <v>15415</v>
      </c>
      <c r="N77" s="240">
        <v>293286.45</v>
      </c>
    </row>
    <row r="78" spans="1:14" ht="33.75" customHeight="1">
      <c r="A78" s="216" t="s">
        <v>86</v>
      </c>
      <c r="B78" s="217" t="s">
        <v>70</v>
      </c>
      <c r="C78" s="236" t="s">
        <v>71</v>
      </c>
      <c r="D78" s="236">
        <v>12669</v>
      </c>
      <c r="E78" s="237">
        <v>5714</v>
      </c>
      <c r="F78" s="237" t="s">
        <v>1016</v>
      </c>
      <c r="G78" s="236">
        <v>72</v>
      </c>
      <c r="H78" s="236">
        <v>12.9</v>
      </c>
      <c r="I78" s="238">
        <v>0.69232315112540188</v>
      </c>
      <c r="J78" s="238">
        <v>0.7363344051446945</v>
      </c>
      <c r="K78" s="193">
        <v>265</v>
      </c>
      <c r="L78" s="239">
        <v>1239082.8600000001</v>
      </c>
      <c r="M78" s="193">
        <v>37341</v>
      </c>
      <c r="N78" s="240">
        <v>703408.67</v>
      </c>
    </row>
    <row r="79" spans="1:14" ht="33.75" customHeight="1">
      <c r="A79" s="216" t="s">
        <v>87</v>
      </c>
      <c r="B79" s="217" t="s">
        <v>88</v>
      </c>
      <c r="C79" s="236" t="s">
        <v>89</v>
      </c>
      <c r="D79" s="236">
        <v>16573</v>
      </c>
      <c r="E79" s="237">
        <v>7069</v>
      </c>
      <c r="F79" s="237" t="s">
        <v>1016</v>
      </c>
      <c r="G79" s="236">
        <v>66.900000000000006</v>
      </c>
      <c r="H79" s="236">
        <v>13.1</v>
      </c>
      <c r="I79" s="238">
        <v>0.2822935331487213</v>
      </c>
      <c r="J79" s="238">
        <v>1.2679589509692133</v>
      </c>
      <c r="K79" s="193">
        <v>408</v>
      </c>
      <c r="L79" s="239">
        <v>1700925.75</v>
      </c>
      <c r="M79" s="193">
        <v>51264</v>
      </c>
      <c r="N79" s="240">
        <v>972803</v>
      </c>
    </row>
    <row r="80" spans="1:14" ht="33.75" customHeight="1">
      <c r="A80" s="216" t="s">
        <v>90</v>
      </c>
      <c r="B80" s="217" t="s">
        <v>88</v>
      </c>
      <c r="C80" s="236" t="s">
        <v>89</v>
      </c>
      <c r="D80" s="236">
        <v>9405</v>
      </c>
      <c r="E80" s="237">
        <v>4406</v>
      </c>
      <c r="F80" s="237" t="s">
        <v>1016</v>
      </c>
      <c r="G80" s="236">
        <v>75.599999999999994</v>
      </c>
      <c r="H80" s="236">
        <v>9.1999999999999993</v>
      </c>
      <c r="I80" s="238">
        <v>0.7001750437609402</v>
      </c>
      <c r="J80" s="238">
        <v>0.6894223555888972</v>
      </c>
      <c r="K80" s="193">
        <v>163</v>
      </c>
      <c r="L80" s="239">
        <v>865419.73</v>
      </c>
      <c r="M80" s="193">
        <v>25092</v>
      </c>
      <c r="N80" s="240">
        <v>515060.53</v>
      </c>
    </row>
    <row r="81" spans="1:14" ht="33.75" customHeight="1">
      <c r="A81" s="216" t="s">
        <v>91</v>
      </c>
      <c r="B81" s="217" t="s">
        <v>88</v>
      </c>
      <c r="C81" s="236" t="s">
        <v>89</v>
      </c>
      <c r="D81" s="236">
        <v>8143</v>
      </c>
      <c r="E81" s="237">
        <v>3899</v>
      </c>
      <c r="F81" s="237" t="s">
        <v>1016</v>
      </c>
      <c r="G81" s="236">
        <v>75.400000000000006</v>
      </c>
      <c r="H81" s="236">
        <v>9</v>
      </c>
      <c r="I81" s="238">
        <v>0.7154127923358693</v>
      </c>
      <c r="J81" s="238">
        <v>0.51563820794590021</v>
      </c>
      <c r="K81" s="193">
        <v>126</v>
      </c>
      <c r="L81" s="239">
        <v>455904.48</v>
      </c>
      <c r="M81" s="193">
        <v>13872</v>
      </c>
      <c r="N81" s="240">
        <v>242134.96</v>
      </c>
    </row>
    <row r="82" spans="1:14" ht="33.75" customHeight="1">
      <c r="A82" s="216" t="s">
        <v>92</v>
      </c>
      <c r="B82" s="217" t="s">
        <v>88</v>
      </c>
      <c r="C82" s="236" t="s">
        <v>89</v>
      </c>
      <c r="D82" s="236">
        <v>2166</v>
      </c>
      <c r="E82" s="237">
        <v>962</v>
      </c>
      <c r="F82" s="237" t="s">
        <v>1016</v>
      </c>
      <c r="G82" s="236">
        <v>72.3</v>
      </c>
      <c r="H82" s="236">
        <v>11.4</v>
      </c>
      <c r="I82" s="238">
        <v>0.59272300469483563</v>
      </c>
      <c r="J82" s="238">
        <v>0.63732394366197187</v>
      </c>
      <c r="K82" s="193">
        <v>51</v>
      </c>
      <c r="L82" s="239">
        <v>273293.34999999998</v>
      </c>
      <c r="M82" s="193">
        <v>7538</v>
      </c>
      <c r="N82" s="240">
        <v>150174.10999999999</v>
      </c>
    </row>
    <row r="83" spans="1:14" ht="33.75" customHeight="1">
      <c r="A83" s="216" t="s">
        <v>93</v>
      </c>
      <c r="B83" s="217" t="s">
        <v>88</v>
      </c>
      <c r="C83" s="236" t="s">
        <v>89</v>
      </c>
      <c r="D83" s="236">
        <v>67971</v>
      </c>
      <c r="E83" s="237">
        <v>31262</v>
      </c>
      <c r="F83" s="237" t="s">
        <v>1015</v>
      </c>
      <c r="G83" s="236">
        <v>70.099999999999994</v>
      </c>
      <c r="H83" s="236">
        <v>13.1</v>
      </c>
      <c r="I83" s="238">
        <v>0.28902394106813994</v>
      </c>
      <c r="J83" s="238">
        <v>1.0210313075506445</v>
      </c>
      <c r="K83" s="193">
        <v>2073</v>
      </c>
      <c r="L83" s="239">
        <v>12069503.43</v>
      </c>
      <c r="M83" s="193">
        <v>350060</v>
      </c>
      <c r="N83" s="240">
        <v>7236334.3399999999</v>
      </c>
    </row>
    <row r="84" spans="1:14" ht="33.75" customHeight="1">
      <c r="A84" s="216" t="s">
        <v>94</v>
      </c>
      <c r="B84" s="217" t="s">
        <v>88</v>
      </c>
      <c r="C84" s="236" t="s">
        <v>89</v>
      </c>
      <c r="D84" s="236">
        <v>16340</v>
      </c>
      <c r="E84" s="237">
        <v>7613</v>
      </c>
      <c r="F84" s="237" t="s">
        <v>1016</v>
      </c>
      <c r="G84" s="236">
        <v>73.2</v>
      </c>
      <c r="H84" s="236">
        <v>12</v>
      </c>
      <c r="I84" s="238">
        <v>0.59498582301149083</v>
      </c>
      <c r="J84" s="238">
        <v>0.7109386658707656</v>
      </c>
      <c r="K84" s="193">
        <v>351</v>
      </c>
      <c r="L84" s="239">
        <v>1962670.27</v>
      </c>
      <c r="M84" s="193">
        <v>56885</v>
      </c>
      <c r="N84" s="240">
        <v>1160314.1499999999</v>
      </c>
    </row>
    <row r="85" spans="1:14" ht="33.75" customHeight="1">
      <c r="A85" s="216" t="s">
        <v>95</v>
      </c>
      <c r="B85" s="217" t="s">
        <v>88</v>
      </c>
      <c r="C85" s="236" t="s">
        <v>89</v>
      </c>
      <c r="D85" s="236">
        <v>5046</v>
      </c>
      <c r="E85" s="237">
        <v>2337</v>
      </c>
      <c r="F85" s="237" t="s">
        <v>1016</v>
      </c>
      <c r="G85" s="236">
        <v>75.400000000000006</v>
      </c>
      <c r="H85" s="236">
        <v>9.5</v>
      </c>
      <c r="I85" s="238">
        <v>0.59527186761229312</v>
      </c>
      <c r="J85" s="238">
        <v>0.81749408983451533</v>
      </c>
      <c r="K85" s="193">
        <v>80</v>
      </c>
      <c r="L85" s="239">
        <v>393954.43</v>
      </c>
      <c r="M85" s="193">
        <v>12056</v>
      </c>
      <c r="N85" s="240">
        <v>225072.45</v>
      </c>
    </row>
    <row r="86" spans="1:14" ht="33.75" customHeight="1">
      <c r="A86" s="216" t="s">
        <v>96</v>
      </c>
      <c r="B86" s="217" t="s">
        <v>88</v>
      </c>
      <c r="C86" s="236" t="s">
        <v>89</v>
      </c>
      <c r="D86" s="236">
        <v>7799</v>
      </c>
      <c r="E86" s="237">
        <v>3611</v>
      </c>
      <c r="F86" s="237" t="s">
        <v>1016</v>
      </c>
      <c r="G86" s="236">
        <v>77.599999999999994</v>
      </c>
      <c r="H86" s="236">
        <v>7.4</v>
      </c>
      <c r="I86" s="238">
        <v>0.6350583308405624</v>
      </c>
      <c r="J86" s="238">
        <v>0.59617110379898297</v>
      </c>
      <c r="K86" s="193">
        <v>76</v>
      </c>
      <c r="L86" s="239">
        <v>218499.42</v>
      </c>
      <c r="M86" s="193">
        <v>7030</v>
      </c>
      <c r="N86" s="240">
        <v>115178.79</v>
      </c>
    </row>
    <row r="87" spans="1:14" ht="33.75" customHeight="1">
      <c r="A87" s="216" t="s">
        <v>97</v>
      </c>
      <c r="B87" s="217" t="s">
        <v>88</v>
      </c>
      <c r="C87" s="236" t="s">
        <v>89</v>
      </c>
      <c r="D87" s="236">
        <v>28521</v>
      </c>
      <c r="E87" s="237">
        <v>13528</v>
      </c>
      <c r="F87" s="237" t="s">
        <v>1016</v>
      </c>
      <c r="G87" s="236">
        <v>70.5</v>
      </c>
      <c r="H87" s="236">
        <v>11.5</v>
      </c>
      <c r="I87" s="238">
        <v>0.5113968439509059</v>
      </c>
      <c r="J87" s="238">
        <v>0.94155464640561071</v>
      </c>
      <c r="K87" s="193">
        <v>707</v>
      </c>
      <c r="L87" s="239">
        <v>3255306.5</v>
      </c>
      <c r="M87" s="193">
        <v>94872</v>
      </c>
      <c r="N87" s="240">
        <v>1875535.22</v>
      </c>
    </row>
    <row r="88" spans="1:14" ht="33.75" customHeight="1">
      <c r="A88" s="216" t="s">
        <v>98</v>
      </c>
      <c r="B88" s="217" t="s">
        <v>88</v>
      </c>
      <c r="C88" s="236" t="s">
        <v>89</v>
      </c>
      <c r="D88" s="236">
        <v>5967</v>
      </c>
      <c r="E88" s="237">
        <v>2722</v>
      </c>
      <c r="F88" s="237" t="s">
        <v>1016</v>
      </c>
      <c r="G88" s="236">
        <v>74.8</v>
      </c>
      <c r="H88" s="236">
        <v>9.4</v>
      </c>
      <c r="I88" s="238">
        <v>0.65531224655312248</v>
      </c>
      <c r="J88" s="238">
        <v>0.63179237631792373</v>
      </c>
      <c r="K88" s="193">
        <v>100</v>
      </c>
      <c r="L88" s="239">
        <v>474392.65</v>
      </c>
      <c r="M88" s="193">
        <v>14437</v>
      </c>
      <c r="N88" s="240">
        <v>266191.75</v>
      </c>
    </row>
    <row r="89" spans="1:14" ht="33.75" customHeight="1">
      <c r="A89" s="216" t="s">
        <v>99</v>
      </c>
      <c r="B89" s="217" t="s">
        <v>88</v>
      </c>
      <c r="C89" s="236" t="s">
        <v>89</v>
      </c>
      <c r="D89" s="236">
        <v>2282</v>
      </c>
      <c r="E89" s="237">
        <v>1070</v>
      </c>
      <c r="F89" s="237" t="s">
        <v>1016</v>
      </c>
      <c r="G89" s="236">
        <v>73.400000000000006</v>
      </c>
      <c r="H89" s="236">
        <v>10</v>
      </c>
      <c r="I89" s="238">
        <v>0.59605399792315683</v>
      </c>
      <c r="J89" s="238">
        <v>0.61786085150571135</v>
      </c>
      <c r="K89" s="193">
        <v>58</v>
      </c>
      <c r="L89" s="239">
        <v>262399.25</v>
      </c>
      <c r="M89" s="193">
        <v>7861</v>
      </c>
      <c r="N89" s="240">
        <v>148978.28</v>
      </c>
    </row>
    <row r="90" spans="1:14" ht="33.75" customHeight="1">
      <c r="A90" s="216" t="s">
        <v>100</v>
      </c>
      <c r="B90" s="217" t="s">
        <v>101</v>
      </c>
      <c r="C90" s="236" t="s">
        <v>102</v>
      </c>
      <c r="D90" s="236">
        <v>16467</v>
      </c>
      <c r="E90" s="237">
        <v>7532</v>
      </c>
      <c r="F90" s="237" t="s">
        <v>1016</v>
      </c>
      <c r="G90" s="236">
        <v>71.5</v>
      </c>
      <c r="H90" s="236">
        <v>12.7</v>
      </c>
      <c r="I90" s="238">
        <v>0.5618627301780551</v>
      </c>
      <c r="J90" s="238">
        <v>0.67447877035458836</v>
      </c>
      <c r="K90" s="193">
        <v>312</v>
      </c>
      <c r="L90" s="239">
        <v>1394262.8</v>
      </c>
      <c r="M90" s="193">
        <v>41499</v>
      </c>
      <c r="N90" s="240">
        <v>766544.58</v>
      </c>
    </row>
    <row r="91" spans="1:14" ht="33.75" customHeight="1">
      <c r="A91" s="216" t="s">
        <v>103</v>
      </c>
      <c r="B91" s="217" t="s">
        <v>101</v>
      </c>
      <c r="C91" s="236" t="s">
        <v>102</v>
      </c>
      <c r="D91" s="236">
        <v>10337</v>
      </c>
      <c r="E91" s="237">
        <v>4680</v>
      </c>
      <c r="F91" s="237" t="s">
        <v>1016</v>
      </c>
      <c r="G91" s="236">
        <v>72</v>
      </c>
      <c r="H91" s="236">
        <v>11.3</v>
      </c>
      <c r="I91" s="238">
        <v>0.57311491206938092</v>
      </c>
      <c r="J91" s="238">
        <v>0.68055890146952547</v>
      </c>
      <c r="K91" s="193">
        <v>232</v>
      </c>
      <c r="L91" s="239">
        <v>1103802.23</v>
      </c>
      <c r="M91" s="193">
        <v>32183</v>
      </c>
      <c r="N91" s="240">
        <v>630702.19999999995</v>
      </c>
    </row>
    <row r="92" spans="1:14" ht="33.75" customHeight="1">
      <c r="A92" s="216" t="s">
        <v>104</v>
      </c>
      <c r="B92" s="217" t="s">
        <v>101</v>
      </c>
      <c r="C92" s="236" t="s">
        <v>102</v>
      </c>
      <c r="D92" s="236">
        <v>6877</v>
      </c>
      <c r="E92" s="237">
        <v>2773</v>
      </c>
      <c r="F92" s="237" t="s">
        <v>1016</v>
      </c>
      <c r="G92" s="236">
        <v>65.7</v>
      </c>
      <c r="H92" s="236">
        <v>15.5</v>
      </c>
      <c r="I92" s="238">
        <v>0.43021766965428937</v>
      </c>
      <c r="J92" s="238">
        <v>0.84037558685446012</v>
      </c>
      <c r="K92" s="193">
        <v>176</v>
      </c>
      <c r="L92" s="239">
        <v>824545.75</v>
      </c>
      <c r="M92" s="193">
        <v>23691</v>
      </c>
      <c r="N92" s="240">
        <v>451784.78</v>
      </c>
    </row>
    <row r="93" spans="1:14" ht="33.75" customHeight="1">
      <c r="A93" s="216" t="s">
        <v>105</v>
      </c>
      <c r="B93" s="217" t="s">
        <v>101</v>
      </c>
      <c r="C93" s="236" t="s">
        <v>102</v>
      </c>
      <c r="D93" s="236">
        <v>1786</v>
      </c>
      <c r="E93" s="237">
        <v>741</v>
      </c>
      <c r="F93" s="237" t="s">
        <v>1016</v>
      </c>
      <c r="G93" s="236">
        <v>74.099999999999994</v>
      </c>
      <c r="H93" s="236">
        <v>8</v>
      </c>
      <c r="I93" s="238">
        <v>0.52052785923753664</v>
      </c>
      <c r="J93" s="238">
        <v>0.93255131964809379</v>
      </c>
      <c r="K93" s="193">
        <v>34</v>
      </c>
      <c r="L93" s="239">
        <v>112655.42</v>
      </c>
      <c r="M93" s="193">
        <v>3364</v>
      </c>
      <c r="N93" s="240">
        <v>62634.400000000001</v>
      </c>
    </row>
    <row r="94" spans="1:14" ht="33.75" customHeight="1">
      <c r="A94" s="216" t="s">
        <v>106</v>
      </c>
      <c r="B94" s="217" t="s">
        <v>101</v>
      </c>
      <c r="C94" s="236" t="s">
        <v>102</v>
      </c>
      <c r="D94" s="236">
        <v>32622</v>
      </c>
      <c r="E94" s="237">
        <v>15562</v>
      </c>
      <c r="F94" s="237" t="s">
        <v>1016</v>
      </c>
      <c r="G94" s="236">
        <v>76</v>
      </c>
      <c r="H94" s="236">
        <v>10.3</v>
      </c>
      <c r="I94" s="238">
        <v>0.64724432021787426</v>
      </c>
      <c r="J94" s="238">
        <v>0.62051171791012683</v>
      </c>
      <c r="K94" s="193">
        <v>685</v>
      </c>
      <c r="L94" s="239">
        <v>3608838.24</v>
      </c>
      <c r="M94" s="193">
        <v>106687</v>
      </c>
      <c r="N94" s="240">
        <v>2155672.15</v>
      </c>
    </row>
    <row r="95" spans="1:14" ht="33.75" customHeight="1">
      <c r="A95" s="216" t="s">
        <v>107</v>
      </c>
      <c r="B95" s="217" t="s">
        <v>101</v>
      </c>
      <c r="C95" s="236" t="s">
        <v>102</v>
      </c>
      <c r="D95" s="236">
        <v>1808</v>
      </c>
      <c r="E95" s="237">
        <v>769</v>
      </c>
      <c r="F95" s="237" t="s">
        <v>1016</v>
      </c>
      <c r="G95" s="236">
        <v>71.8</v>
      </c>
      <c r="H95" s="236">
        <v>11.2</v>
      </c>
      <c r="I95" s="238">
        <v>0.33674963396778917</v>
      </c>
      <c r="J95" s="238">
        <v>0.85944363103953147</v>
      </c>
      <c r="K95" s="193">
        <v>34</v>
      </c>
      <c r="L95" s="239">
        <v>152775.4</v>
      </c>
      <c r="M95" s="193">
        <v>4698</v>
      </c>
      <c r="N95" s="240">
        <v>87641.41</v>
      </c>
    </row>
    <row r="96" spans="1:14" ht="33.75" customHeight="1">
      <c r="A96" s="216" t="s">
        <v>108</v>
      </c>
      <c r="B96" s="217" t="s">
        <v>101</v>
      </c>
      <c r="C96" s="236" t="s">
        <v>102</v>
      </c>
      <c r="D96" s="236">
        <v>2158</v>
      </c>
      <c r="E96" s="237">
        <v>787</v>
      </c>
      <c r="F96" s="237" t="s">
        <v>1016</v>
      </c>
      <c r="G96" s="236">
        <v>66.7</v>
      </c>
      <c r="H96" s="236">
        <v>14</v>
      </c>
      <c r="I96" s="238">
        <v>0.32791728212703103</v>
      </c>
      <c r="J96" s="238">
        <v>0.83751846381093054</v>
      </c>
      <c r="K96" s="194">
        <v>48</v>
      </c>
      <c r="L96" s="241">
        <v>207502.26</v>
      </c>
      <c r="M96" s="194">
        <v>6111</v>
      </c>
      <c r="N96" s="242">
        <v>120783.26</v>
      </c>
    </row>
    <row r="97" spans="1:14" ht="33.75" customHeight="1">
      <c r="A97" s="216" t="s">
        <v>109</v>
      </c>
      <c r="B97" s="217" t="s">
        <v>101</v>
      </c>
      <c r="C97" s="236" t="s">
        <v>102</v>
      </c>
      <c r="D97" s="236">
        <v>24164</v>
      </c>
      <c r="E97" s="237">
        <v>11603</v>
      </c>
      <c r="F97" s="237" t="s">
        <v>1016</v>
      </c>
      <c r="G97" s="236">
        <v>76.900000000000006</v>
      </c>
      <c r="H97" s="236">
        <v>9.6999999999999993</v>
      </c>
      <c r="I97" s="238">
        <v>0.69028746060548185</v>
      </c>
      <c r="J97" s="238">
        <v>0.71903352115366248</v>
      </c>
      <c r="K97" s="193">
        <v>453</v>
      </c>
      <c r="L97" s="239">
        <v>2181612.9300000002</v>
      </c>
      <c r="M97" s="193">
        <v>62573</v>
      </c>
      <c r="N97" s="240">
        <v>1245245.67</v>
      </c>
    </row>
    <row r="98" spans="1:14" ht="33.75" customHeight="1">
      <c r="A98" s="216" t="s">
        <v>110</v>
      </c>
      <c r="B98" s="217" t="s">
        <v>101</v>
      </c>
      <c r="C98" s="236" t="s">
        <v>102</v>
      </c>
      <c r="D98" s="236">
        <v>9563</v>
      </c>
      <c r="E98" s="237">
        <v>3834</v>
      </c>
      <c r="F98" s="237" t="s">
        <v>1016</v>
      </c>
      <c r="G98" s="236">
        <v>66.900000000000006</v>
      </c>
      <c r="H98" s="236">
        <v>13.2</v>
      </c>
      <c r="I98" s="238">
        <v>0.23430459597476719</v>
      </c>
      <c r="J98" s="238">
        <v>1.0765995794532892</v>
      </c>
      <c r="K98" s="193">
        <v>196</v>
      </c>
      <c r="L98" s="239">
        <v>754180.4</v>
      </c>
      <c r="M98" s="193">
        <v>22821</v>
      </c>
      <c r="N98" s="240">
        <v>422905.04</v>
      </c>
    </row>
    <row r="99" spans="1:14" ht="33.75" customHeight="1">
      <c r="A99" s="216" t="s">
        <v>111</v>
      </c>
      <c r="B99" s="217" t="s">
        <v>101</v>
      </c>
      <c r="C99" s="236" t="s">
        <v>102</v>
      </c>
      <c r="D99" s="236">
        <v>34884</v>
      </c>
      <c r="E99" s="237">
        <v>16562</v>
      </c>
      <c r="F99" s="237" t="s">
        <v>1016</v>
      </c>
      <c r="G99" s="236">
        <v>72.5</v>
      </c>
      <c r="H99" s="236">
        <v>13.1</v>
      </c>
      <c r="I99" s="238">
        <v>0.61221087726609713</v>
      </c>
      <c r="J99" s="238">
        <v>0.74383552128915742</v>
      </c>
      <c r="K99" s="193">
        <v>866</v>
      </c>
      <c r="L99" s="239">
        <v>3458517.57</v>
      </c>
      <c r="M99" s="193">
        <v>101665</v>
      </c>
      <c r="N99" s="240">
        <v>1976652.27</v>
      </c>
    </row>
    <row r="100" spans="1:14" ht="33.75" customHeight="1">
      <c r="A100" s="216" t="s">
        <v>112</v>
      </c>
      <c r="B100" s="217" t="s">
        <v>101</v>
      </c>
      <c r="C100" s="236" t="s">
        <v>102</v>
      </c>
      <c r="D100" s="236">
        <v>8978</v>
      </c>
      <c r="E100" s="237">
        <v>3875</v>
      </c>
      <c r="F100" s="237" t="s">
        <v>1016</v>
      </c>
      <c r="G100" s="236">
        <v>71</v>
      </c>
      <c r="H100" s="236">
        <v>12.5</v>
      </c>
      <c r="I100" s="238">
        <v>0.50869949867295783</v>
      </c>
      <c r="J100" s="238">
        <v>0.7219109407254497</v>
      </c>
      <c r="K100" s="193">
        <v>242</v>
      </c>
      <c r="L100" s="239">
        <v>1245490.45</v>
      </c>
      <c r="M100" s="193">
        <v>36328</v>
      </c>
      <c r="N100" s="240">
        <v>750503.55</v>
      </c>
    </row>
    <row r="101" spans="1:14" ht="33.75" customHeight="1">
      <c r="A101" s="216" t="s">
        <v>113</v>
      </c>
      <c r="B101" s="217" t="s">
        <v>101</v>
      </c>
      <c r="C101" s="236" t="s">
        <v>102</v>
      </c>
      <c r="D101" s="236">
        <v>6286</v>
      </c>
      <c r="E101" s="237">
        <v>2543</v>
      </c>
      <c r="F101" s="237" t="s">
        <v>1016</v>
      </c>
      <c r="G101" s="236">
        <v>67.900000000000006</v>
      </c>
      <c r="H101" s="236">
        <v>13.4</v>
      </c>
      <c r="I101" s="238">
        <v>0.24988641526578828</v>
      </c>
      <c r="J101" s="238">
        <v>1.0704225352112675</v>
      </c>
      <c r="K101" s="193">
        <v>111</v>
      </c>
      <c r="L101" s="239">
        <v>485109.76000000001</v>
      </c>
      <c r="M101" s="193">
        <v>14142</v>
      </c>
      <c r="N101" s="240">
        <v>265521.08</v>
      </c>
    </row>
    <row r="102" spans="1:14" ht="33.75" customHeight="1">
      <c r="A102" s="216" t="s">
        <v>114</v>
      </c>
      <c r="B102" s="217" t="s">
        <v>101</v>
      </c>
      <c r="C102" s="236" t="s">
        <v>102</v>
      </c>
      <c r="D102" s="236">
        <v>20206</v>
      </c>
      <c r="E102" s="237">
        <v>9891</v>
      </c>
      <c r="F102" s="237" t="s">
        <v>1016</v>
      </c>
      <c r="G102" s="236">
        <v>77.400000000000006</v>
      </c>
      <c r="H102" s="236">
        <v>9.6</v>
      </c>
      <c r="I102" s="238">
        <v>0.73165548098434008</v>
      </c>
      <c r="J102" s="238">
        <v>0.99149888143176734</v>
      </c>
      <c r="K102" s="193">
        <v>374</v>
      </c>
      <c r="L102" s="239">
        <v>1948517.01</v>
      </c>
      <c r="M102" s="193">
        <v>56127</v>
      </c>
      <c r="N102" s="240">
        <v>1128390.1200000001</v>
      </c>
    </row>
    <row r="103" spans="1:14" ht="33.75" customHeight="1">
      <c r="A103" s="216" t="s">
        <v>115</v>
      </c>
      <c r="B103" s="217" t="s">
        <v>101</v>
      </c>
      <c r="C103" s="236" t="s">
        <v>102</v>
      </c>
      <c r="D103" s="236">
        <v>2721</v>
      </c>
      <c r="E103" s="237">
        <v>1093</v>
      </c>
      <c r="F103" s="237" t="s">
        <v>1016</v>
      </c>
      <c r="G103" s="236">
        <v>71.099999999999994</v>
      </c>
      <c r="H103" s="236">
        <v>10.4</v>
      </c>
      <c r="I103" s="238">
        <v>0.40960163432073543</v>
      </c>
      <c r="J103" s="238">
        <v>0.83554647599591425</v>
      </c>
      <c r="K103" s="193">
        <v>39</v>
      </c>
      <c r="L103" s="239">
        <v>112906.16</v>
      </c>
      <c r="M103" s="193">
        <v>3320</v>
      </c>
      <c r="N103" s="240">
        <v>60071.42</v>
      </c>
    </row>
    <row r="104" spans="1:14" ht="33.75" customHeight="1">
      <c r="A104" s="216" t="s">
        <v>116</v>
      </c>
      <c r="B104" s="217" t="s">
        <v>101</v>
      </c>
      <c r="C104" s="236" t="s">
        <v>102</v>
      </c>
      <c r="D104" s="236">
        <v>6439</v>
      </c>
      <c r="E104" s="237">
        <v>2799</v>
      </c>
      <c r="F104" s="237" t="s">
        <v>1016</v>
      </c>
      <c r="G104" s="236">
        <v>72.900000000000006</v>
      </c>
      <c r="H104" s="236">
        <v>10.4</v>
      </c>
      <c r="I104" s="238">
        <v>0.51913875598086123</v>
      </c>
      <c r="J104" s="238">
        <v>0.71451355661881977</v>
      </c>
      <c r="K104" s="193">
        <v>106</v>
      </c>
      <c r="L104" s="239">
        <v>438599.1</v>
      </c>
      <c r="M104" s="193">
        <v>12912</v>
      </c>
      <c r="N104" s="240">
        <v>241752.34</v>
      </c>
    </row>
    <row r="105" spans="1:14" ht="33.75" customHeight="1">
      <c r="A105" s="216" t="s">
        <v>117</v>
      </c>
      <c r="B105" s="217" t="s">
        <v>101</v>
      </c>
      <c r="C105" s="236" t="s">
        <v>102</v>
      </c>
      <c r="D105" s="236">
        <v>4155</v>
      </c>
      <c r="E105" s="237">
        <v>1623</v>
      </c>
      <c r="F105" s="237" t="s">
        <v>1016</v>
      </c>
      <c r="G105" s="236">
        <v>66.7</v>
      </c>
      <c r="H105" s="236">
        <v>13.9</v>
      </c>
      <c r="I105" s="238">
        <v>0.33357193987115247</v>
      </c>
      <c r="J105" s="238">
        <v>0.9391553328561203</v>
      </c>
      <c r="K105" s="193">
        <v>64</v>
      </c>
      <c r="L105" s="239">
        <v>273530.57</v>
      </c>
      <c r="M105" s="193">
        <v>8064</v>
      </c>
      <c r="N105" s="240">
        <v>146904.39000000001</v>
      </c>
    </row>
    <row r="106" spans="1:14" ht="33.75" customHeight="1">
      <c r="A106" s="216" t="s">
        <v>118</v>
      </c>
      <c r="B106" s="217" t="s">
        <v>101</v>
      </c>
      <c r="C106" s="236" t="s">
        <v>102</v>
      </c>
      <c r="D106" s="236">
        <v>23998</v>
      </c>
      <c r="E106" s="237">
        <v>10124</v>
      </c>
      <c r="F106" s="237" t="s">
        <v>1016</v>
      </c>
      <c r="G106" s="236">
        <v>70.400000000000006</v>
      </c>
      <c r="H106" s="236">
        <v>11.1</v>
      </c>
      <c r="I106" s="238">
        <v>0.33251860904343961</v>
      </c>
      <c r="J106" s="238">
        <v>0.88179091212087546</v>
      </c>
      <c r="K106" s="193">
        <v>398</v>
      </c>
      <c r="L106" s="239">
        <v>1390894.0800000001</v>
      </c>
      <c r="M106" s="193">
        <v>41891</v>
      </c>
      <c r="N106" s="240">
        <v>741009.49</v>
      </c>
    </row>
    <row r="107" spans="1:14" ht="33.75" customHeight="1">
      <c r="A107" s="216" t="s">
        <v>119</v>
      </c>
      <c r="B107" s="217" t="s">
        <v>101</v>
      </c>
      <c r="C107" s="236" t="s">
        <v>102</v>
      </c>
      <c r="D107" s="236">
        <v>244223</v>
      </c>
      <c r="E107" s="237">
        <v>121466</v>
      </c>
      <c r="F107" s="237" t="s">
        <v>1015</v>
      </c>
      <c r="G107" s="236">
        <v>65.400000000000006</v>
      </c>
      <c r="H107" s="236">
        <v>14.7</v>
      </c>
      <c r="I107" s="238">
        <v>0.21943546441495779</v>
      </c>
      <c r="J107" s="238">
        <v>1.1980603136308805</v>
      </c>
      <c r="K107" s="193">
        <v>9618</v>
      </c>
      <c r="L107" s="239">
        <v>51831083.43</v>
      </c>
      <c r="M107" s="193">
        <v>1506249</v>
      </c>
      <c r="N107" s="240">
        <v>30927445.940000001</v>
      </c>
    </row>
    <row r="108" spans="1:14" ht="33.75" customHeight="1">
      <c r="A108" s="216" t="s">
        <v>120</v>
      </c>
      <c r="B108" s="217" t="s">
        <v>101</v>
      </c>
      <c r="C108" s="236" t="s">
        <v>102</v>
      </c>
      <c r="D108" s="236">
        <v>4669</v>
      </c>
      <c r="E108" s="237">
        <v>1927</v>
      </c>
      <c r="F108" s="237" t="s">
        <v>1016</v>
      </c>
      <c r="G108" s="236">
        <v>68.2</v>
      </c>
      <c r="H108" s="236">
        <v>13.8</v>
      </c>
      <c r="I108" s="238">
        <v>0.45033112582781459</v>
      </c>
      <c r="J108" s="238">
        <v>0.79891631547260689</v>
      </c>
      <c r="K108" s="193">
        <v>137</v>
      </c>
      <c r="L108" s="239">
        <v>619413.9</v>
      </c>
      <c r="M108" s="193">
        <v>17735</v>
      </c>
      <c r="N108" s="240">
        <v>330091.15000000002</v>
      </c>
    </row>
    <row r="109" spans="1:14" ht="33.75" customHeight="1">
      <c r="A109" s="216" t="s">
        <v>121</v>
      </c>
      <c r="B109" s="217" t="s">
        <v>101</v>
      </c>
      <c r="C109" s="236" t="s">
        <v>102</v>
      </c>
      <c r="D109" s="236">
        <v>20695</v>
      </c>
      <c r="E109" s="237">
        <v>9095</v>
      </c>
      <c r="F109" s="237" t="s">
        <v>1016</v>
      </c>
      <c r="G109" s="236">
        <v>70.400000000000006</v>
      </c>
      <c r="H109" s="236">
        <v>12.8</v>
      </c>
      <c r="I109" s="238">
        <v>0.42824716267339219</v>
      </c>
      <c r="J109" s="238">
        <v>0.83026481715006306</v>
      </c>
      <c r="K109" s="193">
        <v>496</v>
      </c>
      <c r="L109" s="239">
        <v>2401635.34</v>
      </c>
      <c r="M109" s="193">
        <v>70048</v>
      </c>
      <c r="N109" s="240">
        <v>1368024.53</v>
      </c>
    </row>
    <row r="110" spans="1:14" ht="33.75" customHeight="1">
      <c r="A110" s="216" t="s">
        <v>122</v>
      </c>
      <c r="B110" s="217" t="s">
        <v>101</v>
      </c>
      <c r="C110" s="236" t="s">
        <v>102</v>
      </c>
      <c r="D110" s="236">
        <v>4444</v>
      </c>
      <c r="E110" s="237">
        <v>2132</v>
      </c>
      <c r="F110" s="237" t="s">
        <v>1016</v>
      </c>
      <c r="G110" s="236">
        <v>77.599999999999994</v>
      </c>
      <c r="H110" s="236">
        <v>8.8000000000000007</v>
      </c>
      <c r="I110" s="238">
        <v>0.73919753086419748</v>
      </c>
      <c r="J110" s="238">
        <v>0.43518518518518517</v>
      </c>
      <c r="K110" s="193">
        <v>85</v>
      </c>
      <c r="L110" s="239">
        <v>335252.43</v>
      </c>
      <c r="M110" s="193">
        <v>10054</v>
      </c>
      <c r="N110" s="240">
        <v>188851.84</v>
      </c>
    </row>
    <row r="111" spans="1:14" ht="33.75" customHeight="1">
      <c r="A111" s="216" t="s">
        <v>123</v>
      </c>
      <c r="B111" s="217" t="s">
        <v>101</v>
      </c>
      <c r="C111" s="236" t="s">
        <v>102</v>
      </c>
      <c r="D111" s="236">
        <v>6465</v>
      </c>
      <c r="E111" s="237">
        <v>2535</v>
      </c>
      <c r="F111" s="237" t="s">
        <v>1016</v>
      </c>
      <c r="G111" s="236">
        <v>69</v>
      </c>
      <c r="H111" s="236">
        <v>13.5</v>
      </c>
      <c r="I111" s="238">
        <v>0.22561531449407474</v>
      </c>
      <c r="J111" s="238">
        <v>1.0027347310847767</v>
      </c>
      <c r="K111" s="193">
        <v>123</v>
      </c>
      <c r="L111" s="239">
        <v>571776.05000000005</v>
      </c>
      <c r="M111" s="193">
        <v>16728</v>
      </c>
      <c r="N111" s="240">
        <v>325625.09000000003</v>
      </c>
    </row>
    <row r="112" spans="1:14" ht="33.75" customHeight="1">
      <c r="A112" s="216" t="s">
        <v>124</v>
      </c>
      <c r="B112" s="217" t="s">
        <v>101</v>
      </c>
      <c r="C112" s="236" t="s">
        <v>102</v>
      </c>
      <c r="D112" s="236">
        <v>33533</v>
      </c>
      <c r="E112" s="237">
        <v>16166</v>
      </c>
      <c r="F112" s="237" t="s">
        <v>1016</v>
      </c>
      <c r="G112" s="236">
        <v>76.3</v>
      </c>
      <c r="H112" s="236">
        <v>10</v>
      </c>
      <c r="I112" s="238">
        <v>0.65880330123796427</v>
      </c>
      <c r="J112" s="238">
        <v>0.66808803301237962</v>
      </c>
      <c r="K112" s="193">
        <v>643</v>
      </c>
      <c r="L112" s="239">
        <v>3079781.11</v>
      </c>
      <c r="M112" s="193">
        <v>89282</v>
      </c>
      <c r="N112" s="240">
        <v>1788298.64</v>
      </c>
    </row>
    <row r="113" spans="1:14" ht="33.75" customHeight="1">
      <c r="A113" s="216" t="s">
        <v>125</v>
      </c>
      <c r="B113" s="217" t="s">
        <v>88</v>
      </c>
      <c r="C113" s="236" t="s">
        <v>126</v>
      </c>
      <c r="D113" s="236">
        <v>8033</v>
      </c>
      <c r="E113" s="237">
        <v>3269</v>
      </c>
      <c r="F113" s="237" t="s">
        <v>1016</v>
      </c>
      <c r="G113" s="236">
        <v>70.400000000000006</v>
      </c>
      <c r="H113" s="236">
        <v>12.1</v>
      </c>
      <c r="I113" s="238">
        <v>0.50696378830083566</v>
      </c>
      <c r="J113" s="238">
        <v>0.79456824512534818</v>
      </c>
      <c r="K113" s="193">
        <v>159</v>
      </c>
      <c r="L113" s="239">
        <v>764663.89</v>
      </c>
      <c r="M113" s="193">
        <v>22710</v>
      </c>
      <c r="N113" s="240">
        <v>432414.18</v>
      </c>
    </row>
    <row r="114" spans="1:14" ht="33.75" customHeight="1">
      <c r="A114" s="216" t="s">
        <v>127</v>
      </c>
      <c r="B114" s="217" t="s">
        <v>88</v>
      </c>
      <c r="C114" s="236" t="s">
        <v>126</v>
      </c>
      <c r="D114" s="236">
        <v>2621</v>
      </c>
      <c r="E114" s="237">
        <v>996</v>
      </c>
      <c r="F114" s="237" t="s">
        <v>1016</v>
      </c>
      <c r="G114" s="236">
        <v>64.900000000000006</v>
      </c>
      <c r="H114" s="236">
        <v>13.9</v>
      </c>
      <c r="I114" s="238">
        <v>0.33372228704784129</v>
      </c>
      <c r="J114" s="238">
        <v>0.9964994165694282</v>
      </c>
      <c r="K114" s="193">
        <v>67</v>
      </c>
      <c r="L114" s="239">
        <v>322265.90000000002</v>
      </c>
      <c r="M114" s="193">
        <v>9593</v>
      </c>
      <c r="N114" s="240">
        <v>192926.15</v>
      </c>
    </row>
    <row r="115" spans="1:14" ht="33.75" customHeight="1">
      <c r="A115" s="216" t="s">
        <v>128</v>
      </c>
      <c r="B115" s="217" t="s">
        <v>88</v>
      </c>
      <c r="C115" s="236" t="s">
        <v>126</v>
      </c>
      <c r="D115" s="236">
        <v>18344</v>
      </c>
      <c r="E115" s="237">
        <v>7604</v>
      </c>
      <c r="F115" s="237" t="s">
        <v>1016</v>
      </c>
      <c r="G115" s="236">
        <v>64.599999999999994</v>
      </c>
      <c r="H115" s="236">
        <v>17.899999999999999</v>
      </c>
      <c r="I115" s="238">
        <v>0.30068921301490625</v>
      </c>
      <c r="J115" s="238">
        <v>0.94229844526366402</v>
      </c>
      <c r="K115" s="193">
        <v>570</v>
      </c>
      <c r="L115" s="239">
        <v>3185554.6</v>
      </c>
      <c r="M115" s="193">
        <v>92481</v>
      </c>
      <c r="N115" s="240">
        <v>1924021.28</v>
      </c>
    </row>
    <row r="116" spans="1:14" ht="33.75" customHeight="1">
      <c r="A116" s="216" t="s">
        <v>129</v>
      </c>
      <c r="B116" s="217" t="s">
        <v>88</v>
      </c>
      <c r="C116" s="236" t="s">
        <v>126</v>
      </c>
      <c r="D116" s="236">
        <v>23090</v>
      </c>
      <c r="E116" s="237">
        <v>10598</v>
      </c>
      <c r="F116" s="237" t="s">
        <v>1016</v>
      </c>
      <c r="G116" s="236">
        <v>73.3</v>
      </c>
      <c r="H116" s="236">
        <v>12.7</v>
      </c>
      <c r="I116" s="238">
        <v>0.68785127539991353</v>
      </c>
      <c r="J116" s="238">
        <v>0.63380890618244701</v>
      </c>
      <c r="K116" s="193">
        <v>526</v>
      </c>
      <c r="L116" s="239">
        <v>2748718.02</v>
      </c>
      <c r="M116" s="193">
        <v>81531</v>
      </c>
      <c r="N116" s="240">
        <v>1630973.58</v>
      </c>
    </row>
    <row r="117" spans="1:14" ht="33.75" customHeight="1">
      <c r="A117" s="216" t="s">
        <v>130</v>
      </c>
      <c r="B117" s="217" t="s">
        <v>88</v>
      </c>
      <c r="C117" s="236" t="s">
        <v>126</v>
      </c>
      <c r="D117" s="236">
        <v>6559</v>
      </c>
      <c r="E117" s="237">
        <v>2778</v>
      </c>
      <c r="F117" s="237" t="s">
        <v>1016</v>
      </c>
      <c r="G117" s="236">
        <v>70.7</v>
      </c>
      <c r="H117" s="236">
        <v>11.8</v>
      </c>
      <c r="I117" s="238">
        <v>0.49020408163265305</v>
      </c>
      <c r="J117" s="238">
        <v>0.78530612244897957</v>
      </c>
      <c r="K117" s="194">
        <v>133</v>
      </c>
      <c r="L117" s="241">
        <v>660835.42000000004</v>
      </c>
      <c r="M117" s="194">
        <v>19710</v>
      </c>
      <c r="N117" s="242">
        <v>394935.67</v>
      </c>
    </row>
    <row r="118" spans="1:14" ht="33.75" customHeight="1">
      <c r="A118" s="216" t="s">
        <v>131</v>
      </c>
      <c r="B118" s="217" t="s">
        <v>88</v>
      </c>
      <c r="C118" s="236" t="s">
        <v>126</v>
      </c>
      <c r="D118" s="236">
        <v>4245</v>
      </c>
      <c r="E118" s="237">
        <v>1987</v>
      </c>
      <c r="F118" s="237" t="s">
        <v>1016</v>
      </c>
      <c r="G118" s="236">
        <v>68.2</v>
      </c>
      <c r="H118" s="236">
        <v>16.600000000000001</v>
      </c>
      <c r="I118" s="238">
        <v>0.54342581423401692</v>
      </c>
      <c r="J118" s="238">
        <v>0.83896260554885405</v>
      </c>
      <c r="K118" s="193">
        <v>119</v>
      </c>
      <c r="L118" s="239">
        <v>507231.39</v>
      </c>
      <c r="M118" s="193">
        <v>15145</v>
      </c>
      <c r="N118" s="240">
        <v>291801.65000000002</v>
      </c>
    </row>
    <row r="119" spans="1:14" ht="33.75" customHeight="1">
      <c r="A119" s="216" t="s">
        <v>132</v>
      </c>
      <c r="B119" s="217" t="s">
        <v>88</v>
      </c>
      <c r="C119" s="236" t="s">
        <v>126</v>
      </c>
      <c r="D119" s="236">
        <v>120027</v>
      </c>
      <c r="E119" s="237">
        <v>55809</v>
      </c>
      <c r="F119" s="237" t="s">
        <v>1015</v>
      </c>
      <c r="G119" s="236">
        <v>65.3</v>
      </c>
      <c r="H119" s="236">
        <v>17.899999999999999</v>
      </c>
      <c r="I119" s="238">
        <v>0.23084140700008729</v>
      </c>
      <c r="J119" s="238">
        <v>1.0644147682639435</v>
      </c>
      <c r="K119" s="193">
        <v>5293</v>
      </c>
      <c r="L119" s="239">
        <v>33504172.489999998</v>
      </c>
      <c r="M119" s="193">
        <v>962929</v>
      </c>
      <c r="N119" s="240">
        <v>20476786.43</v>
      </c>
    </row>
    <row r="120" spans="1:14" ht="33.75" customHeight="1">
      <c r="A120" s="216" t="s">
        <v>133</v>
      </c>
      <c r="B120" s="217" t="s">
        <v>88</v>
      </c>
      <c r="C120" s="236" t="s">
        <v>126</v>
      </c>
      <c r="D120" s="236">
        <v>15808</v>
      </c>
      <c r="E120" s="237">
        <v>7242</v>
      </c>
      <c r="F120" s="237" t="s">
        <v>1016</v>
      </c>
      <c r="G120" s="236">
        <v>72.099999999999994</v>
      </c>
      <c r="H120" s="236">
        <v>13.3</v>
      </c>
      <c r="I120" s="238">
        <v>0.54956965253426837</v>
      </c>
      <c r="J120" s="238">
        <v>0.71055148230793752</v>
      </c>
      <c r="K120" s="193">
        <v>422</v>
      </c>
      <c r="L120" s="239">
        <v>2483422.02</v>
      </c>
      <c r="M120" s="193">
        <v>72214</v>
      </c>
      <c r="N120" s="240">
        <v>1489479.65</v>
      </c>
    </row>
    <row r="121" spans="1:14" ht="33.75" customHeight="1">
      <c r="A121" s="216" t="s">
        <v>134</v>
      </c>
      <c r="B121" s="217" t="s">
        <v>88</v>
      </c>
      <c r="C121" s="236" t="s">
        <v>126</v>
      </c>
      <c r="D121" s="236">
        <v>2813</v>
      </c>
      <c r="E121" s="237">
        <v>1073</v>
      </c>
      <c r="F121" s="237" t="s">
        <v>1016</v>
      </c>
      <c r="G121" s="236">
        <v>69.3</v>
      </c>
      <c r="H121" s="236">
        <v>13.2</v>
      </c>
      <c r="I121" s="238">
        <v>0.41245972073039744</v>
      </c>
      <c r="J121" s="238">
        <v>0.76691729323308266</v>
      </c>
      <c r="K121" s="193">
        <v>47</v>
      </c>
      <c r="L121" s="239">
        <v>229288.69</v>
      </c>
      <c r="M121" s="193">
        <v>6749</v>
      </c>
      <c r="N121" s="240">
        <v>133985.4</v>
      </c>
    </row>
    <row r="122" spans="1:14" ht="33.75" customHeight="1">
      <c r="A122" s="216" t="s">
        <v>135</v>
      </c>
      <c r="B122" s="217" t="s">
        <v>88</v>
      </c>
      <c r="C122" s="236" t="s">
        <v>126</v>
      </c>
      <c r="D122" s="236">
        <v>3584</v>
      </c>
      <c r="E122" s="237">
        <v>1310</v>
      </c>
      <c r="F122" s="237" t="s">
        <v>1016</v>
      </c>
      <c r="G122" s="236">
        <v>67.099999999999994</v>
      </c>
      <c r="H122" s="236">
        <v>11.2</v>
      </c>
      <c r="I122" s="238">
        <v>0.32502149613069647</v>
      </c>
      <c r="J122" s="238">
        <v>0.81255374032674121</v>
      </c>
      <c r="K122" s="193">
        <v>57</v>
      </c>
      <c r="L122" s="239">
        <v>211265.24</v>
      </c>
      <c r="M122" s="193">
        <v>6097</v>
      </c>
      <c r="N122" s="240">
        <v>120512.26</v>
      </c>
    </row>
    <row r="123" spans="1:14" ht="33.75" customHeight="1">
      <c r="A123" s="216" t="s">
        <v>136</v>
      </c>
      <c r="B123" s="217" t="s">
        <v>137</v>
      </c>
      <c r="C123" s="236" t="s">
        <v>138</v>
      </c>
      <c r="D123" s="236">
        <v>19702</v>
      </c>
      <c r="E123" s="237">
        <v>8733</v>
      </c>
      <c r="F123" s="237" t="s">
        <v>1016</v>
      </c>
      <c r="G123" s="236">
        <v>68.599999999999994</v>
      </c>
      <c r="H123" s="236">
        <v>14.4</v>
      </c>
      <c r="I123" s="238">
        <v>0.44819277108433736</v>
      </c>
      <c r="J123" s="238">
        <v>0.81726907630522083</v>
      </c>
      <c r="K123" s="193">
        <v>539</v>
      </c>
      <c r="L123" s="239">
        <v>3001400.36</v>
      </c>
      <c r="M123" s="193">
        <v>87784</v>
      </c>
      <c r="N123" s="240">
        <v>1751433.17</v>
      </c>
    </row>
    <row r="124" spans="1:14" ht="33.75" customHeight="1">
      <c r="A124" s="216" t="s">
        <v>139</v>
      </c>
      <c r="B124" s="217" t="s">
        <v>137</v>
      </c>
      <c r="C124" s="236" t="s">
        <v>138</v>
      </c>
      <c r="D124" s="236">
        <v>51241</v>
      </c>
      <c r="E124" s="237">
        <v>22966</v>
      </c>
      <c r="F124" s="237" t="s">
        <v>1015</v>
      </c>
      <c r="G124" s="236">
        <v>64.099999999999994</v>
      </c>
      <c r="H124" s="236">
        <v>17.7</v>
      </c>
      <c r="I124" s="238">
        <v>0.19155689573083637</v>
      </c>
      <c r="J124" s="238">
        <v>1.1268581706607417</v>
      </c>
      <c r="K124" s="193">
        <v>2146</v>
      </c>
      <c r="L124" s="239">
        <v>11828997.58</v>
      </c>
      <c r="M124" s="193">
        <v>344744</v>
      </c>
      <c r="N124" s="240">
        <v>7134301.1299999999</v>
      </c>
    </row>
    <row r="125" spans="1:14" ht="33.75" customHeight="1">
      <c r="A125" s="216" t="s">
        <v>140</v>
      </c>
      <c r="B125" s="217" t="s">
        <v>137</v>
      </c>
      <c r="C125" s="236" t="s">
        <v>138</v>
      </c>
      <c r="D125" s="236">
        <v>80454</v>
      </c>
      <c r="E125" s="237">
        <v>36069</v>
      </c>
      <c r="F125" s="237" t="s">
        <v>1015</v>
      </c>
      <c r="G125" s="236">
        <v>67.400000000000006</v>
      </c>
      <c r="H125" s="236">
        <v>14.9</v>
      </c>
      <c r="I125" s="238">
        <v>0.16127139364303178</v>
      </c>
      <c r="J125" s="238">
        <v>0.96329258353708236</v>
      </c>
      <c r="K125" s="193">
        <v>2546</v>
      </c>
      <c r="L125" s="239">
        <v>13855640.970000001</v>
      </c>
      <c r="M125" s="193">
        <v>408774</v>
      </c>
      <c r="N125" s="240">
        <v>8259829.4400000004</v>
      </c>
    </row>
    <row r="126" spans="1:14" ht="33.75" customHeight="1">
      <c r="A126" s="216" t="s">
        <v>141</v>
      </c>
      <c r="B126" s="217" t="s">
        <v>137</v>
      </c>
      <c r="C126" s="236" t="s">
        <v>138</v>
      </c>
      <c r="D126" s="236">
        <v>1835</v>
      </c>
      <c r="E126" s="237">
        <v>756</v>
      </c>
      <c r="F126" s="237" t="s">
        <v>1016</v>
      </c>
      <c r="G126" s="236">
        <v>68.099999999999994</v>
      </c>
      <c r="H126" s="236">
        <v>14.3</v>
      </c>
      <c r="I126" s="238">
        <v>0.51080246913580252</v>
      </c>
      <c r="J126" s="238">
        <v>0.66820987654320985</v>
      </c>
      <c r="K126" s="193">
        <v>44</v>
      </c>
      <c r="L126" s="239">
        <v>239052.46</v>
      </c>
      <c r="M126" s="193">
        <v>7129</v>
      </c>
      <c r="N126" s="240">
        <v>146291.38</v>
      </c>
    </row>
    <row r="127" spans="1:14" ht="33.75" customHeight="1">
      <c r="A127" s="216" t="s">
        <v>142</v>
      </c>
      <c r="B127" s="217" t="s">
        <v>137</v>
      </c>
      <c r="C127" s="236" t="s">
        <v>138</v>
      </c>
      <c r="D127" s="236">
        <v>5119</v>
      </c>
      <c r="E127" s="237">
        <v>2327</v>
      </c>
      <c r="F127" s="237" t="s">
        <v>1016</v>
      </c>
      <c r="G127" s="236">
        <v>73.099999999999994</v>
      </c>
      <c r="H127" s="236">
        <v>12.3</v>
      </c>
      <c r="I127" s="238">
        <v>0.72317491425771685</v>
      </c>
      <c r="J127" s="238">
        <v>0.5203331700146987</v>
      </c>
      <c r="K127" s="193">
        <v>139</v>
      </c>
      <c r="L127" s="239">
        <v>713506.96</v>
      </c>
      <c r="M127" s="193">
        <v>20745</v>
      </c>
      <c r="N127" s="240">
        <v>419234.2</v>
      </c>
    </row>
    <row r="128" spans="1:14" ht="33.75" customHeight="1">
      <c r="A128" s="216" t="s">
        <v>143</v>
      </c>
      <c r="B128" s="217" t="s">
        <v>137</v>
      </c>
      <c r="C128" s="236" t="s">
        <v>138</v>
      </c>
      <c r="D128" s="236">
        <v>3040</v>
      </c>
      <c r="E128" s="237">
        <v>1322</v>
      </c>
      <c r="F128" s="237" t="s">
        <v>1016</v>
      </c>
      <c r="G128" s="236">
        <v>67.8</v>
      </c>
      <c r="H128" s="236">
        <v>16.7</v>
      </c>
      <c r="I128" s="238">
        <v>0.46412352406902818</v>
      </c>
      <c r="J128" s="238">
        <v>1.0699364214350591</v>
      </c>
      <c r="K128" s="193">
        <v>96</v>
      </c>
      <c r="L128" s="239">
        <v>525373.06999999995</v>
      </c>
      <c r="M128" s="193">
        <v>15358</v>
      </c>
      <c r="N128" s="240">
        <v>296407.03000000003</v>
      </c>
    </row>
    <row r="129" spans="1:14" ht="33.75" customHeight="1">
      <c r="A129" s="216" t="s">
        <v>144</v>
      </c>
      <c r="B129" s="217" t="s">
        <v>137</v>
      </c>
      <c r="C129" s="236" t="s">
        <v>145</v>
      </c>
      <c r="D129" s="236">
        <v>25655</v>
      </c>
      <c r="E129" s="237">
        <v>11065</v>
      </c>
      <c r="F129" s="237" t="s">
        <v>1016</v>
      </c>
      <c r="G129" s="236">
        <v>61.8</v>
      </c>
      <c r="H129" s="236">
        <v>20.6</v>
      </c>
      <c r="I129" s="238">
        <v>0.30937464403690623</v>
      </c>
      <c r="J129" s="238">
        <v>1.0036450620799635</v>
      </c>
      <c r="K129" s="193">
        <v>967</v>
      </c>
      <c r="L129" s="239">
        <v>4521603.51</v>
      </c>
      <c r="M129" s="193">
        <v>131934</v>
      </c>
      <c r="N129" s="240">
        <v>2593538.7000000002</v>
      </c>
    </row>
    <row r="130" spans="1:14" ht="33.75" customHeight="1">
      <c r="A130" s="216" t="s">
        <v>146</v>
      </c>
      <c r="B130" s="217" t="s">
        <v>137</v>
      </c>
      <c r="C130" s="236" t="s">
        <v>145</v>
      </c>
      <c r="D130" s="236">
        <v>72634</v>
      </c>
      <c r="E130" s="237">
        <v>33319</v>
      </c>
      <c r="F130" s="237" t="s">
        <v>1015</v>
      </c>
      <c r="G130" s="236">
        <v>65.599999999999994</v>
      </c>
      <c r="H130" s="236">
        <v>14.1</v>
      </c>
      <c r="I130" s="238">
        <v>0.14906181208288199</v>
      </c>
      <c r="J130" s="238">
        <v>1.0806457248680945</v>
      </c>
      <c r="K130" s="193">
        <v>2157</v>
      </c>
      <c r="L130" s="239">
        <v>10517905.73</v>
      </c>
      <c r="M130" s="193">
        <v>309386</v>
      </c>
      <c r="N130" s="240">
        <v>6043909.8600000003</v>
      </c>
    </row>
    <row r="131" spans="1:14" ht="33.75" customHeight="1">
      <c r="A131" s="216" t="s">
        <v>147</v>
      </c>
      <c r="B131" s="217" t="s">
        <v>137</v>
      </c>
      <c r="C131" s="236" t="s">
        <v>145</v>
      </c>
      <c r="D131" s="236">
        <v>2917</v>
      </c>
      <c r="E131" s="237">
        <v>1342</v>
      </c>
      <c r="F131" s="237" t="s">
        <v>1016</v>
      </c>
      <c r="G131" s="236">
        <v>73.5</v>
      </c>
      <c r="H131" s="236">
        <v>11.3</v>
      </c>
      <c r="I131" s="238">
        <v>0.72941176470588232</v>
      </c>
      <c r="J131" s="238">
        <v>0.42773109243697477</v>
      </c>
      <c r="K131" s="193">
        <v>62</v>
      </c>
      <c r="L131" s="239">
        <v>275352.64</v>
      </c>
      <c r="M131" s="193">
        <v>8330</v>
      </c>
      <c r="N131" s="240">
        <v>155641.89000000001</v>
      </c>
    </row>
    <row r="132" spans="1:14" ht="33.75" customHeight="1">
      <c r="A132" s="216" t="s">
        <v>148</v>
      </c>
      <c r="B132" s="217" t="s">
        <v>137</v>
      </c>
      <c r="C132" s="236" t="s">
        <v>145</v>
      </c>
      <c r="D132" s="236">
        <v>4473</v>
      </c>
      <c r="E132" s="237">
        <v>1911</v>
      </c>
      <c r="F132" s="237" t="s">
        <v>1016</v>
      </c>
      <c r="G132" s="236">
        <v>72</v>
      </c>
      <c r="H132" s="236">
        <v>12.6</v>
      </c>
      <c r="I132" s="238">
        <v>0.46646706586826348</v>
      </c>
      <c r="J132" s="238">
        <v>0.75329341317365273</v>
      </c>
      <c r="K132" s="193">
        <v>95</v>
      </c>
      <c r="L132" s="239">
        <v>409058.9</v>
      </c>
      <c r="M132" s="193">
        <v>12012</v>
      </c>
      <c r="N132" s="240">
        <v>226192.2</v>
      </c>
    </row>
    <row r="133" spans="1:14" ht="33.75" customHeight="1">
      <c r="A133" s="216" t="s">
        <v>149</v>
      </c>
      <c r="B133" s="217" t="s">
        <v>137</v>
      </c>
      <c r="C133" s="236" t="s">
        <v>145</v>
      </c>
      <c r="D133" s="236">
        <v>4567</v>
      </c>
      <c r="E133" s="237">
        <v>1801</v>
      </c>
      <c r="F133" s="237" t="s">
        <v>1016</v>
      </c>
      <c r="G133" s="236">
        <v>67.900000000000006</v>
      </c>
      <c r="H133" s="236">
        <v>14.7</v>
      </c>
      <c r="I133" s="238">
        <v>0.34700520833333331</v>
      </c>
      <c r="J133" s="238">
        <v>0.84114583333333337</v>
      </c>
      <c r="K133" s="193">
        <v>111</v>
      </c>
      <c r="L133" s="239">
        <v>503187.81</v>
      </c>
      <c r="M133" s="193">
        <v>15274</v>
      </c>
      <c r="N133" s="240">
        <v>294718.23</v>
      </c>
    </row>
    <row r="134" spans="1:14" ht="33.75" customHeight="1">
      <c r="A134" s="216" t="s">
        <v>150</v>
      </c>
      <c r="B134" s="217" t="s">
        <v>137</v>
      </c>
      <c r="C134" s="236" t="s">
        <v>145</v>
      </c>
      <c r="D134" s="236">
        <v>3092</v>
      </c>
      <c r="E134" s="237">
        <v>1185</v>
      </c>
      <c r="F134" s="237" t="s">
        <v>1016</v>
      </c>
      <c r="G134" s="236">
        <v>61.5</v>
      </c>
      <c r="H134" s="236">
        <v>19</v>
      </c>
      <c r="I134" s="238">
        <v>0.41249999999999998</v>
      </c>
      <c r="J134" s="238">
        <v>0.92708333333333337</v>
      </c>
      <c r="K134" s="193">
        <v>110</v>
      </c>
      <c r="L134" s="239">
        <v>566118.52</v>
      </c>
      <c r="M134" s="193">
        <v>16841</v>
      </c>
      <c r="N134" s="240">
        <v>319864.88</v>
      </c>
    </row>
    <row r="135" spans="1:14" ht="33.75" customHeight="1">
      <c r="A135" s="216" t="s">
        <v>151</v>
      </c>
      <c r="B135" s="217" t="s">
        <v>137</v>
      </c>
      <c r="C135" s="236" t="s">
        <v>145</v>
      </c>
      <c r="D135" s="236">
        <v>4913</v>
      </c>
      <c r="E135" s="237">
        <v>2001</v>
      </c>
      <c r="F135" s="237" t="s">
        <v>1016</v>
      </c>
      <c r="G135" s="236">
        <v>66.2</v>
      </c>
      <c r="H135" s="236">
        <v>16.7</v>
      </c>
      <c r="I135" s="238">
        <v>0.68326334733053384</v>
      </c>
      <c r="J135" s="238">
        <v>0.57408518296340727</v>
      </c>
      <c r="K135" s="193">
        <v>124</v>
      </c>
      <c r="L135" s="239">
        <v>554889.38</v>
      </c>
      <c r="M135" s="193">
        <v>16476</v>
      </c>
      <c r="N135" s="240">
        <v>323359.25</v>
      </c>
    </row>
    <row r="136" spans="1:14" ht="33.75" customHeight="1">
      <c r="A136" s="216" t="s">
        <v>152</v>
      </c>
      <c r="B136" s="217" t="s">
        <v>137</v>
      </c>
      <c r="C136" s="236" t="s">
        <v>145</v>
      </c>
      <c r="D136" s="236">
        <v>3261</v>
      </c>
      <c r="E136" s="237">
        <v>1323</v>
      </c>
      <c r="F136" s="237" t="s">
        <v>1016</v>
      </c>
      <c r="G136" s="236">
        <v>72.400000000000006</v>
      </c>
      <c r="H136" s="236">
        <v>11.6</v>
      </c>
      <c r="I136" s="238">
        <v>0.40376390076988877</v>
      </c>
      <c r="J136" s="238">
        <v>0.83404619332763041</v>
      </c>
      <c r="K136" s="193">
        <v>56</v>
      </c>
      <c r="L136" s="239">
        <v>253404.81</v>
      </c>
      <c r="M136" s="193">
        <v>7593</v>
      </c>
      <c r="N136" s="240">
        <v>143678</v>
      </c>
    </row>
    <row r="137" spans="1:14" ht="33.75" customHeight="1">
      <c r="A137" s="216" t="s">
        <v>153</v>
      </c>
      <c r="B137" s="217" t="s">
        <v>137</v>
      </c>
      <c r="C137" s="236" t="s">
        <v>145</v>
      </c>
      <c r="D137" s="236">
        <v>4595</v>
      </c>
      <c r="E137" s="237">
        <v>2137</v>
      </c>
      <c r="F137" s="237" t="s">
        <v>1016</v>
      </c>
      <c r="G137" s="236">
        <v>72.7</v>
      </c>
      <c r="H137" s="236">
        <v>12.2</v>
      </c>
      <c r="I137" s="238">
        <v>0.74640383590836445</v>
      </c>
      <c r="J137" s="238">
        <v>0.41662226957911563</v>
      </c>
      <c r="K137" s="193">
        <v>111</v>
      </c>
      <c r="L137" s="239">
        <v>507619.7</v>
      </c>
      <c r="M137" s="193">
        <v>15460</v>
      </c>
      <c r="N137" s="240">
        <v>284088.3</v>
      </c>
    </row>
    <row r="138" spans="1:14" ht="33.75" customHeight="1">
      <c r="A138" s="216" t="s">
        <v>154</v>
      </c>
      <c r="B138" s="217" t="s">
        <v>155</v>
      </c>
      <c r="C138" s="236" t="s">
        <v>156</v>
      </c>
      <c r="D138" s="236">
        <v>1362</v>
      </c>
      <c r="E138" s="237">
        <v>546</v>
      </c>
      <c r="F138" s="237" t="s">
        <v>1016</v>
      </c>
      <c r="G138" s="236">
        <v>70.400000000000006</v>
      </c>
      <c r="H138" s="236">
        <v>13.9</v>
      </c>
      <c r="I138" s="238">
        <v>0.43617021276595747</v>
      </c>
      <c r="J138" s="238">
        <v>0.82340425531914896</v>
      </c>
      <c r="K138" s="193">
        <v>39</v>
      </c>
      <c r="L138" s="239">
        <v>204381.36</v>
      </c>
      <c r="M138" s="193">
        <v>5988</v>
      </c>
      <c r="N138" s="240">
        <v>123931.2</v>
      </c>
    </row>
    <row r="139" spans="1:14" ht="33.75" customHeight="1">
      <c r="A139" s="216" t="s">
        <v>157</v>
      </c>
      <c r="B139" s="217" t="s">
        <v>155</v>
      </c>
      <c r="C139" s="236" t="s">
        <v>156</v>
      </c>
      <c r="D139" s="236">
        <v>2131</v>
      </c>
      <c r="E139" s="237">
        <v>871</v>
      </c>
      <c r="F139" s="237" t="s">
        <v>1016</v>
      </c>
      <c r="G139" s="236">
        <v>66.3</v>
      </c>
      <c r="H139" s="236">
        <v>14.6</v>
      </c>
      <c r="I139" s="238">
        <v>0.4838709677419355</v>
      </c>
      <c r="J139" s="238">
        <v>0.7876344086021505</v>
      </c>
      <c r="K139" s="193">
        <v>39</v>
      </c>
      <c r="L139" s="239">
        <v>158019.10999999999</v>
      </c>
      <c r="M139" s="193">
        <v>4642</v>
      </c>
      <c r="N139" s="240">
        <v>92001.42</v>
      </c>
    </row>
    <row r="140" spans="1:14" ht="33.75" customHeight="1">
      <c r="A140" s="216" t="s">
        <v>158</v>
      </c>
      <c r="B140" s="217" t="s">
        <v>155</v>
      </c>
      <c r="C140" s="236" t="s">
        <v>156</v>
      </c>
      <c r="D140" s="236">
        <v>5887</v>
      </c>
      <c r="E140" s="237">
        <v>2397</v>
      </c>
      <c r="F140" s="237" t="s">
        <v>1016</v>
      </c>
      <c r="G140" s="236">
        <v>71.599999999999994</v>
      </c>
      <c r="H140" s="236">
        <v>11.1</v>
      </c>
      <c r="I140" s="238">
        <v>0.35787992495309567</v>
      </c>
      <c r="J140" s="238">
        <v>0.85225140712945591</v>
      </c>
      <c r="K140" s="193">
        <v>78</v>
      </c>
      <c r="L140" s="239">
        <v>274041.01</v>
      </c>
      <c r="M140" s="193">
        <v>7966</v>
      </c>
      <c r="N140" s="240">
        <v>147183.79</v>
      </c>
    </row>
    <row r="141" spans="1:14" ht="33.75" customHeight="1">
      <c r="A141" s="216" t="s">
        <v>159</v>
      </c>
      <c r="B141" s="217" t="s">
        <v>155</v>
      </c>
      <c r="C141" s="236" t="s">
        <v>156</v>
      </c>
      <c r="D141" s="236">
        <v>5230</v>
      </c>
      <c r="E141" s="237">
        <v>2052</v>
      </c>
      <c r="F141" s="237" t="s">
        <v>1016</v>
      </c>
      <c r="G141" s="236">
        <v>69.099999999999994</v>
      </c>
      <c r="H141" s="236">
        <v>11.2</v>
      </c>
      <c r="I141" s="238">
        <v>0.31026908292147171</v>
      </c>
      <c r="J141" s="238">
        <v>0.85118066996155961</v>
      </c>
      <c r="K141" s="193">
        <v>110</v>
      </c>
      <c r="L141" s="239">
        <v>517232.57</v>
      </c>
      <c r="M141" s="193">
        <v>15187</v>
      </c>
      <c r="N141" s="240">
        <v>291605.21000000002</v>
      </c>
    </row>
    <row r="142" spans="1:14" ht="33.75" customHeight="1">
      <c r="A142" s="216" t="s">
        <v>160</v>
      </c>
      <c r="B142" s="217" t="s">
        <v>155</v>
      </c>
      <c r="C142" s="236" t="s">
        <v>156</v>
      </c>
      <c r="D142" s="236">
        <v>52122</v>
      </c>
      <c r="E142" s="237">
        <v>23508</v>
      </c>
      <c r="F142" s="237" t="s">
        <v>1015</v>
      </c>
      <c r="G142" s="236">
        <v>69</v>
      </c>
      <c r="H142" s="236">
        <v>12.5</v>
      </c>
      <c r="I142" s="238">
        <v>0.10932335212910753</v>
      </c>
      <c r="J142" s="238">
        <v>1.037721174411822</v>
      </c>
      <c r="K142" s="193">
        <v>1353</v>
      </c>
      <c r="L142" s="239">
        <v>7438989.6100000003</v>
      </c>
      <c r="M142" s="193">
        <v>220106</v>
      </c>
      <c r="N142" s="240">
        <v>4383946.38</v>
      </c>
    </row>
    <row r="143" spans="1:14" ht="33.75" customHeight="1">
      <c r="A143" s="216" t="s">
        <v>161</v>
      </c>
      <c r="B143" s="217" t="s">
        <v>155</v>
      </c>
      <c r="C143" s="236" t="s">
        <v>156</v>
      </c>
      <c r="D143" s="236">
        <v>5635</v>
      </c>
      <c r="E143" s="237">
        <v>2208</v>
      </c>
      <c r="F143" s="237" t="s">
        <v>1016</v>
      </c>
      <c r="G143" s="236">
        <v>68</v>
      </c>
      <c r="H143" s="236">
        <v>12.6</v>
      </c>
      <c r="I143" s="238">
        <v>0.30585795749092792</v>
      </c>
      <c r="J143" s="238">
        <v>0.95852773457750129</v>
      </c>
      <c r="K143" s="193">
        <v>110</v>
      </c>
      <c r="L143" s="239">
        <v>503753.54</v>
      </c>
      <c r="M143" s="193">
        <v>14972</v>
      </c>
      <c r="N143" s="240">
        <v>288166.73</v>
      </c>
    </row>
    <row r="144" spans="1:14" ht="33.75" customHeight="1">
      <c r="A144" s="216" t="s">
        <v>162</v>
      </c>
      <c r="B144" s="217" t="s">
        <v>155</v>
      </c>
      <c r="C144" s="236" t="s">
        <v>156</v>
      </c>
      <c r="D144" s="236">
        <v>1644</v>
      </c>
      <c r="E144" s="237">
        <v>633</v>
      </c>
      <c r="F144" s="237" t="s">
        <v>1016</v>
      </c>
      <c r="G144" s="236">
        <v>68.099999999999994</v>
      </c>
      <c r="H144" s="236">
        <v>11.5</v>
      </c>
      <c r="I144" s="238">
        <v>0.36071428571428571</v>
      </c>
      <c r="J144" s="238">
        <v>0.9553571428571429</v>
      </c>
      <c r="K144" s="193">
        <v>44</v>
      </c>
      <c r="L144" s="239">
        <v>171672.88</v>
      </c>
      <c r="M144" s="193">
        <v>4955</v>
      </c>
      <c r="N144" s="240">
        <v>99601.87</v>
      </c>
    </row>
    <row r="145" spans="1:14" ht="33.75" customHeight="1">
      <c r="A145" s="216" t="s">
        <v>163</v>
      </c>
      <c r="B145" s="217" t="s">
        <v>155</v>
      </c>
      <c r="C145" s="236" t="s">
        <v>156</v>
      </c>
      <c r="D145" s="236">
        <v>17253</v>
      </c>
      <c r="E145" s="237">
        <v>7112</v>
      </c>
      <c r="F145" s="237" t="s">
        <v>1016</v>
      </c>
      <c r="G145" s="236">
        <v>67.400000000000006</v>
      </c>
      <c r="H145" s="236">
        <v>11.8</v>
      </c>
      <c r="I145" s="238">
        <v>0.1628129484930633</v>
      </c>
      <c r="J145" s="238">
        <v>1.0197735608355925</v>
      </c>
      <c r="K145" s="193">
        <v>413</v>
      </c>
      <c r="L145" s="239">
        <v>1902974.03</v>
      </c>
      <c r="M145" s="193">
        <v>57264</v>
      </c>
      <c r="N145" s="240">
        <v>1082124.1499999999</v>
      </c>
    </row>
    <row r="146" spans="1:14" ht="33.75" customHeight="1">
      <c r="A146" s="216" t="s">
        <v>164</v>
      </c>
      <c r="B146" s="217" t="s">
        <v>155</v>
      </c>
      <c r="C146" s="236" t="s">
        <v>156</v>
      </c>
      <c r="D146" s="236">
        <v>2117</v>
      </c>
      <c r="E146" s="237">
        <v>819</v>
      </c>
      <c r="F146" s="237" t="s">
        <v>1016</v>
      </c>
      <c r="G146" s="236">
        <v>70.400000000000006</v>
      </c>
      <c r="H146" s="236">
        <v>9.6</v>
      </c>
      <c r="I146" s="238">
        <v>0.32702702702702702</v>
      </c>
      <c r="J146" s="238">
        <v>0.80270270270270272</v>
      </c>
      <c r="K146" s="193">
        <v>34</v>
      </c>
      <c r="L146" s="239">
        <v>168936.34</v>
      </c>
      <c r="M146" s="193">
        <v>4953</v>
      </c>
      <c r="N146" s="240">
        <v>93145.48</v>
      </c>
    </row>
    <row r="147" spans="1:14" ht="33.75" customHeight="1">
      <c r="A147" s="216" t="s">
        <v>165</v>
      </c>
      <c r="B147" s="217" t="s">
        <v>155</v>
      </c>
      <c r="C147" s="236" t="s">
        <v>156</v>
      </c>
      <c r="D147" s="236">
        <v>3330</v>
      </c>
      <c r="E147" s="237">
        <v>1363</v>
      </c>
      <c r="F147" s="237" t="s">
        <v>1016</v>
      </c>
      <c r="G147" s="236">
        <v>67.3</v>
      </c>
      <c r="H147" s="236">
        <v>14.4</v>
      </c>
      <c r="I147" s="238">
        <v>0.350471293916024</v>
      </c>
      <c r="J147" s="238">
        <v>0.80805484147386464</v>
      </c>
      <c r="K147" s="193">
        <v>76</v>
      </c>
      <c r="L147" s="239">
        <v>395044.88</v>
      </c>
      <c r="M147" s="193">
        <v>11771</v>
      </c>
      <c r="N147" s="240">
        <v>218091.07</v>
      </c>
    </row>
    <row r="148" spans="1:14" ht="33.75" customHeight="1">
      <c r="A148" s="216" t="s">
        <v>166</v>
      </c>
      <c r="B148" s="217" t="s">
        <v>155</v>
      </c>
      <c r="C148" s="236" t="s">
        <v>156</v>
      </c>
      <c r="D148" s="236">
        <v>32547</v>
      </c>
      <c r="E148" s="237">
        <v>13772</v>
      </c>
      <c r="F148" s="237" t="s">
        <v>1016</v>
      </c>
      <c r="G148" s="236">
        <v>64.900000000000006</v>
      </c>
      <c r="H148" s="236">
        <v>17.5</v>
      </c>
      <c r="I148" s="238">
        <v>0.10158450704225352</v>
      </c>
      <c r="J148" s="238">
        <v>1.0197183098591549</v>
      </c>
      <c r="K148" s="193">
        <v>959</v>
      </c>
      <c r="L148" s="239">
        <v>4851954.3600000003</v>
      </c>
      <c r="M148" s="193">
        <v>143222</v>
      </c>
      <c r="N148" s="240">
        <v>2797772.44</v>
      </c>
    </row>
    <row r="149" spans="1:14" ht="33.75" customHeight="1">
      <c r="A149" s="216" t="s">
        <v>167</v>
      </c>
      <c r="B149" s="217" t="s">
        <v>155</v>
      </c>
      <c r="C149" s="236" t="s">
        <v>156</v>
      </c>
      <c r="D149" s="236">
        <v>2430</v>
      </c>
      <c r="E149" s="237">
        <v>956</v>
      </c>
      <c r="F149" s="237" t="s">
        <v>1016</v>
      </c>
      <c r="G149" s="236">
        <v>63.5</v>
      </c>
      <c r="H149" s="236">
        <v>16.100000000000001</v>
      </c>
      <c r="I149" s="238">
        <v>0.30548628428927682</v>
      </c>
      <c r="J149" s="238">
        <v>0.91396508728179549</v>
      </c>
      <c r="K149" s="193">
        <v>54</v>
      </c>
      <c r="L149" s="239">
        <v>250011.68</v>
      </c>
      <c r="M149" s="193">
        <v>7523</v>
      </c>
      <c r="N149" s="240">
        <v>137724.19</v>
      </c>
    </row>
    <row r="150" spans="1:14" ht="33.75" customHeight="1">
      <c r="A150" s="216" t="s">
        <v>168</v>
      </c>
      <c r="B150" s="217" t="s">
        <v>169</v>
      </c>
      <c r="C150" s="236" t="s">
        <v>170</v>
      </c>
      <c r="D150" s="236">
        <v>20958</v>
      </c>
      <c r="E150" s="237">
        <v>9455</v>
      </c>
      <c r="F150" s="237" t="s">
        <v>1016</v>
      </c>
      <c r="G150" s="236">
        <v>66.900000000000006</v>
      </c>
      <c r="H150" s="236">
        <v>16.600000000000001</v>
      </c>
      <c r="I150" s="238">
        <v>0.21672376601954066</v>
      </c>
      <c r="J150" s="238">
        <v>1.0914858520492323</v>
      </c>
      <c r="K150" s="193">
        <v>571</v>
      </c>
      <c r="L150" s="239">
        <v>3255644.12</v>
      </c>
      <c r="M150" s="193">
        <v>95058</v>
      </c>
      <c r="N150" s="240">
        <v>1948002.19</v>
      </c>
    </row>
    <row r="151" spans="1:14" ht="33.75" customHeight="1">
      <c r="A151" s="216" t="s">
        <v>171</v>
      </c>
      <c r="B151" s="217" t="s">
        <v>169</v>
      </c>
      <c r="C151" s="236" t="s">
        <v>170</v>
      </c>
      <c r="D151" s="236">
        <v>4624</v>
      </c>
      <c r="E151" s="237">
        <v>2021</v>
      </c>
      <c r="F151" s="237" t="s">
        <v>1016</v>
      </c>
      <c r="G151" s="236">
        <v>71.400000000000006</v>
      </c>
      <c r="H151" s="236">
        <v>11.4</v>
      </c>
      <c r="I151" s="238">
        <v>0.51312116136236741</v>
      </c>
      <c r="J151" s="238">
        <v>0.76158570630932443</v>
      </c>
      <c r="K151" s="194">
        <v>83</v>
      </c>
      <c r="L151" s="241">
        <v>300954.44</v>
      </c>
      <c r="M151" s="194">
        <v>9565</v>
      </c>
      <c r="N151" s="242">
        <v>171524.52</v>
      </c>
    </row>
    <row r="152" spans="1:14" ht="33.75" customHeight="1">
      <c r="A152" s="216" t="s">
        <v>172</v>
      </c>
      <c r="B152" s="217" t="s">
        <v>169</v>
      </c>
      <c r="C152" s="236" t="s">
        <v>170</v>
      </c>
      <c r="D152" s="236">
        <v>2778</v>
      </c>
      <c r="E152" s="237">
        <v>1054</v>
      </c>
      <c r="F152" s="237" t="s">
        <v>1016</v>
      </c>
      <c r="G152" s="236">
        <v>61.1</v>
      </c>
      <c r="H152" s="236">
        <v>16.399999999999999</v>
      </c>
      <c r="I152" s="238">
        <v>0.42499999999999999</v>
      </c>
      <c r="J152" s="238">
        <v>0.88068181818181823</v>
      </c>
      <c r="K152" s="193">
        <v>68</v>
      </c>
      <c r="L152" s="239">
        <v>370729.54</v>
      </c>
      <c r="M152" s="193">
        <v>10796</v>
      </c>
      <c r="N152" s="240">
        <v>219786.13</v>
      </c>
    </row>
    <row r="153" spans="1:14" ht="33.75" customHeight="1">
      <c r="A153" s="216" t="s">
        <v>173</v>
      </c>
      <c r="B153" s="217" t="s">
        <v>169</v>
      </c>
      <c r="C153" s="236" t="s">
        <v>170</v>
      </c>
      <c r="D153" s="236">
        <v>2095</v>
      </c>
      <c r="E153" s="237">
        <v>827</v>
      </c>
      <c r="F153" s="237" t="s">
        <v>1016</v>
      </c>
      <c r="G153" s="236">
        <v>69.099999999999994</v>
      </c>
      <c r="H153" s="236">
        <v>10.8</v>
      </c>
      <c r="I153" s="238">
        <v>0.21680216802168023</v>
      </c>
      <c r="J153" s="238">
        <v>1.3319783197831978</v>
      </c>
      <c r="K153" s="193">
        <v>44</v>
      </c>
      <c r="L153" s="239">
        <v>217369.25</v>
      </c>
      <c r="M153" s="193">
        <v>6726</v>
      </c>
      <c r="N153" s="240">
        <v>131819.12</v>
      </c>
    </row>
    <row r="154" spans="1:14" ht="33.75" customHeight="1">
      <c r="A154" s="216" t="s">
        <v>174</v>
      </c>
      <c r="B154" s="217" t="s">
        <v>169</v>
      </c>
      <c r="C154" s="236" t="s">
        <v>170</v>
      </c>
      <c r="D154" s="236">
        <v>7759</v>
      </c>
      <c r="E154" s="237">
        <v>3277</v>
      </c>
      <c r="F154" s="237" t="s">
        <v>1016</v>
      </c>
      <c r="G154" s="236">
        <v>66.599999999999994</v>
      </c>
      <c r="H154" s="236">
        <v>16.5</v>
      </c>
      <c r="I154" s="238">
        <v>0.29130116959064328</v>
      </c>
      <c r="J154" s="238">
        <v>0.85087719298245612</v>
      </c>
      <c r="K154" s="193">
        <v>205</v>
      </c>
      <c r="L154" s="239">
        <v>1153688.29</v>
      </c>
      <c r="M154" s="193">
        <v>33933</v>
      </c>
      <c r="N154" s="240">
        <v>663041.4</v>
      </c>
    </row>
    <row r="155" spans="1:14" ht="33.75" customHeight="1">
      <c r="A155" s="216" t="s">
        <v>175</v>
      </c>
      <c r="B155" s="217" t="s">
        <v>169</v>
      </c>
      <c r="C155" s="236" t="s">
        <v>170</v>
      </c>
      <c r="D155" s="236">
        <v>121543</v>
      </c>
      <c r="E155" s="237">
        <v>57573</v>
      </c>
      <c r="F155" s="237" t="s">
        <v>1015</v>
      </c>
      <c r="G155" s="236">
        <v>67.7</v>
      </c>
      <c r="H155" s="236">
        <v>13</v>
      </c>
      <c r="I155" s="238">
        <v>0.15421484632436641</v>
      </c>
      <c r="J155" s="238">
        <v>1.0408403730553393</v>
      </c>
      <c r="K155" s="193">
        <v>3541</v>
      </c>
      <c r="L155" s="239">
        <v>20797781.079999998</v>
      </c>
      <c r="M155" s="193">
        <v>606773</v>
      </c>
      <c r="N155" s="240">
        <v>12638870.35</v>
      </c>
    </row>
    <row r="156" spans="1:14" ht="33.75" customHeight="1">
      <c r="A156" s="216" t="s">
        <v>176</v>
      </c>
      <c r="B156" s="217" t="s">
        <v>169</v>
      </c>
      <c r="C156" s="236" t="s">
        <v>170</v>
      </c>
      <c r="D156" s="236">
        <v>9247</v>
      </c>
      <c r="E156" s="237">
        <v>4072</v>
      </c>
      <c r="F156" s="237" t="s">
        <v>1016</v>
      </c>
      <c r="G156" s="236">
        <v>69.099999999999994</v>
      </c>
      <c r="H156" s="236">
        <v>13.8</v>
      </c>
      <c r="I156" s="238">
        <v>0.39868908520946139</v>
      </c>
      <c r="J156" s="238">
        <v>0.81105728127671706</v>
      </c>
      <c r="K156" s="193">
        <v>225</v>
      </c>
      <c r="L156" s="239">
        <v>1148954.55</v>
      </c>
      <c r="M156" s="193">
        <v>34117</v>
      </c>
      <c r="N156" s="240">
        <v>683586.25</v>
      </c>
    </row>
    <row r="157" spans="1:14" ht="33.75" customHeight="1">
      <c r="A157" s="216" t="s">
        <v>177</v>
      </c>
      <c r="B157" s="217" t="s">
        <v>169</v>
      </c>
      <c r="C157" s="236" t="s">
        <v>170</v>
      </c>
      <c r="D157" s="236">
        <v>9280</v>
      </c>
      <c r="E157" s="237">
        <v>4034</v>
      </c>
      <c r="F157" s="237" t="s">
        <v>1016</v>
      </c>
      <c r="G157" s="236">
        <v>67.599999999999994</v>
      </c>
      <c r="H157" s="236">
        <v>16.2</v>
      </c>
      <c r="I157" s="238">
        <v>0.46641018052678307</v>
      </c>
      <c r="J157" s="238">
        <v>0.76679490973660847</v>
      </c>
      <c r="K157" s="193">
        <v>237</v>
      </c>
      <c r="L157" s="239">
        <v>1267506.19</v>
      </c>
      <c r="M157" s="193">
        <v>37654</v>
      </c>
      <c r="N157" s="240">
        <v>775686.67</v>
      </c>
    </row>
    <row r="158" spans="1:14" ht="33.75" customHeight="1">
      <c r="A158" s="216" t="s">
        <v>178</v>
      </c>
      <c r="B158" s="217" t="s">
        <v>169</v>
      </c>
      <c r="C158" s="236" t="s">
        <v>170</v>
      </c>
      <c r="D158" s="236">
        <v>4269</v>
      </c>
      <c r="E158" s="237">
        <v>1576</v>
      </c>
      <c r="F158" s="237" t="s">
        <v>1016</v>
      </c>
      <c r="G158" s="236">
        <v>68.3</v>
      </c>
      <c r="H158" s="236">
        <v>11.6</v>
      </c>
      <c r="I158" s="238">
        <v>0.3388370423546303</v>
      </c>
      <c r="J158" s="238">
        <v>0.85139985642498206</v>
      </c>
      <c r="K158" s="193">
        <v>79</v>
      </c>
      <c r="L158" s="239">
        <v>329179.03999999998</v>
      </c>
      <c r="M158" s="193">
        <v>9718</v>
      </c>
      <c r="N158" s="240">
        <v>188107.59</v>
      </c>
    </row>
    <row r="159" spans="1:14" ht="33.75" customHeight="1">
      <c r="A159" s="216" t="s">
        <v>179</v>
      </c>
      <c r="B159" s="217" t="s">
        <v>169</v>
      </c>
      <c r="C159" s="236" t="s">
        <v>170</v>
      </c>
      <c r="D159" s="236">
        <v>3033</v>
      </c>
      <c r="E159" s="237">
        <v>1171</v>
      </c>
      <c r="F159" s="237" t="s">
        <v>1016</v>
      </c>
      <c r="G159" s="236">
        <v>68.099999999999994</v>
      </c>
      <c r="H159" s="236">
        <v>12</v>
      </c>
      <c r="I159" s="238">
        <v>0.3611650485436893</v>
      </c>
      <c r="J159" s="238">
        <v>0.84271844660194173</v>
      </c>
      <c r="K159" s="193">
        <v>52</v>
      </c>
      <c r="L159" s="239">
        <v>220773.23</v>
      </c>
      <c r="M159" s="193">
        <v>6698</v>
      </c>
      <c r="N159" s="240">
        <v>125549.1</v>
      </c>
    </row>
    <row r="160" spans="1:14" ht="33.75" customHeight="1">
      <c r="A160" s="216" t="s">
        <v>180</v>
      </c>
      <c r="B160" s="217" t="s">
        <v>169</v>
      </c>
      <c r="C160" s="236" t="s">
        <v>170</v>
      </c>
      <c r="D160" s="236">
        <v>1513</v>
      </c>
      <c r="E160" s="237">
        <v>536</v>
      </c>
      <c r="F160" s="237" t="s">
        <v>1016</v>
      </c>
      <c r="G160" s="236">
        <v>58.7</v>
      </c>
      <c r="H160" s="236">
        <v>14.4</v>
      </c>
      <c r="I160" s="238">
        <v>0.31372549019607843</v>
      </c>
      <c r="J160" s="238">
        <v>0.96078431372549022</v>
      </c>
      <c r="K160" s="193">
        <v>39</v>
      </c>
      <c r="L160" s="239">
        <v>132708.34</v>
      </c>
      <c r="M160" s="193">
        <v>3980</v>
      </c>
      <c r="N160" s="240">
        <v>73872.53</v>
      </c>
    </row>
    <row r="161" spans="1:14" ht="33.75" customHeight="1">
      <c r="A161" s="216" t="s">
        <v>181</v>
      </c>
      <c r="B161" s="217" t="s">
        <v>169</v>
      </c>
      <c r="C161" s="236" t="s">
        <v>170</v>
      </c>
      <c r="D161" s="236">
        <v>21293</v>
      </c>
      <c r="E161" s="237">
        <v>9966</v>
      </c>
      <c r="F161" s="237" t="s">
        <v>1016</v>
      </c>
      <c r="G161" s="236">
        <v>75.2</v>
      </c>
      <c r="H161" s="236">
        <v>9.6</v>
      </c>
      <c r="I161" s="238">
        <v>0.59771263602043079</v>
      </c>
      <c r="J161" s="238">
        <v>0.77548301132578279</v>
      </c>
      <c r="K161" s="193">
        <v>415</v>
      </c>
      <c r="L161" s="239">
        <v>2222922.42</v>
      </c>
      <c r="M161" s="193">
        <v>65563</v>
      </c>
      <c r="N161" s="240">
        <v>1318025.93</v>
      </c>
    </row>
    <row r="162" spans="1:14" ht="33.75" customHeight="1">
      <c r="A162" s="216" t="s">
        <v>182</v>
      </c>
      <c r="B162" s="217" t="s">
        <v>169</v>
      </c>
      <c r="C162" s="236" t="s">
        <v>170</v>
      </c>
      <c r="D162" s="236">
        <v>3777</v>
      </c>
      <c r="E162" s="237">
        <v>1547</v>
      </c>
      <c r="F162" s="237" t="s">
        <v>1016</v>
      </c>
      <c r="G162" s="236">
        <v>66</v>
      </c>
      <c r="H162" s="236">
        <v>15.5</v>
      </c>
      <c r="I162" s="238">
        <v>0.42081101759755163</v>
      </c>
      <c r="J162" s="238">
        <v>0.88752869166029069</v>
      </c>
      <c r="K162" s="193">
        <v>77</v>
      </c>
      <c r="L162" s="239">
        <v>348572.56</v>
      </c>
      <c r="M162" s="193">
        <v>10385</v>
      </c>
      <c r="N162" s="240">
        <v>204478.88</v>
      </c>
    </row>
    <row r="163" spans="1:14" ht="33.75" customHeight="1">
      <c r="A163" s="216" t="s">
        <v>183</v>
      </c>
      <c r="B163" s="217" t="s">
        <v>169</v>
      </c>
      <c r="C163" s="236" t="s">
        <v>170</v>
      </c>
      <c r="D163" s="236">
        <v>6891</v>
      </c>
      <c r="E163" s="237">
        <v>2855</v>
      </c>
      <c r="F163" s="237" t="s">
        <v>1016</v>
      </c>
      <c r="G163" s="236">
        <v>69.2</v>
      </c>
      <c r="H163" s="236">
        <v>11.4</v>
      </c>
      <c r="I163" s="238">
        <v>0.33017002767892445</v>
      </c>
      <c r="J163" s="238">
        <v>0.94108343218663504</v>
      </c>
      <c r="K163" s="193">
        <v>122</v>
      </c>
      <c r="L163" s="239">
        <v>531404.69999999995</v>
      </c>
      <c r="M163" s="193">
        <v>15836</v>
      </c>
      <c r="N163" s="240">
        <v>316740.44</v>
      </c>
    </row>
    <row r="164" spans="1:14" ht="33.75" customHeight="1">
      <c r="A164" s="216" t="s">
        <v>184</v>
      </c>
      <c r="B164" s="217" t="s">
        <v>169</v>
      </c>
      <c r="C164" s="236" t="s">
        <v>170</v>
      </c>
      <c r="D164" s="236">
        <v>1479</v>
      </c>
      <c r="E164" s="237">
        <v>612</v>
      </c>
      <c r="F164" s="237" t="s">
        <v>1016</v>
      </c>
      <c r="G164" s="236">
        <v>68.900000000000006</v>
      </c>
      <c r="H164" s="236">
        <v>12.9</v>
      </c>
      <c r="I164" s="238">
        <v>0.51969981238273921</v>
      </c>
      <c r="J164" s="238">
        <v>0.74296435272045025</v>
      </c>
      <c r="K164" s="193">
        <v>38</v>
      </c>
      <c r="L164" s="239">
        <v>201095.93</v>
      </c>
      <c r="M164" s="193">
        <v>5833</v>
      </c>
      <c r="N164" s="240">
        <v>119726.52</v>
      </c>
    </row>
    <row r="165" spans="1:14" ht="33.75" customHeight="1">
      <c r="A165" s="216" t="s">
        <v>185</v>
      </c>
      <c r="B165" s="217" t="s">
        <v>169</v>
      </c>
      <c r="C165" s="236" t="s">
        <v>170</v>
      </c>
      <c r="D165" s="236">
        <v>2420</v>
      </c>
      <c r="E165" s="237">
        <v>899</v>
      </c>
      <c r="F165" s="237" t="s">
        <v>1016</v>
      </c>
      <c r="G165" s="236">
        <v>59.3</v>
      </c>
      <c r="H165" s="236">
        <v>16.100000000000001</v>
      </c>
      <c r="I165" s="238">
        <v>0.43899204244031831</v>
      </c>
      <c r="J165" s="238">
        <v>0.8183023872679045</v>
      </c>
      <c r="K165" s="193">
        <v>51</v>
      </c>
      <c r="L165" s="239">
        <v>245819.87</v>
      </c>
      <c r="M165" s="193">
        <v>7249</v>
      </c>
      <c r="N165" s="240">
        <v>148246.24</v>
      </c>
    </row>
    <row r="166" spans="1:14" ht="33.75" customHeight="1">
      <c r="A166" s="216" t="s">
        <v>186</v>
      </c>
      <c r="B166" s="217" t="s">
        <v>169</v>
      </c>
      <c r="C166" s="236" t="s">
        <v>170</v>
      </c>
      <c r="D166" s="236">
        <v>19973</v>
      </c>
      <c r="E166" s="237">
        <v>8400</v>
      </c>
      <c r="F166" s="237" t="s">
        <v>1016</v>
      </c>
      <c r="G166" s="236">
        <v>62.7</v>
      </c>
      <c r="H166" s="236">
        <v>17.5</v>
      </c>
      <c r="I166" s="238">
        <v>0.21189376443418015</v>
      </c>
      <c r="J166" s="238">
        <v>1.120958429561201</v>
      </c>
      <c r="K166" s="193">
        <v>615</v>
      </c>
      <c r="L166" s="239">
        <v>2967852.73</v>
      </c>
      <c r="M166" s="193">
        <v>86456</v>
      </c>
      <c r="N166" s="240">
        <v>1782000.07</v>
      </c>
    </row>
    <row r="167" spans="1:14" ht="33.75" customHeight="1">
      <c r="A167" s="216" t="s">
        <v>187</v>
      </c>
      <c r="B167" s="217" t="s">
        <v>169</v>
      </c>
      <c r="C167" s="236" t="s">
        <v>170</v>
      </c>
      <c r="D167" s="236">
        <v>1941</v>
      </c>
      <c r="E167" s="237">
        <v>738</v>
      </c>
      <c r="F167" s="237" t="s">
        <v>1016</v>
      </c>
      <c r="G167" s="236">
        <v>68.2</v>
      </c>
      <c r="H167" s="236">
        <v>12.3</v>
      </c>
      <c r="I167" s="238">
        <v>0.36012364760432769</v>
      </c>
      <c r="J167" s="238">
        <v>0.83462132921174648</v>
      </c>
      <c r="K167" s="193">
        <v>38</v>
      </c>
      <c r="L167" s="239">
        <v>211819.01</v>
      </c>
      <c r="M167" s="193">
        <v>6213</v>
      </c>
      <c r="N167" s="240">
        <v>123527.22</v>
      </c>
    </row>
    <row r="168" spans="1:14" ht="33.75" customHeight="1">
      <c r="A168" s="216" t="s">
        <v>188</v>
      </c>
      <c r="B168" s="217" t="s">
        <v>169</v>
      </c>
      <c r="C168" s="236" t="s">
        <v>170</v>
      </c>
      <c r="D168" s="236">
        <v>3490</v>
      </c>
      <c r="E168" s="237">
        <v>1622</v>
      </c>
      <c r="F168" s="237" t="s">
        <v>1016</v>
      </c>
      <c r="G168" s="236">
        <v>71.2</v>
      </c>
      <c r="H168" s="236">
        <v>14.1</v>
      </c>
      <c r="I168" s="238">
        <v>0.31492109038737448</v>
      </c>
      <c r="J168" s="238">
        <v>1.2747489239598278</v>
      </c>
      <c r="K168" s="193">
        <v>70</v>
      </c>
      <c r="L168" s="239">
        <v>371152.92</v>
      </c>
      <c r="M168" s="193">
        <v>11373</v>
      </c>
      <c r="N168" s="240">
        <v>221828.93</v>
      </c>
    </row>
    <row r="169" spans="1:14" ht="33.75" customHeight="1">
      <c r="A169" s="216" t="s">
        <v>189</v>
      </c>
      <c r="B169" s="217" t="s">
        <v>190</v>
      </c>
      <c r="C169" s="236" t="s">
        <v>191</v>
      </c>
      <c r="D169" s="236">
        <v>3136</v>
      </c>
      <c r="E169" s="237">
        <v>1219</v>
      </c>
      <c r="F169" s="237" t="s">
        <v>1016</v>
      </c>
      <c r="G169" s="236">
        <v>64.7</v>
      </c>
      <c r="H169" s="236">
        <v>16.2</v>
      </c>
      <c r="I169" s="238">
        <v>0.22700587084148727</v>
      </c>
      <c r="J169" s="238">
        <v>0.97162426614481412</v>
      </c>
      <c r="K169" s="194">
        <v>68</v>
      </c>
      <c r="L169" s="241">
        <v>317065.49</v>
      </c>
      <c r="M169" s="194">
        <v>9261</v>
      </c>
      <c r="N169" s="242">
        <v>186410.5</v>
      </c>
    </row>
    <row r="170" spans="1:14" ht="33.75" customHeight="1">
      <c r="A170" s="216" t="s">
        <v>192</v>
      </c>
      <c r="B170" s="217" t="s">
        <v>190</v>
      </c>
      <c r="C170" s="236" t="s">
        <v>191</v>
      </c>
      <c r="D170" s="236">
        <v>4643</v>
      </c>
      <c r="E170" s="237">
        <v>1774</v>
      </c>
      <c r="F170" s="237" t="s">
        <v>1016</v>
      </c>
      <c r="G170" s="236">
        <v>59.8</v>
      </c>
      <c r="H170" s="236">
        <v>21.6</v>
      </c>
      <c r="I170" s="238">
        <v>0.23292595255212079</v>
      </c>
      <c r="J170" s="238">
        <v>0.9748382458662832</v>
      </c>
      <c r="K170" s="193">
        <v>140</v>
      </c>
      <c r="L170" s="239">
        <v>726513.15</v>
      </c>
      <c r="M170" s="193">
        <v>22013</v>
      </c>
      <c r="N170" s="240">
        <v>430845.69</v>
      </c>
    </row>
    <row r="171" spans="1:14" ht="33.75" customHeight="1">
      <c r="A171" s="216" t="s">
        <v>193</v>
      </c>
      <c r="B171" s="217" t="s">
        <v>190</v>
      </c>
      <c r="C171" s="236" t="s">
        <v>191</v>
      </c>
      <c r="D171" s="236">
        <v>77261</v>
      </c>
      <c r="E171" s="237">
        <v>35423</v>
      </c>
      <c r="F171" s="237" t="s">
        <v>1015</v>
      </c>
      <c r="G171" s="236">
        <v>61.7</v>
      </c>
      <c r="H171" s="236">
        <v>17</v>
      </c>
      <c r="I171" s="238">
        <v>0.17302721088435374</v>
      </c>
      <c r="J171" s="238">
        <v>1.1427551020408164</v>
      </c>
      <c r="K171" s="193">
        <v>3325</v>
      </c>
      <c r="L171" s="239">
        <v>18921674.859999999</v>
      </c>
      <c r="M171" s="193">
        <v>558932</v>
      </c>
      <c r="N171" s="240">
        <v>11388200.140000001</v>
      </c>
    </row>
    <row r="172" spans="1:14" ht="33.75" customHeight="1">
      <c r="A172" s="216" t="s">
        <v>194</v>
      </c>
      <c r="B172" s="217" t="s">
        <v>190</v>
      </c>
      <c r="C172" s="236" t="s">
        <v>191</v>
      </c>
      <c r="D172" s="236">
        <v>4444</v>
      </c>
      <c r="E172" s="237">
        <v>1735</v>
      </c>
      <c r="F172" s="237" t="s">
        <v>1016</v>
      </c>
      <c r="G172" s="236">
        <v>60.3</v>
      </c>
      <c r="H172" s="236">
        <v>20.2</v>
      </c>
      <c r="I172" s="238">
        <v>0.2378886478669559</v>
      </c>
      <c r="J172" s="238">
        <v>0.95589298626174979</v>
      </c>
      <c r="K172" s="193">
        <v>113</v>
      </c>
      <c r="L172" s="239">
        <v>456783.43</v>
      </c>
      <c r="M172" s="193">
        <v>14186</v>
      </c>
      <c r="N172" s="240">
        <v>262020.36</v>
      </c>
    </row>
    <row r="173" spans="1:14" ht="33.75" customHeight="1">
      <c r="A173" s="216" t="s">
        <v>195</v>
      </c>
      <c r="B173" s="217" t="s">
        <v>190</v>
      </c>
      <c r="C173" s="236" t="s">
        <v>191</v>
      </c>
      <c r="D173" s="236">
        <v>9877</v>
      </c>
      <c r="E173" s="237">
        <v>3843</v>
      </c>
      <c r="F173" s="237" t="s">
        <v>1016</v>
      </c>
      <c r="G173" s="236">
        <v>62</v>
      </c>
      <c r="H173" s="236">
        <v>19.2</v>
      </c>
      <c r="I173" s="238">
        <v>0.21062801932367151</v>
      </c>
      <c r="J173" s="238">
        <v>0.99871175523349431</v>
      </c>
      <c r="K173" s="193">
        <v>294</v>
      </c>
      <c r="L173" s="239">
        <v>1493594.64</v>
      </c>
      <c r="M173" s="193">
        <v>44149</v>
      </c>
      <c r="N173" s="240">
        <v>861908.59</v>
      </c>
    </row>
    <row r="174" spans="1:14" ht="33.75" customHeight="1">
      <c r="A174" s="216" t="s">
        <v>196</v>
      </c>
      <c r="B174" s="217" t="s">
        <v>190</v>
      </c>
      <c r="C174" s="236" t="s">
        <v>191</v>
      </c>
      <c r="D174" s="236">
        <v>15035</v>
      </c>
      <c r="E174" s="237">
        <v>7248</v>
      </c>
      <c r="F174" s="237" t="s">
        <v>1016</v>
      </c>
      <c r="G174" s="236">
        <v>74.8</v>
      </c>
      <c r="H174" s="236">
        <v>11.9</v>
      </c>
      <c r="I174" s="238">
        <v>0.71186971500156593</v>
      </c>
      <c r="J174" s="238">
        <v>0.57485123708111496</v>
      </c>
      <c r="K174" s="193">
        <v>403</v>
      </c>
      <c r="L174" s="239">
        <v>2075898.93</v>
      </c>
      <c r="M174" s="193">
        <v>59952</v>
      </c>
      <c r="N174" s="240">
        <v>1204688.3400000001</v>
      </c>
    </row>
    <row r="175" spans="1:14" ht="33.75" customHeight="1">
      <c r="A175" s="216" t="s">
        <v>197</v>
      </c>
      <c r="B175" s="217" t="s">
        <v>190</v>
      </c>
      <c r="C175" s="236" t="s">
        <v>191</v>
      </c>
      <c r="D175" s="236">
        <v>10543</v>
      </c>
      <c r="E175" s="237">
        <v>4026</v>
      </c>
      <c r="F175" s="237" t="s">
        <v>1016</v>
      </c>
      <c r="G175" s="236">
        <v>60.9</v>
      </c>
      <c r="H175" s="236">
        <v>17.100000000000001</v>
      </c>
      <c r="I175" s="238">
        <v>0.12350119904076738</v>
      </c>
      <c r="J175" s="238">
        <v>1.0209832134292567</v>
      </c>
      <c r="K175" s="193">
        <v>417</v>
      </c>
      <c r="L175" s="239">
        <v>2117908.16</v>
      </c>
      <c r="M175" s="193">
        <v>63125</v>
      </c>
      <c r="N175" s="240">
        <v>1303254.8799999999</v>
      </c>
    </row>
    <row r="176" spans="1:14" ht="33.75" customHeight="1">
      <c r="A176" s="216" t="s">
        <v>198</v>
      </c>
      <c r="B176" s="217" t="s">
        <v>190</v>
      </c>
      <c r="C176" s="236" t="s">
        <v>191</v>
      </c>
      <c r="D176" s="236">
        <v>11979</v>
      </c>
      <c r="E176" s="237">
        <v>5639</v>
      </c>
      <c r="F176" s="237" t="s">
        <v>1016</v>
      </c>
      <c r="G176" s="236">
        <v>70.5</v>
      </c>
      <c r="H176" s="236">
        <v>15.2</v>
      </c>
      <c r="I176" s="238">
        <v>0.63632559112785103</v>
      </c>
      <c r="J176" s="238">
        <v>0.67210713538397149</v>
      </c>
      <c r="K176" s="193">
        <v>363</v>
      </c>
      <c r="L176" s="239">
        <v>1996388.44</v>
      </c>
      <c r="M176" s="193">
        <v>58484</v>
      </c>
      <c r="N176" s="240">
        <v>1202007.9099999999</v>
      </c>
    </row>
    <row r="177" spans="1:14" ht="33.75" customHeight="1">
      <c r="A177" s="216" t="s">
        <v>199</v>
      </c>
      <c r="B177" s="217" t="s">
        <v>190</v>
      </c>
      <c r="C177" s="236" t="s">
        <v>191</v>
      </c>
      <c r="D177" s="236">
        <v>9423</v>
      </c>
      <c r="E177" s="237">
        <v>3862</v>
      </c>
      <c r="F177" s="237" t="s">
        <v>1016</v>
      </c>
      <c r="G177" s="236">
        <v>65.7</v>
      </c>
      <c r="H177" s="236">
        <v>17</v>
      </c>
      <c r="I177" s="238">
        <v>0.14468350483317743</v>
      </c>
      <c r="J177" s="238">
        <v>0.99469909572809478</v>
      </c>
      <c r="K177" s="193">
        <v>291</v>
      </c>
      <c r="L177" s="239">
        <v>1508437.07</v>
      </c>
      <c r="M177" s="193">
        <v>45490</v>
      </c>
      <c r="N177" s="240">
        <v>879046.8</v>
      </c>
    </row>
    <row r="178" spans="1:14" ht="33.75" customHeight="1">
      <c r="A178" s="216" t="s">
        <v>200</v>
      </c>
      <c r="B178" s="217" t="s">
        <v>190</v>
      </c>
      <c r="C178" s="236" t="s">
        <v>191</v>
      </c>
      <c r="D178" s="236">
        <v>6506</v>
      </c>
      <c r="E178" s="237">
        <v>2498</v>
      </c>
      <c r="F178" s="237" t="s">
        <v>1016</v>
      </c>
      <c r="G178" s="236">
        <v>58.3</v>
      </c>
      <c r="H178" s="236">
        <v>21.5</v>
      </c>
      <c r="I178" s="238">
        <v>0.29001019367991843</v>
      </c>
      <c r="J178" s="238">
        <v>1.1019367991845057</v>
      </c>
      <c r="K178" s="193">
        <v>249</v>
      </c>
      <c r="L178" s="239">
        <v>1187623.43</v>
      </c>
      <c r="M178" s="193">
        <v>34427</v>
      </c>
      <c r="N178" s="240">
        <v>687669.17</v>
      </c>
    </row>
    <row r="179" spans="1:14" ht="33.75" customHeight="1">
      <c r="A179" s="216" t="s">
        <v>201</v>
      </c>
      <c r="B179" s="217" t="s">
        <v>190</v>
      </c>
      <c r="C179" s="236" t="s">
        <v>191</v>
      </c>
      <c r="D179" s="236">
        <v>4161</v>
      </c>
      <c r="E179" s="237">
        <v>1697</v>
      </c>
      <c r="F179" s="237" t="s">
        <v>1016</v>
      </c>
      <c r="G179" s="236">
        <v>64.3</v>
      </c>
      <c r="H179" s="236">
        <v>18.7</v>
      </c>
      <c r="I179" s="238">
        <v>0.45072463768115945</v>
      </c>
      <c r="J179" s="238">
        <v>0.80724637681159417</v>
      </c>
      <c r="K179" s="193">
        <v>155</v>
      </c>
      <c r="L179" s="239">
        <v>915780.07</v>
      </c>
      <c r="M179" s="193">
        <v>27450</v>
      </c>
      <c r="N179" s="240">
        <v>569710.68999999994</v>
      </c>
    </row>
    <row r="180" spans="1:14" ht="33.75" customHeight="1">
      <c r="A180" s="216" t="s">
        <v>202</v>
      </c>
      <c r="B180" s="217" t="s">
        <v>190</v>
      </c>
      <c r="C180" s="236" t="s">
        <v>191</v>
      </c>
      <c r="D180" s="236">
        <v>2032</v>
      </c>
      <c r="E180" s="237">
        <v>753</v>
      </c>
      <c r="F180" s="237" t="s">
        <v>1016</v>
      </c>
      <c r="G180" s="236">
        <v>59.1</v>
      </c>
      <c r="H180" s="236">
        <v>19.5</v>
      </c>
      <c r="I180" s="238">
        <v>0.36963696369636961</v>
      </c>
      <c r="J180" s="238">
        <v>0.77887788778877887</v>
      </c>
      <c r="K180" s="193">
        <v>89</v>
      </c>
      <c r="L180" s="239">
        <v>422593.52</v>
      </c>
      <c r="M180" s="193">
        <v>12437</v>
      </c>
      <c r="N180" s="240">
        <v>235230.82</v>
      </c>
    </row>
    <row r="181" spans="1:14" ht="33.75" customHeight="1">
      <c r="A181" s="216" t="s">
        <v>203</v>
      </c>
      <c r="B181" s="217" t="s">
        <v>190</v>
      </c>
      <c r="C181" s="236" t="s">
        <v>191</v>
      </c>
      <c r="D181" s="236">
        <v>4241</v>
      </c>
      <c r="E181" s="237">
        <v>1749</v>
      </c>
      <c r="F181" s="237" t="s">
        <v>1016</v>
      </c>
      <c r="G181" s="236">
        <v>62.6</v>
      </c>
      <c r="H181" s="236">
        <v>19.100000000000001</v>
      </c>
      <c r="I181" s="238">
        <v>0.41484098939929331</v>
      </c>
      <c r="J181" s="238">
        <v>0.87703180212014131</v>
      </c>
      <c r="K181" s="193">
        <v>126</v>
      </c>
      <c r="L181" s="239">
        <v>566975.06999999995</v>
      </c>
      <c r="M181" s="193">
        <v>17520</v>
      </c>
      <c r="N181" s="240">
        <v>315729.13</v>
      </c>
    </row>
    <row r="182" spans="1:14" ht="33.75" customHeight="1">
      <c r="A182" s="216" t="s">
        <v>204</v>
      </c>
      <c r="B182" s="217" t="s">
        <v>205</v>
      </c>
      <c r="C182" s="236" t="s">
        <v>206</v>
      </c>
      <c r="D182" s="236">
        <v>4683</v>
      </c>
      <c r="E182" s="237">
        <v>1937</v>
      </c>
      <c r="F182" s="237" t="s">
        <v>1016</v>
      </c>
      <c r="G182" s="236">
        <v>67.400000000000006</v>
      </c>
      <c r="H182" s="236">
        <v>14.1</v>
      </c>
      <c r="I182" s="238">
        <v>0.40769693325315692</v>
      </c>
      <c r="J182" s="238">
        <v>0.80577269993986766</v>
      </c>
      <c r="K182" s="193">
        <v>121</v>
      </c>
      <c r="L182" s="239">
        <v>527158.99</v>
      </c>
      <c r="M182" s="193">
        <v>14888</v>
      </c>
      <c r="N182" s="240">
        <v>297932.07</v>
      </c>
    </row>
    <row r="183" spans="1:14" ht="33.75" customHeight="1">
      <c r="A183" s="216" t="s">
        <v>207</v>
      </c>
      <c r="B183" s="217" t="s">
        <v>205</v>
      </c>
      <c r="C183" s="236" t="s">
        <v>206</v>
      </c>
      <c r="D183" s="236">
        <v>4263</v>
      </c>
      <c r="E183" s="237">
        <v>1663</v>
      </c>
      <c r="F183" s="237" t="s">
        <v>1016</v>
      </c>
      <c r="G183" s="236">
        <v>68.099999999999994</v>
      </c>
      <c r="H183" s="236">
        <v>13.8</v>
      </c>
      <c r="I183" s="238">
        <v>0.31564245810055863</v>
      </c>
      <c r="J183" s="238">
        <v>0.93575418994413406</v>
      </c>
      <c r="K183" s="193">
        <v>126</v>
      </c>
      <c r="L183" s="239">
        <v>560345.01</v>
      </c>
      <c r="M183" s="193">
        <v>16348</v>
      </c>
      <c r="N183" s="240">
        <v>328479.73</v>
      </c>
    </row>
    <row r="184" spans="1:14" ht="33.75" customHeight="1">
      <c r="A184" s="216" t="s">
        <v>208</v>
      </c>
      <c r="B184" s="217" t="s">
        <v>205</v>
      </c>
      <c r="C184" s="236" t="s">
        <v>206</v>
      </c>
      <c r="D184" s="236">
        <v>144473</v>
      </c>
      <c r="E184" s="237">
        <v>69786</v>
      </c>
      <c r="F184" s="237" t="s">
        <v>1015</v>
      </c>
      <c r="G184" s="236">
        <v>64.099999999999994</v>
      </c>
      <c r="H184" s="236">
        <v>15.9</v>
      </c>
      <c r="I184" s="238">
        <v>0.15960584414477386</v>
      </c>
      <c r="J184" s="238">
        <v>1.0735462093185808</v>
      </c>
      <c r="K184" s="193">
        <v>5709</v>
      </c>
      <c r="L184" s="239">
        <v>33549429.260000002</v>
      </c>
      <c r="M184" s="193">
        <v>970448</v>
      </c>
      <c r="N184" s="240">
        <v>20414811.07</v>
      </c>
    </row>
    <row r="185" spans="1:14" ht="33.75" customHeight="1">
      <c r="A185" s="216" t="s">
        <v>209</v>
      </c>
      <c r="B185" s="217" t="s">
        <v>205</v>
      </c>
      <c r="C185" s="236" t="s">
        <v>206</v>
      </c>
      <c r="D185" s="236">
        <v>19767</v>
      </c>
      <c r="E185" s="237">
        <v>8451</v>
      </c>
      <c r="F185" s="237" t="s">
        <v>1016</v>
      </c>
      <c r="G185" s="236">
        <v>67.8</v>
      </c>
      <c r="H185" s="236">
        <v>15.3</v>
      </c>
      <c r="I185" s="238">
        <v>0.20849043429688591</v>
      </c>
      <c r="J185" s="238">
        <v>0.9979053204859657</v>
      </c>
      <c r="K185" s="193">
        <v>602</v>
      </c>
      <c r="L185" s="239">
        <v>3202635.37</v>
      </c>
      <c r="M185" s="193">
        <v>93522</v>
      </c>
      <c r="N185" s="240">
        <v>1927081.84</v>
      </c>
    </row>
    <row r="186" spans="1:14" ht="33.75" customHeight="1">
      <c r="A186" s="216" t="s">
        <v>210</v>
      </c>
      <c r="B186" s="217" t="s">
        <v>205</v>
      </c>
      <c r="C186" s="236" t="s">
        <v>206</v>
      </c>
      <c r="D186" s="236">
        <v>1311</v>
      </c>
      <c r="E186" s="237">
        <v>500</v>
      </c>
      <c r="F186" s="237" t="s">
        <v>1016</v>
      </c>
      <c r="G186" s="236">
        <v>64.400000000000006</v>
      </c>
      <c r="H186" s="236">
        <v>17.2</v>
      </c>
      <c r="I186" s="238">
        <v>0.39855072463768115</v>
      </c>
      <c r="J186" s="238">
        <v>0.87922705314009664</v>
      </c>
      <c r="K186" s="193">
        <v>27</v>
      </c>
      <c r="L186" s="239">
        <v>117196.82</v>
      </c>
      <c r="M186" s="193">
        <v>3301</v>
      </c>
      <c r="N186" s="240">
        <v>70395.899999999994</v>
      </c>
    </row>
    <row r="187" spans="1:14" ht="33.75" customHeight="1">
      <c r="A187" s="216" t="s">
        <v>211</v>
      </c>
      <c r="B187" s="217" t="s">
        <v>205</v>
      </c>
      <c r="C187" s="236" t="s">
        <v>206</v>
      </c>
      <c r="D187" s="236">
        <v>3774</v>
      </c>
      <c r="E187" s="237">
        <v>1543</v>
      </c>
      <c r="F187" s="237" t="s">
        <v>1016</v>
      </c>
      <c r="G187" s="236">
        <v>65.599999999999994</v>
      </c>
      <c r="H187" s="236">
        <v>17.100000000000001</v>
      </c>
      <c r="I187" s="238">
        <v>0.25723221266614543</v>
      </c>
      <c r="J187" s="238">
        <v>1.0109460516028146</v>
      </c>
      <c r="K187" s="193">
        <v>94</v>
      </c>
      <c r="L187" s="239">
        <v>416781.1</v>
      </c>
      <c r="M187" s="193">
        <v>12922</v>
      </c>
      <c r="N187" s="240">
        <v>227540.94</v>
      </c>
    </row>
    <row r="188" spans="1:14" ht="33.75" customHeight="1">
      <c r="A188" s="216" t="s">
        <v>212</v>
      </c>
      <c r="B188" s="217" t="s">
        <v>205</v>
      </c>
      <c r="C188" s="236" t="s">
        <v>206</v>
      </c>
      <c r="D188" s="236">
        <v>9443</v>
      </c>
      <c r="E188" s="237">
        <v>3807</v>
      </c>
      <c r="F188" s="237" t="s">
        <v>1016</v>
      </c>
      <c r="G188" s="236">
        <v>69</v>
      </c>
      <c r="H188" s="236">
        <v>13.1</v>
      </c>
      <c r="I188" s="238">
        <v>0.26050166213357512</v>
      </c>
      <c r="J188" s="238">
        <v>0.97793895436687817</v>
      </c>
      <c r="K188" s="193">
        <v>193</v>
      </c>
      <c r="L188" s="239">
        <v>712007.39</v>
      </c>
      <c r="M188" s="193">
        <v>21258</v>
      </c>
      <c r="N188" s="240">
        <v>402398.19</v>
      </c>
    </row>
    <row r="189" spans="1:14" ht="33.75" customHeight="1">
      <c r="A189" s="216" t="s">
        <v>213</v>
      </c>
      <c r="B189" s="217" t="s">
        <v>205</v>
      </c>
      <c r="C189" s="236" t="s">
        <v>206</v>
      </c>
      <c r="D189" s="236">
        <v>1581</v>
      </c>
      <c r="E189" s="237">
        <v>589</v>
      </c>
      <c r="F189" s="237" t="s">
        <v>1016</v>
      </c>
      <c r="G189" s="236">
        <v>64.8</v>
      </c>
      <c r="H189" s="236">
        <v>16.3</v>
      </c>
      <c r="I189" s="238">
        <v>0.27789046653144017</v>
      </c>
      <c r="J189" s="238">
        <v>0.88843813387423931</v>
      </c>
      <c r="K189" s="193">
        <v>29</v>
      </c>
      <c r="L189" s="239">
        <v>135893.9</v>
      </c>
      <c r="M189" s="193">
        <v>4209</v>
      </c>
      <c r="N189" s="240">
        <v>79498.2</v>
      </c>
    </row>
    <row r="190" spans="1:14" ht="33.75" customHeight="1">
      <c r="A190" s="216" t="s">
        <v>214</v>
      </c>
      <c r="B190" s="217" t="s">
        <v>205</v>
      </c>
      <c r="C190" s="236" t="s">
        <v>206</v>
      </c>
      <c r="D190" s="236">
        <v>1088</v>
      </c>
      <c r="E190" s="237">
        <v>404</v>
      </c>
      <c r="F190" s="237" t="s">
        <v>1016</v>
      </c>
      <c r="G190" s="236">
        <v>66</v>
      </c>
      <c r="H190" s="236">
        <v>13.9</v>
      </c>
      <c r="I190" s="238">
        <v>0.4454022988505747</v>
      </c>
      <c r="J190" s="238">
        <v>0.68965517241379315</v>
      </c>
      <c r="K190" s="193">
        <v>34</v>
      </c>
      <c r="L190" s="239">
        <v>197382.38</v>
      </c>
      <c r="M190" s="193">
        <v>5971</v>
      </c>
      <c r="N190" s="240">
        <v>122207.99</v>
      </c>
    </row>
    <row r="191" spans="1:14" ht="33.75" customHeight="1">
      <c r="A191" s="216" t="s">
        <v>215</v>
      </c>
      <c r="B191" s="217" t="s">
        <v>205</v>
      </c>
      <c r="C191" s="236" t="s">
        <v>206</v>
      </c>
      <c r="D191" s="236">
        <v>2586</v>
      </c>
      <c r="E191" s="237">
        <v>1056</v>
      </c>
      <c r="F191" s="237" t="s">
        <v>1016</v>
      </c>
      <c r="G191" s="236">
        <v>67.599999999999994</v>
      </c>
      <c r="H191" s="236">
        <v>16.399999999999999</v>
      </c>
      <c r="I191" s="238">
        <v>0.42129105322763305</v>
      </c>
      <c r="J191" s="238">
        <v>0.85277463193657987</v>
      </c>
      <c r="K191" s="193">
        <v>61</v>
      </c>
      <c r="L191" s="239">
        <v>251690.4</v>
      </c>
      <c r="M191" s="193">
        <v>7697</v>
      </c>
      <c r="N191" s="240">
        <v>150976.19</v>
      </c>
    </row>
    <row r="192" spans="1:14" ht="33.75" customHeight="1">
      <c r="A192" s="216" t="s">
        <v>216</v>
      </c>
      <c r="B192" s="217" t="s">
        <v>205</v>
      </c>
      <c r="C192" s="236" t="s">
        <v>206</v>
      </c>
      <c r="D192" s="236">
        <v>1232</v>
      </c>
      <c r="E192" s="237">
        <v>493</v>
      </c>
      <c r="F192" s="237" t="s">
        <v>1016</v>
      </c>
      <c r="G192" s="236">
        <v>66.400000000000006</v>
      </c>
      <c r="H192" s="236">
        <v>14.8</v>
      </c>
      <c r="I192" s="238">
        <v>0.32380952380952382</v>
      </c>
      <c r="J192" s="238">
        <v>1.0238095238095237</v>
      </c>
      <c r="K192" s="193">
        <v>22</v>
      </c>
      <c r="L192" s="239">
        <v>72950.320000000007</v>
      </c>
      <c r="M192" s="193">
        <v>2307</v>
      </c>
      <c r="N192" s="240">
        <v>41536.69</v>
      </c>
    </row>
    <row r="193" spans="1:14" ht="33.75" customHeight="1">
      <c r="A193" s="216" t="s">
        <v>217</v>
      </c>
      <c r="B193" s="217" t="s">
        <v>205</v>
      </c>
      <c r="C193" s="236" t="s">
        <v>206</v>
      </c>
      <c r="D193" s="236">
        <v>18788</v>
      </c>
      <c r="E193" s="237">
        <v>8460</v>
      </c>
      <c r="F193" s="237" t="s">
        <v>1016</v>
      </c>
      <c r="G193" s="236">
        <v>73</v>
      </c>
      <c r="H193" s="236">
        <v>12.9</v>
      </c>
      <c r="I193" s="238">
        <v>0.61353771025501902</v>
      </c>
      <c r="J193" s="238">
        <v>0.69858925664677152</v>
      </c>
      <c r="K193" s="193">
        <v>436</v>
      </c>
      <c r="L193" s="239">
        <v>2107381.84</v>
      </c>
      <c r="M193" s="193">
        <v>61494</v>
      </c>
      <c r="N193" s="240">
        <v>1227981.6499999999</v>
      </c>
    </row>
    <row r="194" spans="1:14" ht="33.75" customHeight="1">
      <c r="A194" s="216" t="s">
        <v>218</v>
      </c>
      <c r="B194" s="217" t="s">
        <v>205</v>
      </c>
      <c r="C194" s="236" t="s">
        <v>206</v>
      </c>
      <c r="D194" s="236">
        <v>703</v>
      </c>
      <c r="E194" s="237">
        <v>284</v>
      </c>
      <c r="F194" s="237" t="s">
        <v>1016</v>
      </c>
      <c r="G194" s="236">
        <v>71.099999999999994</v>
      </c>
      <c r="H194" s="236">
        <v>12.3</v>
      </c>
      <c r="I194" s="238">
        <v>0.5381526104417671</v>
      </c>
      <c r="J194" s="238">
        <v>0.62650602409638556</v>
      </c>
      <c r="K194" s="193">
        <v>19</v>
      </c>
      <c r="L194" s="239">
        <v>124400.97</v>
      </c>
      <c r="M194" s="193">
        <v>3687</v>
      </c>
      <c r="N194" s="240">
        <v>79485.36</v>
      </c>
    </row>
    <row r="195" spans="1:14" ht="33.75" customHeight="1">
      <c r="A195" s="216" t="s">
        <v>219</v>
      </c>
      <c r="B195" s="217" t="s">
        <v>205</v>
      </c>
      <c r="C195" s="236" t="s">
        <v>206</v>
      </c>
      <c r="D195" s="236">
        <v>1488</v>
      </c>
      <c r="E195" s="237">
        <v>593</v>
      </c>
      <c r="F195" s="237" t="s">
        <v>1016</v>
      </c>
      <c r="G195" s="236">
        <v>65.8</v>
      </c>
      <c r="H195" s="236">
        <v>14.8</v>
      </c>
      <c r="I195" s="238">
        <v>0.4297029702970297</v>
      </c>
      <c r="J195" s="238">
        <v>1.0514851485148515</v>
      </c>
      <c r="K195" s="193">
        <v>27</v>
      </c>
      <c r="L195" s="239">
        <v>120433.74</v>
      </c>
      <c r="M195" s="193">
        <v>3453</v>
      </c>
      <c r="N195" s="240">
        <v>70420.009999999995</v>
      </c>
    </row>
    <row r="196" spans="1:14" ht="33.75" customHeight="1">
      <c r="A196" s="216" t="s">
        <v>220</v>
      </c>
      <c r="B196" s="217" t="s">
        <v>205</v>
      </c>
      <c r="C196" s="236" t="s">
        <v>206</v>
      </c>
      <c r="D196" s="236">
        <v>10426</v>
      </c>
      <c r="E196" s="237">
        <v>4876</v>
      </c>
      <c r="F196" s="237" t="s">
        <v>1016</v>
      </c>
      <c r="G196" s="236">
        <v>76.099999999999994</v>
      </c>
      <c r="H196" s="236">
        <v>10.3</v>
      </c>
      <c r="I196" s="238">
        <v>0.71065873741994512</v>
      </c>
      <c r="J196" s="238">
        <v>0.6196248856358646</v>
      </c>
      <c r="K196" s="193">
        <v>186</v>
      </c>
      <c r="L196" s="239">
        <v>953305.92</v>
      </c>
      <c r="M196" s="193">
        <v>27861</v>
      </c>
      <c r="N196" s="240">
        <v>564865.56000000006</v>
      </c>
    </row>
    <row r="197" spans="1:14" ht="33.75" customHeight="1">
      <c r="A197" s="216" t="s">
        <v>221</v>
      </c>
      <c r="B197" s="217" t="s">
        <v>205</v>
      </c>
      <c r="C197" s="236" t="s">
        <v>206</v>
      </c>
      <c r="D197" s="236">
        <v>3678</v>
      </c>
      <c r="E197" s="237">
        <v>1680</v>
      </c>
      <c r="F197" s="237" t="s">
        <v>1016</v>
      </c>
      <c r="G197" s="236">
        <v>72.3</v>
      </c>
      <c r="H197" s="236">
        <v>13.3</v>
      </c>
      <c r="I197" s="238">
        <v>0.61950549450549453</v>
      </c>
      <c r="J197" s="238">
        <v>0.57967032967032972</v>
      </c>
      <c r="K197" s="193">
        <v>104</v>
      </c>
      <c r="L197" s="239">
        <v>503192.12</v>
      </c>
      <c r="M197" s="193">
        <v>14770</v>
      </c>
      <c r="N197" s="240">
        <v>283045.34000000003</v>
      </c>
    </row>
    <row r="198" spans="1:14" ht="33.75" customHeight="1">
      <c r="A198" s="216" t="s">
        <v>222</v>
      </c>
      <c r="B198" s="217" t="s">
        <v>205</v>
      </c>
      <c r="C198" s="236" t="s">
        <v>206</v>
      </c>
      <c r="D198" s="236">
        <v>3873</v>
      </c>
      <c r="E198" s="237">
        <v>1616</v>
      </c>
      <c r="F198" s="237" t="s">
        <v>1016</v>
      </c>
      <c r="G198" s="236">
        <v>70.599999999999994</v>
      </c>
      <c r="H198" s="236">
        <v>12.8</v>
      </c>
      <c r="I198" s="238">
        <v>0.23846699787083037</v>
      </c>
      <c r="J198" s="238">
        <v>0.96309439318665724</v>
      </c>
      <c r="K198" s="193">
        <v>84</v>
      </c>
      <c r="L198" s="239">
        <v>414449.02</v>
      </c>
      <c r="M198" s="193">
        <v>12895</v>
      </c>
      <c r="N198" s="240">
        <v>244283.29</v>
      </c>
    </row>
    <row r="199" spans="1:14" ht="33.75" customHeight="1">
      <c r="A199" s="216" t="s">
        <v>223</v>
      </c>
      <c r="B199" s="217" t="s">
        <v>205</v>
      </c>
      <c r="C199" s="236" t="s">
        <v>206</v>
      </c>
      <c r="D199" s="236">
        <v>9117</v>
      </c>
      <c r="E199" s="237">
        <v>3728</v>
      </c>
      <c r="F199" s="237" t="s">
        <v>1016</v>
      </c>
      <c r="G199" s="236">
        <v>62.2</v>
      </c>
      <c r="H199" s="236">
        <v>21.1</v>
      </c>
      <c r="I199" s="238">
        <v>0.29513770826249575</v>
      </c>
      <c r="J199" s="238">
        <v>0.92791567494049643</v>
      </c>
      <c r="K199" s="193">
        <v>284</v>
      </c>
      <c r="L199" s="239">
        <v>1582377.35</v>
      </c>
      <c r="M199" s="193">
        <v>47053</v>
      </c>
      <c r="N199" s="240">
        <v>940889.61</v>
      </c>
    </row>
    <row r="200" spans="1:14" ht="33.75" customHeight="1">
      <c r="A200" s="216" t="s">
        <v>224</v>
      </c>
      <c r="B200" s="217" t="s">
        <v>205</v>
      </c>
      <c r="C200" s="236" t="s">
        <v>206</v>
      </c>
      <c r="D200" s="236">
        <v>2387</v>
      </c>
      <c r="E200" s="237">
        <v>1005</v>
      </c>
      <c r="F200" s="237" t="s">
        <v>1016</v>
      </c>
      <c r="G200" s="236">
        <v>72.3</v>
      </c>
      <c r="H200" s="236">
        <v>12.4</v>
      </c>
      <c r="I200" s="238">
        <v>0.63863636363636367</v>
      </c>
      <c r="J200" s="238">
        <v>0.6</v>
      </c>
      <c r="K200" s="193">
        <v>54</v>
      </c>
      <c r="L200" s="239">
        <v>271500.69</v>
      </c>
      <c r="M200" s="193">
        <v>7980</v>
      </c>
      <c r="N200" s="240">
        <v>163440.38</v>
      </c>
    </row>
    <row r="201" spans="1:14" ht="33.75" customHeight="1">
      <c r="A201" s="216" t="s">
        <v>225</v>
      </c>
      <c r="B201" s="217" t="s">
        <v>205</v>
      </c>
      <c r="C201" s="236" t="s">
        <v>206</v>
      </c>
      <c r="D201" s="236">
        <v>3634</v>
      </c>
      <c r="E201" s="237">
        <v>1554</v>
      </c>
      <c r="F201" s="237" t="s">
        <v>1016</v>
      </c>
      <c r="G201" s="236">
        <v>72.900000000000006</v>
      </c>
      <c r="H201" s="236">
        <v>13.3</v>
      </c>
      <c r="I201" s="238">
        <v>0.64662212323682255</v>
      </c>
      <c r="J201" s="238">
        <v>0.59539717891610988</v>
      </c>
      <c r="K201" s="193">
        <v>71</v>
      </c>
      <c r="L201" s="239">
        <v>353716.96</v>
      </c>
      <c r="M201" s="193">
        <v>10265</v>
      </c>
      <c r="N201" s="240">
        <v>204974.25</v>
      </c>
    </row>
    <row r="202" spans="1:14" ht="33.75" customHeight="1">
      <c r="A202" s="216" t="s">
        <v>226</v>
      </c>
      <c r="B202" s="217" t="s">
        <v>205</v>
      </c>
      <c r="C202" s="236" t="s">
        <v>206</v>
      </c>
      <c r="D202" s="236">
        <v>6070</v>
      </c>
      <c r="E202" s="237">
        <v>2427</v>
      </c>
      <c r="F202" s="237" t="s">
        <v>1016</v>
      </c>
      <c r="G202" s="236">
        <v>67</v>
      </c>
      <c r="H202" s="236">
        <v>15</v>
      </c>
      <c r="I202" s="238">
        <v>0.19089147286821706</v>
      </c>
      <c r="J202" s="238">
        <v>1.0625</v>
      </c>
      <c r="K202" s="193">
        <v>118</v>
      </c>
      <c r="L202" s="239">
        <v>423794.99</v>
      </c>
      <c r="M202" s="193">
        <v>13134</v>
      </c>
      <c r="N202" s="240">
        <v>240971.51999999999</v>
      </c>
    </row>
    <row r="203" spans="1:14" ht="33.75" customHeight="1">
      <c r="A203" s="216" t="s">
        <v>227</v>
      </c>
      <c r="B203" s="217" t="s">
        <v>205</v>
      </c>
      <c r="C203" s="236" t="s">
        <v>206</v>
      </c>
      <c r="D203" s="236">
        <v>18318</v>
      </c>
      <c r="E203" s="237">
        <v>7919</v>
      </c>
      <c r="F203" s="237" t="s">
        <v>1016</v>
      </c>
      <c r="G203" s="236">
        <v>63.8</v>
      </c>
      <c r="H203" s="236">
        <v>19.3</v>
      </c>
      <c r="I203" s="238">
        <v>0.26803317164762946</v>
      </c>
      <c r="J203" s="238">
        <v>1.0456892505085276</v>
      </c>
      <c r="K203" s="193">
        <v>511</v>
      </c>
      <c r="L203" s="239">
        <v>2631901.89</v>
      </c>
      <c r="M203" s="193">
        <v>77669</v>
      </c>
      <c r="N203" s="240">
        <v>1544423.07</v>
      </c>
    </row>
    <row r="204" spans="1:14" ht="33.75" customHeight="1">
      <c r="A204" s="216" t="s">
        <v>228</v>
      </c>
      <c r="B204" s="217" t="s">
        <v>229</v>
      </c>
      <c r="C204" s="236" t="s">
        <v>230</v>
      </c>
      <c r="D204" s="236">
        <v>9311</v>
      </c>
      <c r="E204" s="237">
        <v>3757</v>
      </c>
      <c r="F204" s="237" t="s">
        <v>1016</v>
      </c>
      <c r="G204" s="236">
        <v>67.900000000000006</v>
      </c>
      <c r="H204" s="236">
        <v>12.1</v>
      </c>
      <c r="I204" s="238">
        <v>0.24568312632535597</v>
      </c>
      <c r="J204" s="238">
        <v>1.0003029385034838</v>
      </c>
      <c r="K204" s="193">
        <v>207</v>
      </c>
      <c r="L204" s="239">
        <v>896392.11</v>
      </c>
      <c r="M204" s="193">
        <v>26761</v>
      </c>
      <c r="N204" s="240">
        <v>517319.21</v>
      </c>
    </row>
    <row r="205" spans="1:14" ht="33.75" customHeight="1">
      <c r="A205" s="216" t="s">
        <v>231</v>
      </c>
      <c r="B205" s="217" t="s">
        <v>229</v>
      </c>
      <c r="C205" s="236" t="s">
        <v>230</v>
      </c>
      <c r="D205" s="236">
        <v>11197</v>
      </c>
      <c r="E205" s="237">
        <v>4658</v>
      </c>
      <c r="F205" s="237" t="s">
        <v>1016</v>
      </c>
      <c r="G205" s="236">
        <v>70.7</v>
      </c>
      <c r="H205" s="236">
        <v>9.6999999999999993</v>
      </c>
      <c r="I205" s="238">
        <v>0.24155967665240133</v>
      </c>
      <c r="J205" s="238">
        <v>0.96433666191155487</v>
      </c>
      <c r="K205" s="193">
        <v>166</v>
      </c>
      <c r="L205" s="239">
        <v>618563.19999999995</v>
      </c>
      <c r="M205" s="193">
        <v>18881</v>
      </c>
      <c r="N205" s="240">
        <v>346389.76000000001</v>
      </c>
    </row>
    <row r="206" spans="1:14" ht="33.75" customHeight="1">
      <c r="A206" s="216" t="s">
        <v>232</v>
      </c>
      <c r="B206" s="217" t="s">
        <v>229</v>
      </c>
      <c r="C206" s="236" t="s">
        <v>230</v>
      </c>
      <c r="D206" s="236">
        <v>2404</v>
      </c>
      <c r="E206" s="237">
        <v>1013</v>
      </c>
      <c r="F206" s="237" t="s">
        <v>1016</v>
      </c>
      <c r="G206" s="236">
        <v>73.400000000000006</v>
      </c>
      <c r="H206" s="236">
        <v>7.7</v>
      </c>
      <c r="I206" s="238">
        <v>0.3946524064171123</v>
      </c>
      <c r="J206" s="238">
        <v>0.86310160427807492</v>
      </c>
      <c r="K206" s="193">
        <v>29</v>
      </c>
      <c r="L206" s="239">
        <v>107894.3</v>
      </c>
      <c r="M206" s="193">
        <v>3353</v>
      </c>
      <c r="N206" s="240">
        <v>57157.78</v>
      </c>
    </row>
    <row r="207" spans="1:14" ht="33.75" customHeight="1">
      <c r="A207" s="216" t="s">
        <v>233</v>
      </c>
      <c r="B207" s="217" t="s">
        <v>229</v>
      </c>
      <c r="C207" s="236" t="s">
        <v>230</v>
      </c>
      <c r="D207" s="236">
        <v>12366</v>
      </c>
      <c r="E207" s="237">
        <v>5709</v>
      </c>
      <c r="F207" s="237" t="s">
        <v>1016</v>
      </c>
      <c r="G207" s="236">
        <v>76.599999999999994</v>
      </c>
      <c r="H207" s="236">
        <v>8.4</v>
      </c>
      <c r="I207" s="238">
        <v>0.60497131931166348</v>
      </c>
      <c r="J207" s="238">
        <v>0.64282982791586996</v>
      </c>
      <c r="K207" s="193">
        <v>148</v>
      </c>
      <c r="L207" s="239">
        <v>690731.82</v>
      </c>
      <c r="M207" s="193">
        <v>20818</v>
      </c>
      <c r="N207" s="240">
        <v>404280.86</v>
      </c>
    </row>
    <row r="208" spans="1:14" ht="33.75" customHeight="1">
      <c r="A208" s="216" t="s">
        <v>234</v>
      </c>
      <c r="B208" s="217" t="s">
        <v>229</v>
      </c>
      <c r="C208" s="236" t="s">
        <v>230</v>
      </c>
      <c r="D208" s="236">
        <v>1891</v>
      </c>
      <c r="E208" s="237">
        <v>821</v>
      </c>
      <c r="F208" s="237" t="s">
        <v>1016</v>
      </c>
      <c r="G208" s="236">
        <v>75.3</v>
      </c>
      <c r="H208" s="236">
        <v>6.1</v>
      </c>
      <c r="I208" s="238">
        <v>0.33722438391699094</v>
      </c>
      <c r="J208" s="238">
        <v>0.86511024643320367</v>
      </c>
      <c r="K208" s="193">
        <v>35</v>
      </c>
      <c r="L208" s="239">
        <v>149672.20000000001</v>
      </c>
      <c r="M208" s="193">
        <v>4346</v>
      </c>
      <c r="N208" s="240">
        <v>88442.78</v>
      </c>
    </row>
    <row r="209" spans="1:14" ht="33.75" customHeight="1">
      <c r="A209" s="216" t="s">
        <v>235</v>
      </c>
      <c r="B209" s="217" t="s">
        <v>229</v>
      </c>
      <c r="C209" s="236" t="s">
        <v>230</v>
      </c>
      <c r="D209" s="236">
        <v>4480</v>
      </c>
      <c r="E209" s="237">
        <v>1927</v>
      </c>
      <c r="F209" s="237" t="s">
        <v>1016</v>
      </c>
      <c r="G209" s="236">
        <v>72.8</v>
      </c>
      <c r="H209" s="236">
        <v>10.7</v>
      </c>
      <c r="I209" s="238">
        <v>0.55665310865775708</v>
      </c>
      <c r="J209" s="238">
        <v>0.78558977338756542</v>
      </c>
      <c r="K209" s="194">
        <v>67</v>
      </c>
      <c r="L209" s="241">
        <v>312867.57</v>
      </c>
      <c r="M209" s="194">
        <v>9111</v>
      </c>
      <c r="N209" s="242">
        <v>177791.09</v>
      </c>
    </row>
    <row r="210" spans="1:14" ht="33.75" customHeight="1">
      <c r="A210" s="216" t="s">
        <v>236</v>
      </c>
      <c r="B210" s="217" t="s">
        <v>229</v>
      </c>
      <c r="C210" s="236" t="s">
        <v>230</v>
      </c>
      <c r="D210" s="236">
        <v>1192</v>
      </c>
      <c r="E210" s="237">
        <v>526</v>
      </c>
      <c r="F210" s="237" t="s">
        <v>1016</v>
      </c>
      <c r="G210" s="236">
        <v>75</v>
      </c>
      <c r="H210" s="236">
        <v>10.1</v>
      </c>
      <c r="I210" s="238">
        <v>0.4989429175475687</v>
      </c>
      <c r="J210" s="238">
        <v>0.77378435517970401</v>
      </c>
      <c r="K210" s="193">
        <v>20</v>
      </c>
      <c r="L210" s="239">
        <v>103795.64</v>
      </c>
      <c r="M210" s="193">
        <v>3024</v>
      </c>
      <c r="N210" s="240">
        <v>57614.2</v>
      </c>
    </row>
    <row r="211" spans="1:14" ht="33.75" customHeight="1">
      <c r="A211" s="216" t="s">
        <v>237</v>
      </c>
      <c r="B211" s="217" t="s">
        <v>229</v>
      </c>
      <c r="C211" s="236" t="s">
        <v>230</v>
      </c>
      <c r="D211" s="236">
        <v>12890</v>
      </c>
      <c r="E211" s="237">
        <v>5660</v>
      </c>
      <c r="F211" s="237" t="s">
        <v>1016</v>
      </c>
      <c r="G211" s="236">
        <v>68.8</v>
      </c>
      <c r="H211" s="236">
        <v>13.3</v>
      </c>
      <c r="I211" s="238">
        <v>0.23598940289382514</v>
      </c>
      <c r="J211" s="238">
        <v>1.0448339107397595</v>
      </c>
      <c r="K211" s="193">
        <v>246</v>
      </c>
      <c r="L211" s="239">
        <v>1074638.43</v>
      </c>
      <c r="M211" s="193">
        <v>31927</v>
      </c>
      <c r="N211" s="240">
        <v>601326.31999999995</v>
      </c>
    </row>
    <row r="212" spans="1:14" ht="33.75" customHeight="1">
      <c r="A212" s="216" t="s">
        <v>238</v>
      </c>
      <c r="B212" s="217" t="s">
        <v>229</v>
      </c>
      <c r="C212" s="236" t="s">
        <v>230</v>
      </c>
      <c r="D212" s="236">
        <v>15312</v>
      </c>
      <c r="E212" s="237">
        <v>6571</v>
      </c>
      <c r="F212" s="237" t="s">
        <v>1016</v>
      </c>
      <c r="G212" s="236">
        <v>72</v>
      </c>
      <c r="H212" s="236">
        <v>10.9</v>
      </c>
      <c r="I212" s="238">
        <v>0.24213943950786057</v>
      </c>
      <c r="J212" s="238">
        <v>1.0068352699931646</v>
      </c>
      <c r="K212" s="193">
        <v>281</v>
      </c>
      <c r="L212" s="239">
        <v>1156532.75</v>
      </c>
      <c r="M212" s="193">
        <v>34503</v>
      </c>
      <c r="N212" s="240">
        <v>632289.5</v>
      </c>
    </row>
    <row r="213" spans="1:14" ht="33.75" customHeight="1">
      <c r="A213" s="216" t="s">
        <v>239</v>
      </c>
      <c r="B213" s="217" t="s">
        <v>229</v>
      </c>
      <c r="C213" s="236" t="s">
        <v>230</v>
      </c>
      <c r="D213" s="236">
        <v>3528</v>
      </c>
      <c r="E213" s="237">
        <v>1478</v>
      </c>
      <c r="F213" s="237" t="s">
        <v>1016</v>
      </c>
      <c r="G213" s="236">
        <v>76.2</v>
      </c>
      <c r="H213" s="236">
        <v>6.6</v>
      </c>
      <c r="I213" s="238">
        <v>0.37608695652173912</v>
      </c>
      <c r="J213" s="238">
        <v>1.0123188405797101</v>
      </c>
      <c r="K213" s="193">
        <v>50</v>
      </c>
      <c r="L213" s="239">
        <v>165133.93</v>
      </c>
      <c r="M213" s="193">
        <v>5237</v>
      </c>
      <c r="N213" s="240">
        <v>89817.7</v>
      </c>
    </row>
    <row r="214" spans="1:14" ht="33.75" customHeight="1">
      <c r="A214" s="216" t="s">
        <v>240</v>
      </c>
      <c r="B214" s="217" t="s">
        <v>229</v>
      </c>
      <c r="C214" s="236" t="s">
        <v>230</v>
      </c>
      <c r="D214" s="236">
        <v>20197</v>
      </c>
      <c r="E214" s="237">
        <v>8621</v>
      </c>
      <c r="F214" s="237" t="s">
        <v>1016</v>
      </c>
      <c r="G214" s="236">
        <v>71.400000000000006</v>
      </c>
      <c r="H214" s="236">
        <v>11.1</v>
      </c>
      <c r="I214" s="238">
        <v>0.34208121164642902</v>
      </c>
      <c r="J214" s="238">
        <v>0.90181485833659747</v>
      </c>
      <c r="K214" s="193">
        <v>385</v>
      </c>
      <c r="L214" s="239">
        <v>1894760.78</v>
      </c>
      <c r="M214" s="193">
        <v>54499</v>
      </c>
      <c r="N214" s="240">
        <v>1110881.01</v>
      </c>
    </row>
    <row r="215" spans="1:14" ht="33.75" customHeight="1">
      <c r="A215" s="216" t="s">
        <v>241</v>
      </c>
      <c r="B215" s="217" t="s">
        <v>229</v>
      </c>
      <c r="C215" s="236" t="s">
        <v>230</v>
      </c>
      <c r="D215" s="236">
        <v>2866</v>
      </c>
      <c r="E215" s="237">
        <v>1103</v>
      </c>
      <c r="F215" s="237" t="s">
        <v>1016</v>
      </c>
      <c r="G215" s="236">
        <v>68.900000000000006</v>
      </c>
      <c r="H215" s="236">
        <v>10.4</v>
      </c>
      <c r="I215" s="238">
        <v>0.35323886639676111</v>
      </c>
      <c r="J215" s="238">
        <v>0.89574898785425106</v>
      </c>
      <c r="K215" s="193">
        <v>51</v>
      </c>
      <c r="L215" s="239">
        <v>213520.86</v>
      </c>
      <c r="M215" s="193">
        <v>6255</v>
      </c>
      <c r="N215" s="240">
        <v>117420.49</v>
      </c>
    </row>
    <row r="216" spans="1:14" ht="33.75" customHeight="1">
      <c r="A216" s="216" t="s">
        <v>242</v>
      </c>
      <c r="B216" s="217" t="s">
        <v>229</v>
      </c>
      <c r="C216" s="236" t="s">
        <v>230</v>
      </c>
      <c r="D216" s="236">
        <v>14203</v>
      </c>
      <c r="E216" s="237">
        <v>6270</v>
      </c>
      <c r="F216" s="237" t="s">
        <v>1016</v>
      </c>
      <c r="G216" s="236">
        <v>73.2</v>
      </c>
      <c r="H216" s="236">
        <v>9.8000000000000007</v>
      </c>
      <c r="I216" s="238">
        <v>0.44024045261669026</v>
      </c>
      <c r="J216" s="238">
        <v>0.78765912305516261</v>
      </c>
      <c r="K216" s="193">
        <v>221</v>
      </c>
      <c r="L216" s="239">
        <v>939053.66</v>
      </c>
      <c r="M216" s="193">
        <v>28517</v>
      </c>
      <c r="N216" s="240">
        <v>516720.14</v>
      </c>
    </row>
    <row r="217" spans="1:14" ht="33.75" customHeight="1">
      <c r="A217" s="216" t="s">
        <v>243</v>
      </c>
      <c r="B217" s="217" t="s">
        <v>229</v>
      </c>
      <c r="C217" s="236" t="s">
        <v>230</v>
      </c>
      <c r="D217" s="236">
        <v>64736</v>
      </c>
      <c r="E217" s="237">
        <v>31406</v>
      </c>
      <c r="F217" s="237" t="s">
        <v>1015</v>
      </c>
      <c r="G217" s="236">
        <v>72.900000000000006</v>
      </c>
      <c r="H217" s="236">
        <v>10.8</v>
      </c>
      <c r="I217" s="238">
        <v>0.19255212796343901</v>
      </c>
      <c r="J217" s="238">
        <v>1.1253570408454727</v>
      </c>
      <c r="K217" s="193">
        <v>1452</v>
      </c>
      <c r="L217" s="239">
        <v>7501612.0700000003</v>
      </c>
      <c r="M217" s="193">
        <v>219553</v>
      </c>
      <c r="N217" s="240">
        <v>4442657.91</v>
      </c>
    </row>
    <row r="218" spans="1:14" ht="33.75" customHeight="1">
      <c r="A218" s="216" t="s">
        <v>244</v>
      </c>
      <c r="B218" s="217" t="s">
        <v>229</v>
      </c>
      <c r="C218" s="236" t="s">
        <v>230</v>
      </c>
      <c r="D218" s="236">
        <v>1997</v>
      </c>
      <c r="E218" s="237">
        <v>800</v>
      </c>
      <c r="F218" s="237" t="s">
        <v>1016</v>
      </c>
      <c r="G218" s="236">
        <v>68.8</v>
      </c>
      <c r="H218" s="236">
        <v>11</v>
      </c>
      <c r="I218" s="238">
        <v>0.30758426966292135</v>
      </c>
      <c r="J218" s="238">
        <v>0.9901685393258427</v>
      </c>
      <c r="K218" s="193">
        <v>21</v>
      </c>
      <c r="L218" s="239">
        <v>77398.39</v>
      </c>
      <c r="M218" s="193">
        <v>2570</v>
      </c>
      <c r="N218" s="240">
        <v>40482.339999999997</v>
      </c>
    </row>
    <row r="219" spans="1:14" ht="33.75" customHeight="1">
      <c r="A219" s="216" t="s">
        <v>245</v>
      </c>
      <c r="B219" s="217" t="s">
        <v>229</v>
      </c>
      <c r="C219" s="236" t="s">
        <v>230</v>
      </c>
      <c r="D219" s="236">
        <v>4952</v>
      </c>
      <c r="E219" s="237">
        <v>2003</v>
      </c>
      <c r="F219" s="237" t="s">
        <v>1016</v>
      </c>
      <c r="G219" s="236">
        <v>71.8</v>
      </c>
      <c r="H219" s="236">
        <v>11</v>
      </c>
      <c r="I219" s="238">
        <v>0.37710437710437711</v>
      </c>
      <c r="J219" s="238">
        <v>0.87878787878787878</v>
      </c>
      <c r="K219" s="193">
        <v>82</v>
      </c>
      <c r="L219" s="239">
        <v>346144.27</v>
      </c>
      <c r="M219" s="193">
        <v>10443</v>
      </c>
      <c r="N219" s="240">
        <v>190301.03</v>
      </c>
    </row>
    <row r="220" spans="1:14" ht="33.75" customHeight="1">
      <c r="A220" s="216" t="s">
        <v>246</v>
      </c>
      <c r="B220" s="217" t="s">
        <v>229</v>
      </c>
      <c r="C220" s="236" t="s">
        <v>230</v>
      </c>
      <c r="D220" s="236">
        <v>2756</v>
      </c>
      <c r="E220" s="237">
        <v>1173</v>
      </c>
      <c r="F220" s="237" t="s">
        <v>1016</v>
      </c>
      <c r="G220" s="236">
        <v>72.099999999999994</v>
      </c>
      <c r="H220" s="236">
        <v>8.6999999999999993</v>
      </c>
      <c r="I220" s="238">
        <v>0.33706816059757239</v>
      </c>
      <c r="J220" s="238">
        <v>0.89449112978524747</v>
      </c>
      <c r="K220" s="193">
        <v>42</v>
      </c>
      <c r="L220" s="239">
        <v>175375.68</v>
      </c>
      <c r="M220" s="193">
        <v>5232</v>
      </c>
      <c r="N220" s="240">
        <v>96997.86</v>
      </c>
    </row>
    <row r="221" spans="1:14" ht="33.75" customHeight="1">
      <c r="A221" s="216" t="s">
        <v>247</v>
      </c>
      <c r="B221" s="217" t="s">
        <v>229</v>
      </c>
      <c r="C221" s="236" t="s">
        <v>230</v>
      </c>
      <c r="D221" s="236">
        <v>5484</v>
      </c>
      <c r="E221" s="237">
        <v>2243</v>
      </c>
      <c r="F221" s="237" t="s">
        <v>1016</v>
      </c>
      <c r="G221" s="236">
        <v>70.3</v>
      </c>
      <c r="H221" s="236">
        <v>10.5</v>
      </c>
      <c r="I221" s="238">
        <v>0.23318385650224216</v>
      </c>
      <c r="J221" s="238">
        <v>1.0109616342800198</v>
      </c>
      <c r="K221" s="193">
        <v>104</v>
      </c>
      <c r="L221" s="239">
        <v>451440.66</v>
      </c>
      <c r="M221" s="193">
        <v>13434</v>
      </c>
      <c r="N221" s="240">
        <v>258594.2</v>
      </c>
    </row>
    <row r="222" spans="1:14" ht="33.75" customHeight="1">
      <c r="A222" s="216" t="s">
        <v>248</v>
      </c>
      <c r="B222" s="217" t="s">
        <v>249</v>
      </c>
      <c r="C222" s="236" t="s">
        <v>250</v>
      </c>
      <c r="D222" s="236">
        <v>1289</v>
      </c>
      <c r="E222" s="237">
        <v>493</v>
      </c>
      <c r="F222" s="237" t="s">
        <v>1016</v>
      </c>
      <c r="G222" s="236">
        <v>72.7</v>
      </c>
      <c r="H222" s="236">
        <v>9.1</v>
      </c>
      <c r="I222" s="238">
        <v>0.5022321428571429</v>
      </c>
      <c r="J222" s="238">
        <v>1.0915178571428572</v>
      </c>
      <c r="K222" s="193">
        <v>16</v>
      </c>
      <c r="L222" s="239">
        <v>75827.02</v>
      </c>
      <c r="M222" s="193">
        <v>2137</v>
      </c>
      <c r="N222" s="240">
        <v>43339.14</v>
      </c>
    </row>
    <row r="223" spans="1:14" ht="33.75" customHeight="1">
      <c r="A223" s="216" t="s">
        <v>251</v>
      </c>
      <c r="B223" s="217" t="s">
        <v>249</v>
      </c>
      <c r="C223" s="236" t="s">
        <v>250</v>
      </c>
      <c r="D223" s="236">
        <v>2050</v>
      </c>
      <c r="E223" s="237">
        <v>988</v>
      </c>
      <c r="F223" s="237" t="s">
        <v>1016</v>
      </c>
      <c r="G223" s="236">
        <v>78.599999999999994</v>
      </c>
      <c r="H223" s="236">
        <v>8.6999999999999993</v>
      </c>
      <c r="I223" s="238">
        <v>0.47339246119733924</v>
      </c>
      <c r="J223" s="238">
        <v>0.74057649667405767</v>
      </c>
      <c r="K223" s="193">
        <v>27</v>
      </c>
      <c r="L223" s="239">
        <v>121155.39</v>
      </c>
      <c r="M223" s="193">
        <v>3540</v>
      </c>
      <c r="N223" s="240">
        <v>70439.16</v>
      </c>
    </row>
    <row r="224" spans="1:14" ht="33.75" customHeight="1">
      <c r="A224" s="216" t="s">
        <v>252</v>
      </c>
      <c r="B224" s="217" t="s">
        <v>249</v>
      </c>
      <c r="C224" s="236" t="s">
        <v>250</v>
      </c>
      <c r="D224" s="236">
        <v>6380</v>
      </c>
      <c r="E224" s="237">
        <v>2656</v>
      </c>
      <c r="F224" s="237" t="s">
        <v>1016</v>
      </c>
      <c r="G224" s="236">
        <v>76.7</v>
      </c>
      <c r="H224" s="236">
        <v>6.1</v>
      </c>
      <c r="I224" s="238">
        <v>0.25701684041700079</v>
      </c>
      <c r="J224" s="238">
        <v>0.93624699278267842</v>
      </c>
      <c r="K224" s="193">
        <v>83</v>
      </c>
      <c r="L224" s="239">
        <v>342946.05</v>
      </c>
      <c r="M224" s="193">
        <v>9925</v>
      </c>
      <c r="N224" s="240">
        <v>200476.73</v>
      </c>
    </row>
    <row r="225" spans="1:14" ht="33.75" customHeight="1">
      <c r="A225" s="216" t="s">
        <v>253</v>
      </c>
      <c r="B225" s="217" t="s">
        <v>249</v>
      </c>
      <c r="C225" s="236" t="s">
        <v>250</v>
      </c>
      <c r="D225" s="236">
        <v>6442</v>
      </c>
      <c r="E225" s="237">
        <v>2965</v>
      </c>
      <c r="F225" s="237" t="s">
        <v>1016</v>
      </c>
      <c r="G225" s="236">
        <v>79.7</v>
      </c>
      <c r="H225" s="236">
        <v>6.3</v>
      </c>
      <c r="I225" s="238">
        <v>0.46563512054695932</v>
      </c>
      <c r="J225" s="238">
        <v>0.83987045699892049</v>
      </c>
      <c r="K225" s="193">
        <v>74</v>
      </c>
      <c r="L225" s="239">
        <v>292983.14</v>
      </c>
      <c r="M225" s="193">
        <v>8855</v>
      </c>
      <c r="N225" s="240">
        <v>162674.63</v>
      </c>
    </row>
    <row r="226" spans="1:14" ht="33.75" customHeight="1">
      <c r="A226" s="216" t="s">
        <v>254</v>
      </c>
      <c r="B226" s="217" t="s">
        <v>249</v>
      </c>
      <c r="C226" s="236" t="s">
        <v>250</v>
      </c>
      <c r="D226" s="236">
        <v>7916</v>
      </c>
      <c r="E226" s="237">
        <v>3656</v>
      </c>
      <c r="F226" s="237" t="s">
        <v>1016</v>
      </c>
      <c r="G226" s="236">
        <v>73.5</v>
      </c>
      <c r="H226" s="236">
        <v>12.9</v>
      </c>
      <c r="I226" s="238">
        <v>0.64498900408419735</v>
      </c>
      <c r="J226" s="238">
        <v>0.53565818410304744</v>
      </c>
      <c r="K226" s="193">
        <v>110</v>
      </c>
      <c r="L226" s="239">
        <v>499005.13</v>
      </c>
      <c r="M226" s="193">
        <v>14512</v>
      </c>
      <c r="N226" s="240">
        <v>295695.3</v>
      </c>
    </row>
    <row r="227" spans="1:14" ht="33.75" customHeight="1">
      <c r="A227" s="216" t="s">
        <v>255</v>
      </c>
      <c r="B227" s="217" t="s">
        <v>249</v>
      </c>
      <c r="C227" s="236" t="s">
        <v>250</v>
      </c>
      <c r="D227" s="236">
        <v>5622</v>
      </c>
      <c r="E227" s="237">
        <v>2443</v>
      </c>
      <c r="F227" s="237" t="s">
        <v>1016</v>
      </c>
      <c r="G227" s="236">
        <v>82.4</v>
      </c>
      <c r="H227" s="236">
        <v>4.0999999999999996</v>
      </c>
      <c r="I227" s="238">
        <v>0.70635936833119928</v>
      </c>
      <c r="J227" s="238">
        <v>0.48484848484848486</v>
      </c>
      <c r="K227" s="193">
        <v>15</v>
      </c>
      <c r="L227" s="239">
        <v>52092.56</v>
      </c>
      <c r="M227" s="193">
        <v>1581</v>
      </c>
      <c r="N227" s="240">
        <v>26834.86</v>
      </c>
    </row>
    <row r="228" spans="1:14" ht="33.75" customHeight="1">
      <c r="A228" s="216" t="s">
        <v>256</v>
      </c>
      <c r="B228" s="217" t="s">
        <v>249</v>
      </c>
      <c r="C228" s="236" t="s">
        <v>250</v>
      </c>
      <c r="D228" s="236">
        <v>5487</v>
      </c>
      <c r="E228" s="237">
        <v>2583</v>
      </c>
      <c r="F228" s="237" t="s">
        <v>1016</v>
      </c>
      <c r="G228" s="236">
        <v>80</v>
      </c>
      <c r="H228" s="236">
        <v>7</v>
      </c>
      <c r="I228" s="238">
        <v>0.46772178259058728</v>
      </c>
      <c r="J228" s="238">
        <v>0.78384006663890049</v>
      </c>
      <c r="K228" s="193">
        <v>61</v>
      </c>
      <c r="L228" s="239">
        <v>262781.03000000003</v>
      </c>
      <c r="M228" s="193">
        <v>7998</v>
      </c>
      <c r="N228" s="240">
        <v>147827.85</v>
      </c>
    </row>
    <row r="229" spans="1:14" ht="33.75" customHeight="1">
      <c r="A229" s="216" t="s">
        <v>257</v>
      </c>
      <c r="B229" s="217" t="s">
        <v>249</v>
      </c>
      <c r="C229" s="236" t="s">
        <v>250</v>
      </c>
      <c r="D229" s="236">
        <v>19536</v>
      </c>
      <c r="E229" s="237">
        <v>9337</v>
      </c>
      <c r="F229" s="237" t="s">
        <v>1016</v>
      </c>
      <c r="G229" s="236">
        <v>80</v>
      </c>
      <c r="H229" s="236">
        <v>8.1999999999999993</v>
      </c>
      <c r="I229" s="238">
        <v>0.67129521586931151</v>
      </c>
      <c r="J229" s="238">
        <v>0.58529754959159863</v>
      </c>
      <c r="K229" s="193">
        <v>201</v>
      </c>
      <c r="L229" s="239">
        <v>837895.05</v>
      </c>
      <c r="M229" s="193">
        <v>24971</v>
      </c>
      <c r="N229" s="240">
        <v>462545.02</v>
      </c>
    </row>
    <row r="230" spans="1:14" ht="33.75" customHeight="1">
      <c r="A230" s="216" t="s">
        <v>258</v>
      </c>
      <c r="B230" s="217" t="s">
        <v>249</v>
      </c>
      <c r="C230" s="236" t="s">
        <v>250</v>
      </c>
      <c r="D230" s="236">
        <v>9562</v>
      </c>
      <c r="E230" s="237">
        <v>4495</v>
      </c>
      <c r="F230" s="237" t="s">
        <v>1016</v>
      </c>
      <c r="G230" s="236">
        <v>81.8</v>
      </c>
      <c r="H230" s="236">
        <v>4.9000000000000004</v>
      </c>
      <c r="I230" s="238">
        <v>0.14212128307188013</v>
      </c>
      <c r="J230" s="238">
        <v>1.0646218684148911</v>
      </c>
      <c r="K230" s="193">
        <v>61</v>
      </c>
      <c r="L230" s="239">
        <v>207948.82</v>
      </c>
      <c r="M230" s="193">
        <v>6418</v>
      </c>
      <c r="N230" s="240">
        <v>112473.71</v>
      </c>
    </row>
    <row r="231" spans="1:14" ht="33.75" customHeight="1">
      <c r="A231" s="221" t="s">
        <v>259</v>
      </c>
      <c r="B231" s="217" t="s">
        <v>249</v>
      </c>
      <c r="C231" s="236" t="s">
        <v>250</v>
      </c>
      <c r="D231" s="236">
        <v>11172</v>
      </c>
      <c r="E231" s="237">
        <v>5270</v>
      </c>
      <c r="F231" s="237" t="s">
        <v>1016</v>
      </c>
      <c r="G231" s="236">
        <v>80.900000000000006</v>
      </c>
      <c r="H231" s="236">
        <v>7</v>
      </c>
      <c r="I231" s="238">
        <v>0.51468788249693997</v>
      </c>
      <c r="J231" s="238">
        <v>0.83986128110975111</v>
      </c>
      <c r="K231" s="193">
        <v>68</v>
      </c>
      <c r="L231" s="239">
        <v>312654.39</v>
      </c>
      <c r="M231" s="193">
        <v>9413</v>
      </c>
      <c r="N231" s="240">
        <v>172500.84</v>
      </c>
    </row>
    <row r="232" spans="1:14" ht="33.75" customHeight="1">
      <c r="A232" s="216" t="s">
        <v>260</v>
      </c>
      <c r="B232" s="217" t="s">
        <v>249</v>
      </c>
      <c r="C232" s="236" t="s">
        <v>250</v>
      </c>
      <c r="D232" s="236">
        <v>19097</v>
      </c>
      <c r="E232" s="237">
        <v>8597</v>
      </c>
      <c r="F232" s="237" t="s">
        <v>1016</v>
      </c>
      <c r="G232" s="236">
        <v>72.5</v>
      </c>
      <c r="H232" s="236">
        <v>10.4</v>
      </c>
      <c r="I232" s="238">
        <v>0.25876851130163681</v>
      </c>
      <c r="J232" s="238">
        <v>1.3608729540140296</v>
      </c>
      <c r="K232" s="193">
        <v>332</v>
      </c>
      <c r="L232" s="239">
        <v>1519630.45</v>
      </c>
      <c r="M232" s="193">
        <v>44405</v>
      </c>
      <c r="N232" s="240">
        <v>886440.34</v>
      </c>
    </row>
    <row r="233" spans="1:14" ht="33.75" customHeight="1">
      <c r="A233" s="216" t="s">
        <v>261</v>
      </c>
      <c r="B233" s="217" t="s">
        <v>249</v>
      </c>
      <c r="C233" s="236" t="s">
        <v>250</v>
      </c>
      <c r="D233" s="236">
        <v>7497</v>
      </c>
      <c r="E233" s="237">
        <v>3400</v>
      </c>
      <c r="F233" s="237" t="s">
        <v>1016</v>
      </c>
      <c r="G233" s="236">
        <v>79</v>
      </c>
      <c r="H233" s="236">
        <v>6.2</v>
      </c>
      <c r="I233" s="238">
        <v>0.30040765130134839</v>
      </c>
      <c r="J233" s="238">
        <v>1.0003135779241141</v>
      </c>
      <c r="K233" s="193">
        <v>69</v>
      </c>
      <c r="L233" s="239">
        <v>285200.93</v>
      </c>
      <c r="M233" s="193">
        <v>8723</v>
      </c>
      <c r="N233" s="240">
        <v>145930.18</v>
      </c>
    </row>
    <row r="234" spans="1:14" ht="33.75" customHeight="1">
      <c r="A234" s="216" t="s">
        <v>262</v>
      </c>
      <c r="B234" s="217" t="s">
        <v>249</v>
      </c>
      <c r="C234" s="236" t="s">
        <v>250</v>
      </c>
      <c r="D234" s="236">
        <v>67615</v>
      </c>
      <c r="E234" s="237">
        <v>32380</v>
      </c>
      <c r="F234" s="237" t="s">
        <v>1015</v>
      </c>
      <c r="G234" s="236">
        <v>66.3</v>
      </c>
      <c r="H234" s="236">
        <v>14.1</v>
      </c>
      <c r="I234" s="238">
        <v>0.15620957309184993</v>
      </c>
      <c r="J234" s="238">
        <v>1.2441066551674573</v>
      </c>
      <c r="K234" s="193">
        <v>1607</v>
      </c>
      <c r="L234" s="239">
        <v>8545682.7100000009</v>
      </c>
      <c r="M234" s="193">
        <v>246978</v>
      </c>
      <c r="N234" s="240">
        <v>5070271.92</v>
      </c>
    </row>
    <row r="235" spans="1:14" ht="33.75" customHeight="1">
      <c r="A235" s="216" t="s">
        <v>263</v>
      </c>
      <c r="B235" s="217" t="s">
        <v>249</v>
      </c>
      <c r="C235" s="236" t="s">
        <v>250</v>
      </c>
      <c r="D235" s="236">
        <v>6376</v>
      </c>
      <c r="E235" s="237">
        <v>2906</v>
      </c>
      <c r="F235" s="237" t="s">
        <v>1016</v>
      </c>
      <c r="G235" s="236">
        <v>79.099999999999994</v>
      </c>
      <c r="H235" s="236">
        <v>6.7</v>
      </c>
      <c r="I235" s="238">
        <v>0.37873754152823919</v>
      </c>
      <c r="J235" s="238">
        <v>0.88261351052048731</v>
      </c>
      <c r="K235" s="193">
        <v>88</v>
      </c>
      <c r="L235" s="239">
        <v>376844.09</v>
      </c>
      <c r="M235" s="193">
        <v>11643</v>
      </c>
      <c r="N235" s="240">
        <v>213492.69</v>
      </c>
    </row>
    <row r="236" spans="1:14" ht="33.75" customHeight="1">
      <c r="A236" s="216" t="s">
        <v>264</v>
      </c>
      <c r="B236" s="217" t="s">
        <v>249</v>
      </c>
      <c r="C236" s="236" t="s">
        <v>265</v>
      </c>
      <c r="D236" s="236">
        <v>1083</v>
      </c>
      <c r="E236" s="237">
        <v>451</v>
      </c>
      <c r="F236" s="237" t="s">
        <v>1016</v>
      </c>
      <c r="G236" s="236">
        <v>72.5</v>
      </c>
      <c r="H236" s="236">
        <v>10.9</v>
      </c>
      <c r="I236" s="238">
        <v>0.3383084577114428</v>
      </c>
      <c r="J236" s="238">
        <v>0.86815920398009949</v>
      </c>
      <c r="K236" s="193">
        <v>19</v>
      </c>
      <c r="L236" s="239">
        <v>113342.93</v>
      </c>
      <c r="M236" s="193">
        <v>3185</v>
      </c>
      <c r="N236" s="240">
        <v>69432.11</v>
      </c>
    </row>
    <row r="237" spans="1:14" ht="33.75" customHeight="1">
      <c r="A237" s="216" t="s">
        <v>266</v>
      </c>
      <c r="B237" s="217" t="s">
        <v>249</v>
      </c>
      <c r="C237" s="236" t="s">
        <v>265</v>
      </c>
      <c r="D237" s="236">
        <v>5390</v>
      </c>
      <c r="E237" s="237">
        <v>2431</v>
      </c>
      <c r="F237" s="237" t="s">
        <v>1016</v>
      </c>
      <c r="G237" s="236">
        <v>73.3</v>
      </c>
      <c r="H237" s="236">
        <v>10.7</v>
      </c>
      <c r="I237" s="238">
        <v>0.36510128913443829</v>
      </c>
      <c r="J237" s="238">
        <v>0.91160220994475138</v>
      </c>
      <c r="K237" s="193">
        <v>99</v>
      </c>
      <c r="L237" s="239">
        <v>447312.7</v>
      </c>
      <c r="M237" s="193">
        <v>12950</v>
      </c>
      <c r="N237" s="240">
        <v>256321.23</v>
      </c>
    </row>
    <row r="238" spans="1:14" ht="33.75" customHeight="1">
      <c r="A238" s="216" t="s">
        <v>267</v>
      </c>
      <c r="B238" s="217" t="s">
        <v>249</v>
      </c>
      <c r="C238" s="236" t="s">
        <v>265</v>
      </c>
      <c r="D238" s="236">
        <v>4196</v>
      </c>
      <c r="E238" s="237">
        <v>1957</v>
      </c>
      <c r="F238" s="237" t="s">
        <v>1016</v>
      </c>
      <c r="G238" s="236">
        <v>78</v>
      </c>
      <c r="H238" s="236">
        <v>7.5</v>
      </c>
      <c r="I238" s="238">
        <v>0.43149171270718234</v>
      </c>
      <c r="J238" s="238">
        <v>0.86077348066298343</v>
      </c>
      <c r="K238" s="193">
        <v>103</v>
      </c>
      <c r="L238" s="239">
        <v>476985.1</v>
      </c>
      <c r="M238" s="193">
        <v>13620</v>
      </c>
      <c r="N238" s="240">
        <v>262299.8</v>
      </c>
    </row>
    <row r="239" spans="1:14" ht="33.75" customHeight="1">
      <c r="A239" s="216" t="s">
        <v>268</v>
      </c>
      <c r="B239" s="217" t="s">
        <v>249</v>
      </c>
      <c r="C239" s="236" t="s">
        <v>265</v>
      </c>
      <c r="D239" s="236">
        <v>47909</v>
      </c>
      <c r="E239" s="237">
        <v>21854</v>
      </c>
      <c r="F239" s="237" t="s">
        <v>1015</v>
      </c>
      <c r="G239" s="236">
        <v>72.900000000000006</v>
      </c>
      <c r="H239" s="236">
        <v>10.4</v>
      </c>
      <c r="I239" s="238">
        <v>0.12525541479362484</v>
      </c>
      <c r="J239" s="238">
        <v>1.0552717613404168</v>
      </c>
      <c r="K239" s="193">
        <v>1025</v>
      </c>
      <c r="L239" s="239">
        <v>5599216.1699999999</v>
      </c>
      <c r="M239" s="193">
        <v>162714</v>
      </c>
      <c r="N239" s="240">
        <v>3287882.26</v>
      </c>
    </row>
    <row r="240" spans="1:14" ht="33.75" customHeight="1">
      <c r="A240" s="216" t="s">
        <v>269</v>
      </c>
      <c r="B240" s="217" t="s">
        <v>249</v>
      </c>
      <c r="C240" s="236" t="s">
        <v>265</v>
      </c>
      <c r="D240" s="236">
        <v>719</v>
      </c>
      <c r="E240" s="237">
        <v>277</v>
      </c>
      <c r="F240" s="237" t="s">
        <v>1016</v>
      </c>
      <c r="G240" s="236">
        <v>66.599999999999994</v>
      </c>
      <c r="H240" s="236">
        <v>9.4</v>
      </c>
      <c r="I240" s="238">
        <v>0.35856573705179284</v>
      </c>
      <c r="J240" s="238">
        <v>0.98804780876494025</v>
      </c>
      <c r="K240" s="193">
        <v>15</v>
      </c>
      <c r="L240" s="239">
        <v>56801.09</v>
      </c>
      <c r="M240" s="193">
        <v>1674</v>
      </c>
      <c r="N240" s="240">
        <v>34106.49</v>
      </c>
    </row>
    <row r="241" spans="1:14" ht="33.75" customHeight="1">
      <c r="A241" s="216" t="s">
        <v>270</v>
      </c>
      <c r="B241" s="217" t="s">
        <v>249</v>
      </c>
      <c r="C241" s="236" t="s">
        <v>265</v>
      </c>
      <c r="D241" s="236">
        <v>2676</v>
      </c>
      <c r="E241" s="237">
        <v>995</v>
      </c>
      <c r="F241" s="237" t="s">
        <v>1016</v>
      </c>
      <c r="G241" s="236">
        <v>71.3</v>
      </c>
      <c r="H241" s="236">
        <v>10.7</v>
      </c>
      <c r="I241" s="238">
        <v>0.23172103487064116</v>
      </c>
      <c r="J241" s="238">
        <v>0.98200224971878514</v>
      </c>
      <c r="K241" s="193">
        <v>42</v>
      </c>
      <c r="L241" s="239">
        <v>163446.94</v>
      </c>
      <c r="M241" s="193">
        <v>4702</v>
      </c>
      <c r="N241" s="240">
        <v>93609.29</v>
      </c>
    </row>
    <row r="242" spans="1:14" ht="33.75" customHeight="1">
      <c r="A242" s="216" t="s">
        <v>271</v>
      </c>
      <c r="B242" s="217" t="s">
        <v>249</v>
      </c>
      <c r="C242" s="236" t="s">
        <v>265</v>
      </c>
      <c r="D242" s="236">
        <v>2938</v>
      </c>
      <c r="E242" s="237">
        <v>1190</v>
      </c>
      <c r="F242" s="237" t="s">
        <v>1016</v>
      </c>
      <c r="G242" s="236">
        <v>71.8</v>
      </c>
      <c r="H242" s="236">
        <v>10.199999999999999</v>
      </c>
      <c r="I242" s="238">
        <v>0.3124415341440599</v>
      </c>
      <c r="J242" s="238">
        <v>0.9897100093545369</v>
      </c>
      <c r="K242" s="193">
        <v>48</v>
      </c>
      <c r="L242" s="239">
        <v>193801.03</v>
      </c>
      <c r="M242" s="193">
        <v>5990</v>
      </c>
      <c r="N242" s="240">
        <v>108009.35</v>
      </c>
    </row>
    <row r="243" spans="1:14" ht="33.75" customHeight="1">
      <c r="A243" s="216" t="s">
        <v>272</v>
      </c>
      <c r="B243" s="217" t="s">
        <v>249</v>
      </c>
      <c r="C243" s="236" t="s">
        <v>265</v>
      </c>
      <c r="D243" s="236">
        <v>3004</v>
      </c>
      <c r="E243" s="237">
        <v>1296</v>
      </c>
      <c r="F243" s="237" t="s">
        <v>1016</v>
      </c>
      <c r="G243" s="236">
        <v>74.7</v>
      </c>
      <c r="H243" s="236">
        <v>8.6999999999999993</v>
      </c>
      <c r="I243" s="238">
        <v>0.38799661876584951</v>
      </c>
      <c r="J243" s="238">
        <v>0.88841927303465762</v>
      </c>
      <c r="K243" s="193">
        <v>51</v>
      </c>
      <c r="L243" s="239">
        <v>254380.97</v>
      </c>
      <c r="M243" s="193">
        <v>7762</v>
      </c>
      <c r="N243" s="240">
        <v>140619.03</v>
      </c>
    </row>
    <row r="244" spans="1:14" ht="33.75" customHeight="1">
      <c r="A244" s="216" t="s">
        <v>273</v>
      </c>
      <c r="B244" s="217" t="s">
        <v>274</v>
      </c>
      <c r="C244" s="236" t="s">
        <v>275</v>
      </c>
      <c r="D244" s="236">
        <v>2491</v>
      </c>
      <c r="E244" s="237">
        <v>1100</v>
      </c>
      <c r="F244" s="237" t="s">
        <v>1016</v>
      </c>
      <c r="G244" s="236">
        <v>73.599999999999994</v>
      </c>
      <c r="H244" s="236">
        <v>11.3</v>
      </c>
      <c r="I244" s="238">
        <v>0.54610655737704916</v>
      </c>
      <c r="J244" s="238">
        <v>0.72131147540983609</v>
      </c>
      <c r="K244" s="193">
        <v>31</v>
      </c>
      <c r="L244" s="239">
        <v>138059.06</v>
      </c>
      <c r="M244" s="193">
        <v>4096</v>
      </c>
      <c r="N244" s="240">
        <v>81300.429999999993</v>
      </c>
    </row>
    <row r="245" spans="1:14" ht="33.75" customHeight="1">
      <c r="A245" s="216" t="s">
        <v>276</v>
      </c>
      <c r="B245" s="217" t="s">
        <v>274</v>
      </c>
      <c r="C245" s="236" t="s">
        <v>275</v>
      </c>
      <c r="D245" s="236">
        <v>6802</v>
      </c>
      <c r="E245" s="237">
        <v>2909</v>
      </c>
      <c r="F245" s="237" t="s">
        <v>1016</v>
      </c>
      <c r="G245" s="236">
        <v>70.099999999999994</v>
      </c>
      <c r="H245" s="236">
        <v>11.5</v>
      </c>
      <c r="I245" s="238">
        <v>0.23396813058686358</v>
      </c>
      <c r="J245" s="238">
        <v>1.0610182666148464</v>
      </c>
      <c r="K245" s="193">
        <v>136</v>
      </c>
      <c r="L245" s="239">
        <v>590074.4</v>
      </c>
      <c r="M245" s="193">
        <v>17102</v>
      </c>
      <c r="N245" s="240">
        <v>343512.96</v>
      </c>
    </row>
    <row r="246" spans="1:14" ht="33.75" customHeight="1">
      <c r="A246" s="216" t="s">
        <v>277</v>
      </c>
      <c r="B246" s="217" t="s">
        <v>274</v>
      </c>
      <c r="C246" s="236" t="s">
        <v>275</v>
      </c>
      <c r="D246" s="236">
        <v>6613</v>
      </c>
      <c r="E246" s="237">
        <v>2747</v>
      </c>
      <c r="F246" s="237" t="s">
        <v>1016</v>
      </c>
      <c r="G246" s="236">
        <v>68.5</v>
      </c>
      <c r="H246" s="236">
        <v>13.2</v>
      </c>
      <c r="I246" s="238">
        <v>0.23793537557700378</v>
      </c>
      <c r="J246" s="238">
        <v>1.0621065883340328</v>
      </c>
      <c r="K246" s="193">
        <v>117</v>
      </c>
      <c r="L246" s="239">
        <v>550153.07999999996</v>
      </c>
      <c r="M246" s="193">
        <v>16060</v>
      </c>
      <c r="N246" s="240">
        <v>317055.73</v>
      </c>
    </row>
    <row r="247" spans="1:14" ht="33.75" customHeight="1">
      <c r="A247" s="216" t="s">
        <v>278</v>
      </c>
      <c r="B247" s="217" t="s">
        <v>274</v>
      </c>
      <c r="C247" s="236" t="s">
        <v>275</v>
      </c>
      <c r="D247" s="236">
        <v>950</v>
      </c>
      <c r="E247" s="237">
        <v>368</v>
      </c>
      <c r="F247" s="237" t="s">
        <v>1016</v>
      </c>
      <c r="G247" s="236">
        <v>72.8</v>
      </c>
      <c r="H247" s="236">
        <v>9.8000000000000007</v>
      </c>
      <c r="I247" s="238">
        <v>0.45783132530120479</v>
      </c>
      <c r="J247" s="238">
        <v>0.68072289156626509</v>
      </c>
      <c r="K247" s="193">
        <v>16</v>
      </c>
      <c r="L247" s="239">
        <v>74828.27</v>
      </c>
      <c r="M247" s="193">
        <v>2156</v>
      </c>
      <c r="N247" s="240">
        <v>42684.47</v>
      </c>
    </row>
    <row r="248" spans="1:14" ht="33.75" customHeight="1">
      <c r="A248" s="216" t="s">
        <v>279</v>
      </c>
      <c r="B248" s="217" t="s">
        <v>274</v>
      </c>
      <c r="C248" s="236" t="s">
        <v>275</v>
      </c>
      <c r="D248" s="236">
        <v>9912</v>
      </c>
      <c r="E248" s="237">
        <v>4186</v>
      </c>
      <c r="F248" s="237" t="s">
        <v>1016</v>
      </c>
      <c r="G248" s="236">
        <v>68.900000000000006</v>
      </c>
      <c r="H248" s="236">
        <v>14.7</v>
      </c>
      <c r="I248" s="238">
        <v>0.5543417366946779</v>
      </c>
      <c r="J248" s="238">
        <v>0.6663865546218487</v>
      </c>
      <c r="K248" s="193">
        <v>206</v>
      </c>
      <c r="L248" s="239">
        <v>947802.25</v>
      </c>
      <c r="M248" s="193">
        <v>27345</v>
      </c>
      <c r="N248" s="240">
        <v>529652.92000000004</v>
      </c>
    </row>
    <row r="249" spans="1:14" ht="33.75" customHeight="1">
      <c r="A249" s="216" t="s">
        <v>280</v>
      </c>
      <c r="B249" s="217" t="s">
        <v>274</v>
      </c>
      <c r="C249" s="236" t="s">
        <v>275</v>
      </c>
      <c r="D249" s="236">
        <v>12412</v>
      </c>
      <c r="E249" s="237">
        <v>5408</v>
      </c>
      <c r="F249" s="237" t="s">
        <v>1016</v>
      </c>
      <c r="G249" s="236">
        <v>74</v>
      </c>
      <c r="H249" s="236">
        <v>10.4</v>
      </c>
      <c r="I249" s="238">
        <v>0.28577328102415855</v>
      </c>
      <c r="J249" s="238">
        <v>0.90625645261201737</v>
      </c>
      <c r="K249" s="193">
        <v>212</v>
      </c>
      <c r="L249" s="239">
        <v>823975.51</v>
      </c>
      <c r="M249" s="193">
        <v>24663</v>
      </c>
      <c r="N249" s="240">
        <v>455486.94</v>
      </c>
    </row>
    <row r="250" spans="1:14" ht="33.75" customHeight="1">
      <c r="A250" s="216" t="s">
        <v>281</v>
      </c>
      <c r="B250" s="217" t="s">
        <v>274</v>
      </c>
      <c r="C250" s="236" t="s">
        <v>275</v>
      </c>
      <c r="D250" s="236">
        <v>19116</v>
      </c>
      <c r="E250" s="237">
        <v>9011</v>
      </c>
      <c r="F250" s="237" t="s">
        <v>1016</v>
      </c>
      <c r="G250" s="236">
        <v>76.599999999999994</v>
      </c>
      <c r="H250" s="236">
        <v>9.8000000000000007</v>
      </c>
      <c r="I250" s="238">
        <v>0.70177165354330706</v>
      </c>
      <c r="J250" s="238">
        <v>0.80782480314960625</v>
      </c>
      <c r="K250" s="193">
        <v>278</v>
      </c>
      <c r="L250" s="239">
        <v>1217593.9099999999</v>
      </c>
      <c r="M250" s="193">
        <v>36439</v>
      </c>
      <c r="N250" s="240">
        <v>682715.68</v>
      </c>
    </row>
    <row r="251" spans="1:14" ht="33.75" customHeight="1">
      <c r="A251" s="216" t="s">
        <v>282</v>
      </c>
      <c r="B251" s="217" t="s">
        <v>274</v>
      </c>
      <c r="C251" s="236" t="s">
        <v>275</v>
      </c>
      <c r="D251" s="236">
        <v>15165</v>
      </c>
      <c r="E251" s="237">
        <v>6499</v>
      </c>
      <c r="F251" s="237" t="s">
        <v>1016</v>
      </c>
      <c r="G251" s="236">
        <v>67.900000000000006</v>
      </c>
      <c r="H251" s="236">
        <v>13</v>
      </c>
      <c r="I251" s="238">
        <v>8.1874447391688768E-2</v>
      </c>
      <c r="J251" s="238">
        <v>1.0341290893015032</v>
      </c>
      <c r="K251" s="193">
        <v>293</v>
      </c>
      <c r="L251" s="239">
        <v>1095227.8799999999</v>
      </c>
      <c r="M251" s="193">
        <v>33082</v>
      </c>
      <c r="N251" s="240">
        <v>599068.38</v>
      </c>
    </row>
    <row r="252" spans="1:14" ht="33.75" customHeight="1">
      <c r="A252" s="216" t="s">
        <v>283</v>
      </c>
      <c r="B252" s="217" t="s">
        <v>274</v>
      </c>
      <c r="C252" s="236" t="s">
        <v>275</v>
      </c>
      <c r="D252" s="236">
        <v>2533</v>
      </c>
      <c r="E252" s="237">
        <v>1016</v>
      </c>
      <c r="F252" s="237" t="s">
        <v>1016</v>
      </c>
      <c r="G252" s="236">
        <v>68.599999999999994</v>
      </c>
      <c r="H252" s="236">
        <v>12.6</v>
      </c>
      <c r="I252" s="238">
        <v>0.28378378378378377</v>
      </c>
      <c r="J252" s="238">
        <v>1.0844594594594594</v>
      </c>
      <c r="K252" s="193">
        <v>53</v>
      </c>
      <c r="L252" s="239">
        <v>219798.83</v>
      </c>
      <c r="M252" s="193">
        <v>6524</v>
      </c>
      <c r="N252" s="240">
        <v>129853.89</v>
      </c>
    </row>
    <row r="253" spans="1:14" ht="33.75" customHeight="1">
      <c r="A253" s="216" t="s">
        <v>284</v>
      </c>
      <c r="B253" s="217" t="s">
        <v>274</v>
      </c>
      <c r="C253" s="236" t="s">
        <v>275</v>
      </c>
      <c r="D253" s="236">
        <v>10218</v>
      </c>
      <c r="E253" s="237">
        <v>4480</v>
      </c>
      <c r="F253" s="237" t="s">
        <v>1016</v>
      </c>
      <c r="G253" s="236">
        <v>76</v>
      </c>
      <c r="H253" s="236">
        <v>9.8000000000000007</v>
      </c>
      <c r="I253" s="238">
        <v>0.68819599109131402</v>
      </c>
      <c r="J253" s="238">
        <v>0.64117792625587722</v>
      </c>
      <c r="K253" s="193">
        <v>129</v>
      </c>
      <c r="L253" s="239">
        <v>648053.57999999996</v>
      </c>
      <c r="M253" s="193">
        <v>18567</v>
      </c>
      <c r="N253" s="240">
        <v>363005.22</v>
      </c>
    </row>
    <row r="254" spans="1:14" ht="33.75" customHeight="1">
      <c r="A254" s="216" t="s">
        <v>285</v>
      </c>
      <c r="B254" s="217" t="s">
        <v>274</v>
      </c>
      <c r="C254" s="236" t="s">
        <v>275</v>
      </c>
      <c r="D254" s="236">
        <v>2018</v>
      </c>
      <c r="E254" s="237">
        <v>824</v>
      </c>
      <c r="F254" s="237" t="s">
        <v>1016</v>
      </c>
      <c r="G254" s="236">
        <v>74.5</v>
      </c>
      <c r="H254" s="236">
        <v>10.1</v>
      </c>
      <c r="I254" s="238">
        <v>0.63832658569500678</v>
      </c>
      <c r="J254" s="238">
        <v>0.60188933873144401</v>
      </c>
      <c r="K254" s="193">
        <v>44</v>
      </c>
      <c r="L254" s="239">
        <v>195005.01</v>
      </c>
      <c r="M254" s="193">
        <v>5333</v>
      </c>
      <c r="N254" s="240">
        <v>109842.36</v>
      </c>
    </row>
    <row r="255" spans="1:14" ht="33.75" customHeight="1">
      <c r="A255" s="216" t="s">
        <v>286</v>
      </c>
      <c r="B255" s="217" t="s">
        <v>274</v>
      </c>
      <c r="C255" s="236" t="s">
        <v>275</v>
      </c>
      <c r="D255" s="236">
        <v>1076</v>
      </c>
      <c r="E255" s="237">
        <v>413</v>
      </c>
      <c r="F255" s="237" t="s">
        <v>1016</v>
      </c>
      <c r="G255" s="236">
        <v>67.7</v>
      </c>
      <c r="H255" s="236">
        <v>15.5</v>
      </c>
      <c r="I255" s="238">
        <v>0.53581661891117482</v>
      </c>
      <c r="J255" s="238">
        <v>0.69054441260744981</v>
      </c>
      <c r="K255" s="193">
        <v>6</v>
      </c>
      <c r="L255" s="239">
        <v>21374.639999999999</v>
      </c>
      <c r="M255" s="193">
        <v>636</v>
      </c>
      <c r="N255" s="240">
        <v>10687.32</v>
      </c>
    </row>
    <row r="256" spans="1:14" ht="33.75" customHeight="1">
      <c r="A256" s="216" t="s">
        <v>287</v>
      </c>
      <c r="B256" s="217" t="s">
        <v>274</v>
      </c>
      <c r="C256" s="236" t="s">
        <v>275</v>
      </c>
      <c r="D256" s="236">
        <v>8909</v>
      </c>
      <c r="E256" s="237">
        <v>3838</v>
      </c>
      <c r="F256" s="237" t="s">
        <v>1016</v>
      </c>
      <c r="G256" s="236">
        <v>69.8</v>
      </c>
      <c r="H256" s="236">
        <v>12.7</v>
      </c>
      <c r="I256" s="238">
        <v>0.52971036130188121</v>
      </c>
      <c r="J256" s="238">
        <v>0.74679008659301283</v>
      </c>
      <c r="K256" s="193">
        <v>232</v>
      </c>
      <c r="L256" s="239">
        <v>1242214.76</v>
      </c>
      <c r="M256" s="193">
        <v>35718</v>
      </c>
      <c r="N256" s="240">
        <v>735121.05</v>
      </c>
    </row>
    <row r="257" spans="1:14" ht="33.75" customHeight="1">
      <c r="A257" s="216" t="s">
        <v>288</v>
      </c>
      <c r="B257" s="217" t="s">
        <v>274</v>
      </c>
      <c r="C257" s="236" t="s">
        <v>275</v>
      </c>
      <c r="D257" s="236">
        <v>10396</v>
      </c>
      <c r="E257" s="237">
        <v>4381</v>
      </c>
      <c r="F257" s="237" t="s">
        <v>1016</v>
      </c>
      <c r="G257" s="236">
        <v>73.3</v>
      </c>
      <c r="H257" s="236">
        <v>10.8</v>
      </c>
      <c r="I257" s="238">
        <v>0.32650448143405891</v>
      </c>
      <c r="J257" s="238">
        <v>0.94212548015364916</v>
      </c>
      <c r="K257" s="193">
        <v>149</v>
      </c>
      <c r="L257" s="239">
        <v>714537.68</v>
      </c>
      <c r="M257" s="193">
        <v>20668</v>
      </c>
      <c r="N257" s="240">
        <v>407946.68</v>
      </c>
    </row>
    <row r="258" spans="1:14" ht="33.75" customHeight="1">
      <c r="A258" s="216" t="s">
        <v>289</v>
      </c>
      <c r="B258" s="217" t="s">
        <v>274</v>
      </c>
      <c r="C258" s="236" t="s">
        <v>275</v>
      </c>
      <c r="D258" s="236">
        <v>7102</v>
      </c>
      <c r="E258" s="237">
        <v>2957</v>
      </c>
      <c r="F258" s="237" t="s">
        <v>1016</v>
      </c>
      <c r="G258" s="236">
        <v>69.099999999999994</v>
      </c>
      <c r="H258" s="236">
        <v>13.3</v>
      </c>
      <c r="I258" s="238">
        <v>0.28248146703082327</v>
      </c>
      <c r="J258" s="238">
        <v>1.0893484198205228</v>
      </c>
      <c r="K258" s="193">
        <v>182</v>
      </c>
      <c r="L258" s="239">
        <v>854163.43</v>
      </c>
      <c r="M258" s="193">
        <v>24585</v>
      </c>
      <c r="N258" s="240">
        <v>505216.21</v>
      </c>
    </row>
    <row r="259" spans="1:14" ht="33.75" customHeight="1">
      <c r="A259" s="216" t="s">
        <v>290</v>
      </c>
      <c r="B259" s="217" t="s">
        <v>274</v>
      </c>
      <c r="C259" s="236" t="s">
        <v>275</v>
      </c>
      <c r="D259" s="236">
        <v>209551</v>
      </c>
      <c r="E259" s="237">
        <v>101653</v>
      </c>
      <c r="F259" s="237" t="s">
        <v>1015</v>
      </c>
      <c r="G259" s="236">
        <v>66.900000000000006</v>
      </c>
      <c r="H259" s="236">
        <v>14</v>
      </c>
      <c r="I259" s="238">
        <v>0.13043279296182314</v>
      </c>
      <c r="J259" s="238">
        <v>1.0478211625805123</v>
      </c>
      <c r="K259" s="193">
        <v>7115</v>
      </c>
      <c r="L259" s="239">
        <v>41697205.450000003</v>
      </c>
      <c r="M259" s="193">
        <v>1211060</v>
      </c>
      <c r="N259" s="240">
        <v>25141041.59</v>
      </c>
    </row>
    <row r="260" spans="1:14" ht="33.75" customHeight="1">
      <c r="A260" s="216" t="s">
        <v>291</v>
      </c>
      <c r="B260" s="217" t="s">
        <v>274</v>
      </c>
      <c r="C260" s="236" t="s">
        <v>275</v>
      </c>
      <c r="D260" s="236">
        <v>7702</v>
      </c>
      <c r="E260" s="237">
        <v>2936</v>
      </c>
      <c r="F260" s="237" t="s">
        <v>1016</v>
      </c>
      <c r="G260" s="236">
        <v>62.4</v>
      </c>
      <c r="H260" s="236">
        <v>17.3</v>
      </c>
      <c r="I260" s="238">
        <v>0.2055189456342669</v>
      </c>
      <c r="J260" s="238">
        <v>0.98599670510708404</v>
      </c>
      <c r="K260" s="193">
        <v>157</v>
      </c>
      <c r="L260" s="239">
        <v>818751.18</v>
      </c>
      <c r="M260" s="193">
        <v>23422</v>
      </c>
      <c r="N260" s="240">
        <v>468150.25</v>
      </c>
    </row>
    <row r="261" spans="1:14" ht="33.75" customHeight="1">
      <c r="A261" s="216" t="s">
        <v>292</v>
      </c>
      <c r="B261" s="217" t="s">
        <v>274</v>
      </c>
      <c r="C261" s="236" t="s">
        <v>275</v>
      </c>
      <c r="D261" s="236">
        <v>3048</v>
      </c>
      <c r="E261" s="237">
        <v>1226</v>
      </c>
      <c r="F261" s="237" t="s">
        <v>1016</v>
      </c>
      <c r="G261" s="236">
        <v>68.5</v>
      </c>
      <c r="H261" s="236">
        <v>14</v>
      </c>
      <c r="I261" s="238">
        <v>0.532258064516129</v>
      </c>
      <c r="J261" s="238">
        <v>0.88140417457305498</v>
      </c>
      <c r="K261" s="193">
        <v>63</v>
      </c>
      <c r="L261" s="239">
        <v>278090.90999999997</v>
      </c>
      <c r="M261" s="193">
        <v>8330</v>
      </c>
      <c r="N261" s="240">
        <v>151411.07999999999</v>
      </c>
    </row>
    <row r="262" spans="1:14" ht="33.75" customHeight="1">
      <c r="A262" s="216" t="s">
        <v>293</v>
      </c>
      <c r="B262" s="217" t="s">
        <v>274</v>
      </c>
      <c r="C262" s="236" t="s">
        <v>275</v>
      </c>
      <c r="D262" s="236">
        <v>4964</v>
      </c>
      <c r="E262" s="237">
        <v>1883</v>
      </c>
      <c r="F262" s="237" t="s">
        <v>1016</v>
      </c>
      <c r="G262" s="236">
        <v>64.5</v>
      </c>
      <c r="H262" s="236">
        <v>15.3</v>
      </c>
      <c r="I262" s="238">
        <v>0.23949843260188089</v>
      </c>
      <c r="J262" s="238">
        <v>0.91222570532915359</v>
      </c>
      <c r="K262" s="193">
        <v>109</v>
      </c>
      <c r="L262" s="239">
        <v>462839.67</v>
      </c>
      <c r="M262" s="193">
        <v>13662</v>
      </c>
      <c r="N262" s="240">
        <v>265376.09999999998</v>
      </c>
    </row>
    <row r="263" spans="1:14" ht="33.75" customHeight="1">
      <c r="A263" s="216" t="s">
        <v>294</v>
      </c>
      <c r="B263" s="217" t="s">
        <v>274</v>
      </c>
      <c r="C263" s="236" t="s">
        <v>275</v>
      </c>
      <c r="D263" s="236">
        <v>1631</v>
      </c>
      <c r="E263" s="237">
        <v>641</v>
      </c>
      <c r="F263" s="237" t="s">
        <v>1016</v>
      </c>
      <c r="G263" s="236">
        <v>69.900000000000006</v>
      </c>
      <c r="H263" s="236">
        <v>10.6</v>
      </c>
      <c r="I263" s="238">
        <v>0.25479930191972078</v>
      </c>
      <c r="J263" s="238">
        <v>1.2460732984293195</v>
      </c>
      <c r="K263" s="193">
        <v>15</v>
      </c>
      <c r="L263" s="239">
        <v>67993.88</v>
      </c>
      <c r="M263" s="193">
        <v>2017</v>
      </c>
      <c r="N263" s="240">
        <v>37701.019999999997</v>
      </c>
    </row>
    <row r="264" spans="1:14" ht="33.75" customHeight="1">
      <c r="A264" s="216" t="s">
        <v>295</v>
      </c>
      <c r="B264" s="217" t="s">
        <v>274</v>
      </c>
      <c r="C264" s="236" t="s">
        <v>275</v>
      </c>
      <c r="D264" s="236">
        <v>24260</v>
      </c>
      <c r="E264" s="237">
        <v>10023</v>
      </c>
      <c r="F264" s="237" t="s">
        <v>1016</v>
      </c>
      <c r="G264" s="236">
        <v>65.7</v>
      </c>
      <c r="H264" s="236">
        <v>15.8</v>
      </c>
      <c r="I264" s="238">
        <v>0.15018966334755809</v>
      </c>
      <c r="J264" s="238">
        <v>1.1351351351351351</v>
      </c>
      <c r="K264" s="193">
        <v>637</v>
      </c>
      <c r="L264" s="239">
        <v>3156984.93</v>
      </c>
      <c r="M264" s="193">
        <v>91895</v>
      </c>
      <c r="N264" s="240">
        <v>1847269.87</v>
      </c>
    </row>
    <row r="265" spans="1:14" ht="33.75" customHeight="1">
      <c r="A265" s="216" t="s">
        <v>296</v>
      </c>
      <c r="B265" s="217" t="s">
        <v>274</v>
      </c>
      <c r="C265" s="236" t="s">
        <v>275</v>
      </c>
      <c r="D265" s="236">
        <v>2690</v>
      </c>
      <c r="E265" s="237">
        <v>1095</v>
      </c>
      <c r="F265" s="237" t="s">
        <v>1016</v>
      </c>
      <c r="G265" s="236">
        <v>72.099999999999994</v>
      </c>
      <c r="H265" s="236">
        <v>9.6999999999999993</v>
      </c>
      <c r="I265" s="238">
        <v>0.30839231547017187</v>
      </c>
      <c r="J265" s="238">
        <v>0.93225480283114259</v>
      </c>
      <c r="K265" s="193">
        <v>37</v>
      </c>
      <c r="L265" s="239">
        <v>172166.54</v>
      </c>
      <c r="M265" s="193">
        <v>5397</v>
      </c>
      <c r="N265" s="240">
        <v>97905.94</v>
      </c>
    </row>
    <row r="266" spans="1:14" ht="33.75" customHeight="1">
      <c r="A266" s="216" t="s">
        <v>297</v>
      </c>
      <c r="B266" s="217" t="s">
        <v>274</v>
      </c>
      <c r="C266" s="236" t="s">
        <v>275</v>
      </c>
      <c r="D266" s="236">
        <v>4781</v>
      </c>
      <c r="E266" s="237">
        <v>1958</v>
      </c>
      <c r="F266" s="237" t="s">
        <v>1016</v>
      </c>
      <c r="G266" s="236">
        <v>71.900000000000006</v>
      </c>
      <c r="H266" s="236">
        <v>11.6</v>
      </c>
      <c r="I266" s="238">
        <v>0.38012709416522239</v>
      </c>
      <c r="J266" s="238">
        <v>1.1929520508376661</v>
      </c>
      <c r="K266" s="193">
        <v>71</v>
      </c>
      <c r="L266" s="239">
        <v>327458.34000000003</v>
      </c>
      <c r="M266" s="193">
        <v>9749</v>
      </c>
      <c r="N266" s="240">
        <v>188420.01</v>
      </c>
    </row>
    <row r="267" spans="1:14" ht="33.75" customHeight="1">
      <c r="A267" s="216" t="s">
        <v>298</v>
      </c>
      <c r="B267" s="217" t="s">
        <v>274</v>
      </c>
      <c r="C267" s="236" t="s">
        <v>275</v>
      </c>
      <c r="D267" s="236">
        <v>5028</v>
      </c>
      <c r="E267" s="237">
        <v>2006</v>
      </c>
      <c r="F267" s="237" t="s">
        <v>1016</v>
      </c>
      <c r="G267" s="236">
        <v>67.400000000000006</v>
      </c>
      <c r="H267" s="236">
        <v>13.6</v>
      </c>
      <c r="I267" s="238">
        <v>0.44085401038661282</v>
      </c>
      <c r="J267" s="238">
        <v>0.90305828043854586</v>
      </c>
      <c r="K267" s="193">
        <v>94</v>
      </c>
      <c r="L267" s="239">
        <v>423642.25</v>
      </c>
      <c r="M267" s="193">
        <v>12405</v>
      </c>
      <c r="N267" s="240">
        <v>242734.07999999999</v>
      </c>
    </row>
    <row r="268" spans="1:14" ht="33.75" customHeight="1">
      <c r="A268" s="216" t="s">
        <v>299</v>
      </c>
      <c r="B268" s="217" t="s">
        <v>274</v>
      </c>
      <c r="C268" s="236" t="s">
        <v>275</v>
      </c>
      <c r="D268" s="236">
        <v>5131</v>
      </c>
      <c r="E268" s="237">
        <v>2163</v>
      </c>
      <c r="F268" s="237" t="s">
        <v>1016</v>
      </c>
      <c r="G268" s="236">
        <v>70.599999999999994</v>
      </c>
      <c r="H268" s="236">
        <v>12.7</v>
      </c>
      <c r="I268" s="238">
        <v>0.29146793852676206</v>
      </c>
      <c r="J268" s="238">
        <v>0.90832008479067305</v>
      </c>
      <c r="K268" s="193">
        <v>101</v>
      </c>
      <c r="L268" s="239">
        <v>477956.26</v>
      </c>
      <c r="M268" s="193">
        <v>13917</v>
      </c>
      <c r="N268" s="240">
        <v>279747.09000000003</v>
      </c>
    </row>
    <row r="269" spans="1:14" ht="33.75" customHeight="1">
      <c r="A269" s="216" t="s">
        <v>300</v>
      </c>
      <c r="B269" s="217" t="s">
        <v>274</v>
      </c>
      <c r="C269" s="236" t="s">
        <v>275</v>
      </c>
      <c r="D269" s="236">
        <v>3913</v>
      </c>
      <c r="E269" s="237">
        <v>1587</v>
      </c>
      <c r="F269" s="237" t="s">
        <v>1016</v>
      </c>
      <c r="G269" s="236">
        <v>65.099999999999994</v>
      </c>
      <c r="H269" s="236">
        <v>15.9</v>
      </c>
      <c r="I269" s="238">
        <v>0.19250936329588014</v>
      </c>
      <c r="J269" s="238">
        <v>0.92808988764044942</v>
      </c>
      <c r="K269" s="193">
        <v>54</v>
      </c>
      <c r="L269" s="239">
        <v>271957.8</v>
      </c>
      <c r="M269" s="193">
        <v>8046</v>
      </c>
      <c r="N269" s="240">
        <v>153583.29999999999</v>
      </c>
    </row>
    <row r="270" spans="1:14" ht="33.75" customHeight="1">
      <c r="A270" s="216" t="s">
        <v>301</v>
      </c>
      <c r="B270" s="217" t="s">
        <v>274</v>
      </c>
      <c r="C270" s="236" t="s">
        <v>275</v>
      </c>
      <c r="D270" s="236">
        <v>6593</v>
      </c>
      <c r="E270" s="237">
        <v>2829</v>
      </c>
      <c r="F270" s="237" t="s">
        <v>1016</v>
      </c>
      <c r="G270" s="236">
        <v>75.599999999999994</v>
      </c>
      <c r="H270" s="236">
        <v>10.4</v>
      </c>
      <c r="I270" s="238">
        <v>0.67626182965299686</v>
      </c>
      <c r="J270" s="238">
        <v>0.54455835962145105</v>
      </c>
      <c r="K270" s="193">
        <v>104</v>
      </c>
      <c r="L270" s="239">
        <v>523355.08</v>
      </c>
      <c r="M270" s="193">
        <v>14687</v>
      </c>
      <c r="N270" s="240">
        <v>290818.27</v>
      </c>
    </row>
    <row r="271" spans="1:14" ht="33.75" customHeight="1">
      <c r="A271" s="216" t="s">
        <v>302</v>
      </c>
      <c r="B271" s="217" t="s">
        <v>274</v>
      </c>
      <c r="C271" s="236" t="s">
        <v>275</v>
      </c>
      <c r="D271" s="236">
        <v>2568</v>
      </c>
      <c r="E271" s="237">
        <v>1019</v>
      </c>
      <c r="F271" s="237" t="s">
        <v>1016</v>
      </c>
      <c r="G271" s="236">
        <v>66</v>
      </c>
      <c r="H271" s="236">
        <v>13.6</v>
      </c>
      <c r="I271" s="238">
        <v>0.38636363636363635</v>
      </c>
      <c r="J271" s="238">
        <v>0.88636363636363635</v>
      </c>
      <c r="K271" s="193">
        <v>32</v>
      </c>
      <c r="L271" s="239">
        <v>95856.58</v>
      </c>
      <c r="M271" s="193">
        <v>2826</v>
      </c>
      <c r="N271" s="240">
        <v>53542.49</v>
      </c>
    </row>
    <row r="272" spans="1:14" ht="33.75" customHeight="1">
      <c r="A272" s="216" t="s">
        <v>303</v>
      </c>
      <c r="B272" s="217" t="s">
        <v>274</v>
      </c>
      <c r="C272" s="236" t="s">
        <v>275</v>
      </c>
      <c r="D272" s="236">
        <v>2673</v>
      </c>
      <c r="E272" s="237">
        <v>1035</v>
      </c>
      <c r="F272" s="237" t="s">
        <v>1016</v>
      </c>
      <c r="G272" s="236">
        <v>62</v>
      </c>
      <c r="H272" s="236">
        <v>17.8</v>
      </c>
      <c r="I272" s="238">
        <v>0.27614571092831963</v>
      </c>
      <c r="J272" s="238">
        <v>0.97884841363102237</v>
      </c>
      <c r="K272" s="193">
        <v>34</v>
      </c>
      <c r="L272" s="239">
        <v>108060.76</v>
      </c>
      <c r="M272" s="193">
        <v>3269</v>
      </c>
      <c r="N272" s="240">
        <v>56451.42</v>
      </c>
    </row>
    <row r="273" spans="1:14" ht="33.75" customHeight="1">
      <c r="A273" s="216" t="s">
        <v>304</v>
      </c>
      <c r="B273" s="217" t="s">
        <v>274</v>
      </c>
      <c r="C273" s="236" t="s">
        <v>275</v>
      </c>
      <c r="D273" s="236">
        <v>15357</v>
      </c>
      <c r="E273" s="237">
        <v>6983</v>
      </c>
      <c r="F273" s="237" t="s">
        <v>1016</v>
      </c>
      <c r="G273" s="236">
        <v>73.2</v>
      </c>
      <c r="H273" s="236">
        <v>11.4</v>
      </c>
      <c r="I273" s="238">
        <v>0.30224664619363178</v>
      </c>
      <c r="J273" s="238">
        <v>1.0646516890253759</v>
      </c>
      <c r="K273" s="193">
        <v>338</v>
      </c>
      <c r="L273" s="239">
        <v>1985054.87</v>
      </c>
      <c r="M273" s="193">
        <v>55474</v>
      </c>
      <c r="N273" s="240">
        <v>1166938.72</v>
      </c>
    </row>
    <row r="274" spans="1:14" ht="33.75" customHeight="1">
      <c r="A274" s="216" t="s">
        <v>305</v>
      </c>
      <c r="B274" s="217" t="s">
        <v>306</v>
      </c>
      <c r="C274" s="236" t="s">
        <v>307</v>
      </c>
      <c r="D274" s="236">
        <v>2139</v>
      </c>
      <c r="E274" s="237">
        <v>819</v>
      </c>
      <c r="F274" s="237" t="s">
        <v>1016</v>
      </c>
      <c r="G274" s="236">
        <v>63.2</v>
      </c>
      <c r="H274" s="236">
        <v>14.9</v>
      </c>
      <c r="I274" s="238">
        <v>0.39311334289813488</v>
      </c>
      <c r="J274" s="238">
        <v>0.76614060258249639</v>
      </c>
      <c r="K274" s="193">
        <v>46</v>
      </c>
      <c r="L274" s="239">
        <v>238171.48</v>
      </c>
      <c r="M274" s="193">
        <v>6671</v>
      </c>
      <c r="N274" s="240">
        <v>137784.35999999999</v>
      </c>
    </row>
    <row r="275" spans="1:14" ht="33.75" customHeight="1">
      <c r="A275" s="216" t="s">
        <v>308</v>
      </c>
      <c r="B275" s="217" t="s">
        <v>306</v>
      </c>
      <c r="C275" s="236" t="s">
        <v>307</v>
      </c>
      <c r="D275" s="236">
        <v>36493</v>
      </c>
      <c r="E275" s="237">
        <v>16620</v>
      </c>
      <c r="F275" s="237" t="s">
        <v>1016</v>
      </c>
      <c r="G275" s="236">
        <v>69.2</v>
      </c>
      <c r="H275" s="236">
        <v>11.6</v>
      </c>
      <c r="I275" s="238">
        <v>0.13802490982100321</v>
      </c>
      <c r="J275" s="238">
        <v>1.0466208398557135</v>
      </c>
      <c r="K275" s="193">
        <v>974</v>
      </c>
      <c r="L275" s="239">
        <v>4784507</v>
      </c>
      <c r="M275" s="193">
        <v>145854</v>
      </c>
      <c r="N275" s="240">
        <v>2820051.19</v>
      </c>
    </row>
    <row r="276" spans="1:14" ht="33.75" customHeight="1">
      <c r="A276" s="216" t="s">
        <v>309</v>
      </c>
      <c r="B276" s="217" t="s">
        <v>306</v>
      </c>
      <c r="C276" s="236" t="s">
        <v>307</v>
      </c>
      <c r="D276" s="236">
        <v>7928</v>
      </c>
      <c r="E276" s="237">
        <v>3179</v>
      </c>
      <c r="F276" s="237" t="s">
        <v>1016</v>
      </c>
      <c r="G276" s="236">
        <v>66.900000000000006</v>
      </c>
      <c r="H276" s="236">
        <v>15.1</v>
      </c>
      <c r="I276" s="238">
        <v>0.1404223786587625</v>
      </c>
      <c r="J276" s="238">
        <v>0.96517228603186367</v>
      </c>
      <c r="K276" s="193">
        <v>191</v>
      </c>
      <c r="L276" s="239">
        <v>1022664.97</v>
      </c>
      <c r="M276" s="193">
        <v>30396</v>
      </c>
      <c r="N276" s="240">
        <v>600270.93999999994</v>
      </c>
    </row>
    <row r="277" spans="1:14" ht="33.75" customHeight="1">
      <c r="A277" s="216" t="s">
        <v>310</v>
      </c>
      <c r="B277" s="217" t="s">
        <v>306</v>
      </c>
      <c r="C277" s="236" t="s">
        <v>307</v>
      </c>
      <c r="D277" s="236">
        <v>3183</v>
      </c>
      <c r="E277" s="237">
        <v>1286</v>
      </c>
      <c r="F277" s="237" t="s">
        <v>1016</v>
      </c>
      <c r="G277" s="236">
        <v>64.400000000000006</v>
      </c>
      <c r="H277" s="236">
        <v>15.4</v>
      </c>
      <c r="I277" s="238">
        <v>0.45863970588235292</v>
      </c>
      <c r="J277" s="238">
        <v>0.86764705882352944</v>
      </c>
      <c r="K277" s="193">
        <v>97</v>
      </c>
      <c r="L277" s="239">
        <v>485110.33</v>
      </c>
      <c r="M277" s="193">
        <v>14647</v>
      </c>
      <c r="N277" s="240">
        <v>276762.71000000002</v>
      </c>
    </row>
    <row r="278" spans="1:14" ht="33.75" customHeight="1">
      <c r="A278" s="216" t="s">
        <v>311</v>
      </c>
      <c r="B278" s="217" t="s">
        <v>306</v>
      </c>
      <c r="C278" s="236" t="s">
        <v>307</v>
      </c>
      <c r="D278" s="236">
        <v>2446</v>
      </c>
      <c r="E278" s="237">
        <v>936</v>
      </c>
      <c r="F278" s="237" t="s">
        <v>1016</v>
      </c>
      <c r="G278" s="236">
        <v>59.8</v>
      </c>
      <c r="H278" s="236">
        <v>17.899999999999999</v>
      </c>
      <c r="I278" s="238">
        <v>0.24739583333333334</v>
      </c>
      <c r="J278" s="238">
        <v>0.89192708333333337</v>
      </c>
      <c r="K278" s="193">
        <v>74</v>
      </c>
      <c r="L278" s="239">
        <v>340600.21</v>
      </c>
      <c r="M278" s="193">
        <v>9972</v>
      </c>
      <c r="N278" s="240">
        <v>198044.83</v>
      </c>
    </row>
    <row r="279" spans="1:14" ht="33.75" customHeight="1">
      <c r="A279" s="216" t="s">
        <v>312</v>
      </c>
      <c r="B279" s="217" t="s">
        <v>306</v>
      </c>
      <c r="C279" s="236" t="s">
        <v>307</v>
      </c>
      <c r="D279" s="236">
        <v>1210</v>
      </c>
      <c r="E279" s="237">
        <v>494</v>
      </c>
      <c r="F279" s="237" t="s">
        <v>1016</v>
      </c>
      <c r="G279" s="236">
        <v>68.400000000000006</v>
      </c>
      <c r="H279" s="236">
        <v>12.6</v>
      </c>
      <c r="I279" s="238">
        <v>0.53472222222222221</v>
      </c>
      <c r="J279" s="238">
        <v>0.66435185185185186</v>
      </c>
      <c r="K279" s="193">
        <v>26</v>
      </c>
      <c r="L279" s="239">
        <v>171167.91</v>
      </c>
      <c r="M279" s="193">
        <v>5059</v>
      </c>
      <c r="N279" s="240">
        <v>102036.19</v>
      </c>
    </row>
    <row r="280" spans="1:14" ht="33.75" customHeight="1">
      <c r="A280" s="216" t="s">
        <v>313</v>
      </c>
      <c r="B280" s="217" t="s">
        <v>306</v>
      </c>
      <c r="C280" s="236" t="s">
        <v>307</v>
      </c>
      <c r="D280" s="236">
        <v>10348</v>
      </c>
      <c r="E280" s="237">
        <v>4649</v>
      </c>
      <c r="F280" s="237" t="s">
        <v>1016</v>
      </c>
      <c r="G280" s="236">
        <v>74.599999999999994</v>
      </c>
      <c r="H280" s="236">
        <v>7.9</v>
      </c>
      <c r="I280" s="238">
        <v>0.310063039925286</v>
      </c>
      <c r="J280" s="238">
        <v>1.05650245155265</v>
      </c>
      <c r="K280" s="193">
        <v>181</v>
      </c>
      <c r="L280" s="239">
        <v>738869.21</v>
      </c>
      <c r="M280" s="193">
        <v>22018</v>
      </c>
      <c r="N280" s="240">
        <v>440179.62</v>
      </c>
    </row>
    <row r="281" spans="1:14" ht="33.75" customHeight="1">
      <c r="A281" s="216" t="s">
        <v>314</v>
      </c>
      <c r="B281" s="217" t="s">
        <v>306</v>
      </c>
      <c r="C281" s="236" t="s">
        <v>307</v>
      </c>
      <c r="D281" s="236">
        <v>7508</v>
      </c>
      <c r="E281" s="237">
        <v>2925</v>
      </c>
      <c r="F281" s="237" t="s">
        <v>1016</v>
      </c>
      <c r="G281" s="236">
        <v>63.6</v>
      </c>
      <c r="H281" s="236">
        <v>16.600000000000001</v>
      </c>
      <c r="I281" s="238">
        <v>0.18826907301066448</v>
      </c>
      <c r="J281" s="238">
        <v>0.89991796554552916</v>
      </c>
      <c r="K281" s="193">
        <v>149</v>
      </c>
      <c r="L281" s="239">
        <v>733594.11</v>
      </c>
      <c r="M281" s="193">
        <v>21219</v>
      </c>
      <c r="N281" s="240">
        <v>418307.21</v>
      </c>
    </row>
    <row r="282" spans="1:14" ht="33.75" customHeight="1">
      <c r="A282" s="216" t="s">
        <v>315</v>
      </c>
      <c r="B282" s="217" t="s">
        <v>316</v>
      </c>
      <c r="C282" s="236" t="s">
        <v>317</v>
      </c>
      <c r="D282" s="236">
        <v>1789</v>
      </c>
      <c r="E282" s="237">
        <v>862</v>
      </c>
      <c r="F282" s="237" t="s">
        <v>1016</v>
      </c>
      <c r="G282" s="236">
        <v>63.6</v>
      </c>
      <c r="H282" s="236">
        <v>21.6</v>
      </c>
      <c r="I282" s="238">
        <v>0.2588757396449704</v>
      </c>
      <c r="J282" s="238">
        <v>0.83431952662721898</v>
      </c>
      <c r="K282" s="193">
        <v>66</v>
      </c>
      <c r="L282" s="239">
        <v>368986.7</v>
      </c>
      <c r="M282" s="193">
        <v>10542</v>
      </c>
      <c r="N282" s="240">
        <v>215182.39</v>
      </c>
    </row>
    <row r="283" spans="1:14" ht="33.75" customHeight="1">
      <c r="A283" s="216" t="s">
        <v>318</v>
      </c>
      <c r="B283" s="217" t="s">
        <v>316</v>
      </c>
      <c r="C283" s="236" t="s">
        <v>317</v>
      </c>
      <c r="D283" s="236">
        <v>7008</v>
      </c>
      <c r="E283" s="237">
        <v>3367</v>
      </c>
      <c r="F283" s="237" t="s">
        <v>1016</v>
      </c>
      <c r="G283" s="236">
        <v>67.5</v>
      </c>
      <c r="H283" s="236">
        <v>17.5</v>
      </c>
      <c r="I283" s="238">
        <v>0.1393590205257472</v>
      </c>
      <c r="J283" s="238">
        <v>0.97407274036730285</v>
      </c>
      <c r="K283" s="193">
        <v>174</v>
      </c>
      <c r="L283" s="239">
        <v>925591.9</v>
      </c>
      <c r="M283" s="193">
        <v>27083</v>
      </c>
      <c r="N283" s="240">
        <v>540207.42000000004</v>
      </c>
    </row>
    <row r="284" spans="1:14" ht="33.75" customHeight="1">
      <c r="A284" s="216" t="s">
        <v>319</v>
      </c>
      <c r="B284" s="217" t="s">
        <v>316</v>
      </c>
      <c r="C284" s="236" t="s">
        <v>317</v>
      </c>
      <c r="D284" s="236">
        <v>19982</v>
      </c>
      <c r="E284" s="237">
        <v>8670</v>
      </c>
      <c r="F284" s="237" t="s">
        <v>1016</v>
      </c>
      <c r="G284" s="236">
        <v>62.7</v>
      </c>
      <c r="H284" s="236">
        <v>18</v>
      </c>
      <c r="I284" s="238">
        <v>0.25137150091433397</v>
      </c>
      <c r="J284" s="238">
        <v>1.2301308200872134</v>
      </c>
      <c r="K284" s="193">
        <v>698</v>
      </c>
      <c r="L284" s="239">
        <v>3685004.85</v>
      </c>
      <c r="M284" s="193">
        <v>106115</v>
      </c>
      <c r="N284" s="240">
        <v>2172635.63</v>
      </c>
    </row>
    <row r="285" spans="1:14" ht="33.75" customHeight="1">
      <c r="A285" s="216" t="s">
        <v>320</v>
      </c>
      <c r="B285" s="217" t="s">
        <v>316</v>
      </c>
      <c r="C285" s="236" t="s">
        <v>317</v>
      </c>
      <c r="D285" s="236">
        <v>7105</v>
      </c>
      <c r="E285" s="237">
        <v>2778</v>
      </c>
      <c r="F285" s="237" t="s">
        <v>1016</v>
      </c>
      <c r="G285" s="236">
        <v>62.3</v>
      </c>
      <c r="H285" s="236">
        <v>19.7</v>
      </c>
      <c r="I285" s="238">
        <v>0.19632451815329449</v>
      </c>
      <c r="J285" s="238">
        <v>0.97220977140295828</v>
      </c>
      <c r="K285" s="193">
        <v>190</v>
      </c>
      <c r="L285" s="239">
        <v>1109579.6599999999</v>
      </c>
      <c r="M285" s="193">
        <v>32070</v>
      </c>
      <c r="N285" s="240">
        <v>667862.03</v>
      </c>
    </row>
    <row r="286" spans="1:14" ht="33.75" customHeight="1">
      <c r="A286" s="216" t="s">
        <v>321</v>
      </c>
      <c r="B286" s="217" t="s">
        <v>316</v>
      </c>
      <c r="C286" s="236" t="s">
        <v>317</v>
      </c>
      <c r="D286" s="236">
        <v>7904</v>
      </c>
      <c r="E286" s="237">
        <v>3572</v>
      </c>
      <c r="F286" s="237" t="s">
        <v>1016</v>
      </c>
      <c r="G286" s="236">
        <v>73.099999999999994</v>
      </c>
      <c r="H286" s="236">
        <v>11.3</v>
      </c>
      <c r="I286" s="238">
        <v>0.63624881591411431</v>
      </c>
      <c r="J286" s="238">
        <v>0.85980423113356486</v>
      </c>
      <c r="K286" s="193">
        <v>171</v>
      </c>
      <c r="L286" s="239">
        <v>801068.16</v>
      </c>
      <c r="M286" s="193">
        <v>23988</v>
      </c>
      <c r="N286" s="240">
        <v>451010.85</v>
      </c>
    </row>
    <row r="287" spans="1:14" ht="33.75" customHeight="1">
      <c r="A287" s="216" t="s">
        <v>322</v>
      </c>
      <c r="B287" s="217" t="s">
        <v>316</v>
      </c>
      <c r="C287" s="236" t="s">
        <v>317</v>
      </c>
      <c r="D287" s="236">
        <v>6523</v>
      </c>
      <c r="E287" s="237">
        <v>3411</v>
      </c>
      <c r="F287" s="237" t="s">
        <v>1016</v>
      </c>
      <c r="G287" s="236">
        <v>73.8</v>
      </c>
      <c r="H287" s="236">
        <v>14.3</v>
      </c>
      <c r="I287" s="238">
        <v>0.12628336755646818</v>
      </c>
      <c r="J287" s="238">
        <v>1.1454483230663928</v>
      </c>
      <c r="K287" s="193">
        <v>141</v>
      </c>
      <c r="L287" s="239">
        <v>593883.94999999995</v>
      </c>
      <c r="M287" s="193">
        <v>17172</v>
      </c>
      <c r="N287" s="240">
        <v>327831.7</v>
      </c>
    </row>
    <row r="288" spans="1:14" ht="33.75" customHeight="1">
      <c r="A288" s="216" t="s">
        <v>323</v>
      </c>
      <c r="B288" s="217" t="s">
        <v>316</v>
      </c>
      <c r="C288" s="236" t="s">
        <v>317</v>
      </c>
      <c r="D288" s="236">
        <v>3989</v>
      </c>
      <c r="E288" s="237">
        <v>1846</v>
      </c>
      <c r="F288" s="237" t="s">
        <v>1016</v>
      </c>
      <c r="G288" s="236">
        <v>70.599999999999994</v>
      </c>
      <c r="H288" s="236">
        <v>15.1</v>
      </c>
      <c r="I288" s="238">
        <v>0.24250159540523292</v>
      </c>
      <c r="J288" s="238">
        <v>0.89215060625398857</v>
      </c>
      <c r="K288" s="193">
        <v>82</v>
      </c>
      <c r="L288" s="239">
        <v>392121.58</v>
      </c>
      <c r="M288" s="193">
        <v>11673</v>
      </c>
      <c r="N288" s="240">
        <v>218383.82</v>
      </c>
    </row>
    <row r="289" spans="1:14" ht="33.75" customHeight="1">
      <c r="A289" s="216" t="s">
        <v>324</v>
      </c>
      <c r="B289" s="217" t="s">
        <v>316</v>
      </c>
      <c r="C289" s="236" t="s">
        <v>317</v>
      </c>
      <c r="D289" s="236">
        <v>2321</v>
      </c>
      <c r="E289" s="237">
        <v>1054</v>
      </c>
      <c r="F289" s="237" t="s">
        <v>1016</v>
      </c>
      <c r="G289" s="236">
        <v>70.099999999999994</v>
      </c>
      <c r="H289" s="236">
        <v>15.4</v>
      </c>
      <c r="I289" s="238">
        <v>0.1905829596412556</v>
      </c>
      <c r="J289" s="238">
        <v>1.0414798206278026</v>
      </c>
      <c r="K289" s="193">
        <v>17</v>
      </c>
      <c r="L289" s="239">
        <v>78119.490000000005</v>
      </c>
      <c r="M289" s="193">
        <v>2406</v>
      </c>
      <c r="N289" s="240">
        <v>44288.76</v>
      </c>
    </row>
    <row r="290" spans="1:14" ht="33.75" customHeight="1">
      <c r="A290" s="216" t="s">
        <v>325</v>
      </c>
      <c r="B290" s="217" t="s">
        <v>316</v>
      </c>
      <c r="C290" s="236" t="s">
        <v>317</v>
      </c>
      <c r="D290" s="236">
        <v>924</v>
      </c>
      <c r="E290" s="237">
        <v>396</v>
      </c>
      <c r="F290" s="237" t="s">
        <v>1016</v>
      </c>
      <c r="G290" s="236">
        <v>64.400000000000006</v>
      </c>
      <c r="H290" s="236">
        <v>16.399999999999999</v>
      </c>
      <c r="I290" s="238">
        <v>0.28700906344410876</v>
      </c>
      <c r="J290" s="238">
        <v>1.1661631419939578</v>
      </c>
      <c r="K290" s="193">
        <v>20</v>
      </c>
      <c r="L290" s="239">
        <v>71751.179999999993</v>
      </c>
      <c r="M290" s="193">
        <v>2179</v>
      </c>
      <c r="N290" s="240">
        <v>40675.019999999997</v>
      </c>
    </row>
    <row r="291" spans="1:14" ht="33.75" customHeight="1">
      <c r="A291" s="216" t="s">
        <v>326</v>
      </c>
      <c r="B291" s="217" t="s">
        <v>316</v>
      </c>
      <c r="C291" s="236" t="s">
        <v>317</v>
      </c>
      <c r="D291" s="236">
        <v>3296</v>
      </c>
      <c r="E291" s="237">
        <v>1241</v>
      </c>
      <c r="F291" s="237" t="s">
        <v>1016</v>
      </c>
      <c r="G291" s="236">
        <v>64.400000000000006</v>
      </c>
      <c r="H291" s="236">
        <v>15.6</v>
      </c>
      <c r="I291" s="238">
        <v>0.20821394460362941</v>
      </c>
      <c r="J291" s="238">
        <v>0.98185291308500477</v>
      </c>
      <c r="K291" s="193">
        <v>58</v>
      </c>
      <c r="L291" s="239">
        <v>308433.98</v>
      </c>
      <c r="M291" s="193">
        <v>8684</v>
      </c>
      <c r="N291" s="240">
        <v>167352.48000000001</v>
      </c>
    </row>
    <row r="292" spans="1:14" ht="33.75" customHeight="1">
      <c r="A292" s="216" t="s">
        <v>327</v>
      </c>
      <c r="B292" s="217" t="s">
        <v>316</v>
      </c>
      <c r="C292" s="236" t="s">
        <v>317</v>
      </c>
      <c r="D292" s="236">
        <v>3066</v>
      </c>
      <c r="E292" s="237">
        <v>1178</v>
      </c>
      <c r="F292" s="237" t="s">
        <v>1016</v>
      </c>
      <c r="G292" s="236">
        <v>62.8</v>
      </c>
      <c r="H292" s="236">
        <v>17.5</v>
      </c>
      <c r="I292" s="238">
        <v>0.20164609053497942</v>
      </c>
      <c r="J292" s="238">
        <v>0.91666666666666663</v>
      </c>
      <c r="K292" s="193">
        <v>62</v>
      </c>
      <c r="L292" s="239">
        <v>310118.08</v>
      </c>
      <c r="M292" s="193">
        <v>9040</v>
      </c>
      <c r="N292" s="240">
        <v>181148.61</v>
      </c>
    </row>
    <row r="293" spans="1:14" ht="33.75" customHeight="1">
      <c r="A293" s="216" t="s">
        <v>328</v>
      </c>
      <c r="B293" s="217" t="s">
        <v>316</v>
      </c>
      <c r="C293" s="236" t="s">
        <v>317</v>
      </c>
      <c r="D293" s="236">
        <v>3670</v>
      </c>
      <c r="E293" s="237">
        <v>1427</v>
      </c>
      <c r="F293" s="237" t="s">
        <v>1016</v>
      </c>
      <c r="G293" s="236">
        <v>64.900000000000006</v>
      </c>
      <c r="H293" s="236">
        <v>15.6</v>
      </c>
      <c r="I293" s="238">
        <v>0.17759336099585063</v>
      </c>
      <c r="J293" s="238">
        <v>0.97261410788381741</v>
      </c>
      <c r="K293" s="193">
        <v>78</v>
      </c>
      <c r="L293" s="239">
        <v>332835.28000000003</v>
      </c>
      <c r="M293" s="193">
        <v>10140</v>
      </c>
      <c r="N293" s="240">
        <v>188357.51</v>
      </c>
    </row>
    <row r="294" spans="1:14" ht="33.75" customHeight="1">
      <c r="A294" s="216" t="s">
        <v>329</v>
      </c>
      <c r="B294" s="217" t="s">
        <v>316</v>
      </c>
      <c r="C294" s="236" t="s">
        <v>317</v>
      </c>
      <c r="D294" s="236">
        <v>64180</v>
      </c>
      <c r="E294" s="237">
        <v>30693</v>
      </c>
      <c r="F294" s="237" t="s">
        <v>1015</v>
      </c>
      <c r="G294" s="236">
        <v>66.900000000000006</v>
      </c>
      <c r="H294" s="236">
        <v>14.7</v>
      </c>
      <c r="I294" s="238">
        <v>9.9472638336900024E-2</v>
      </c>
      <c r="J294" s="238">
        <v>0.9765362274533782</v>
      </c>
      <c r="K294" s="193">
        <v>1729</v>
      </c>
      <c r="L294" s="239">
        <v>9757953.5199999996</v>
      </c>
      <c r="M294" s="193">
        <v>284609</v>
      </c>
      <c r="N294" s="240">
        <v>5812638.9800000004</v>
      </c>
    </row>
    <row r="295" spans="1:14" ht="33.75" customHeight="1">
      <c r="A295" s="216" t="s">
        <v>330</v>
      </c>
      <c r="B295" s="217" t="s">
        <v>316</v>
      </c>
      <c r="C295" s="236" t="s">
        <v>317</v>
      </c>
      <c r="D295" s="236">
        <v>3416</v>
      </c>
      <c r="E295" s="237">
        <v>1373</v>
      </c>
      <c r="F295" s="237" t="s">
        <v>1016</v>
      </c>
      <c r="G295" s="236">
        <v>63.4</v>
      </c>
      <c r="H295" s="236">
        <v>18.600000000000001</v>
      </c>
      <c r="I295" s="238">
        <v>0.21288014311270126</v>
      </c>
      <c r="J295" s="238">
        <v>0.92844364937388191</v>
      </c>
      <c r="K295" s="193">
        <v>74</v>
      </c>
      <c r="L295" s="239">
        <v>388745.11</v>
      </c>
      <c r="M295" s="193">
        <v>10861</v>
      </c>
      <c r="N295" s="240">
        <v>222039.88</v>
      </c>
    </row>
    <row r="296" spans="1:14" ht="33.75" customHeight="1">
      <c r="A296" s="216" t="s">
        <v>331</v>
      </c>
      <c r="B296" s="217" t="s">
        <v>316</v>
      </c>
      <c r="C296" s="236" t="s">
        <v>317</v>
      </c>
      <c r="D296" s="236">
        <v>1009</v>
      </c>
      <c r="E296" s="237">
        <v>467</v>
      </c>
      <c r="F296" s="237" t="s">
        <v>1016</v>
      </c>
      <c r="G296" s="236">
        <v>69.2</v>
      </c>
      <c r="H296" s="236">
        <v>17.100000000000001</v>
      </c>
      <c r="I296" s="238">
        <v>0.29198966408268734</v>
      </c>
      <c r="J296" s="238">
        <v>0.89405684754521964</v>
      </c>
      <c r="K296" s="193">
        <v>30</v>
      </c>
      <c r="L296" s="239">
        <v>141092.20000000001</v>
      </c>
      <c r="M296" s="193">
        <v>3868</v>
      </c>
      <c r="N296" s="240">
        <v>83469.52</v>
      </c>
    </row>
    <row r="297" spans="1:14" ht="33.75" customHeight="1">
      <c r="A297" s="216" t="s">
        <v>332</v>
      </c>
      <c r="B297" s="217" t="s">
        <v>316</v>
      </c>
      <c r="C297" s="236" t="s">
        <v>317</v>
      </c>
      <c r="D297" s="236">
        <v>2904</v>
      </c>
      <c r="E297" s="237">
        <v>1150</v>
      </c>
      <c r="F297" s="237" t="s">
        <v>1016</v>
      </c>
      <c r="G297" s="236">
        <v>68.599999999999994</v>
      </c>
      <c r="H297" s="236">
        <v>12.8</v>
      </c>
      <c r="I297" s="238">
        <v>0.60917248255234302</v>
      </c>
      <c r="J297" s="238">
        <v>0.57627118644067798</v>
      </c>
      <c r="K297" s="193">
        <v>46</v>
      </c>
      <c r="L297" s="239">
        <v>155692.65</v>
      </c>
      <c r="M297" s="193">
        <v>4758</v>
      </c>
      <c r="N297" s="240">
        <v>83355.27</v>
      </c>
    </row>
    <row r="298" spans="1:14" ht="33.75" customHeight="1">
      <c r="A298" s="216" t="s">
        <v>333</v>
      </c>
      <c r="B298" s="217" t="s">
        <v>316</v>
      </c>
      <c r="C298" s="236" t="s">
        <v>317</v>
      </c>
      <c r="D298" s="236">
        <v>8187</v>
      </c>
      <c r="E298" s="237">
        <v>3923</v>
      </c>
      <c r="F298" s="237" t="s">
        <v>1016</v>
      </c>
      <c r="G298" s="236">
        <v>73.400000000000006</v>
      </c>
      <c r="H298" s="236">
        <v>11.3</v>
      </c>
      <c r="I298" s="238">
        <v>0.14174813110983323</v>
      </c>
      <c r="J298" s="238">
        <v>1.0506037952846463</v>
      </c>
      <c r="K298" s="193">
        <v>149</v>
      </c>
      <c r="L298" s="239">
        <v>632503.24</v>
      </c>
      <c r="M298" s="193">
        <v>18657</v>
      </c>
      <c r="N298" s="240">
        <v>375932</v>
      </c>
    </row>
    <row r="299" spans="1:14" ht="33.75" customHeight="1">
      <c r="A299" s="216" t="s">
        <v>334</v>
      </c>
      <c r="B299" s="217" t="s">
        <v>316</v>
      </c>
      <c r="C299" s="236" t="s">
        <v>317</v>
      </c>
      <c r="D299" s="236">
        <v>2882</v>
      </c>
      <c r="E299" s="237">
        <v>1226</v>
      </c>
      <c r="F299" s="237" t="s">
        <v>1016</v>
      </c>
      <c r="G299" s="236">
        <v>69.7</v>
      </c>
      <c r="H299" s="236">
        <v>12.8</v>
      </c>
      <c r="I299" s="238">
        <v>0.33801498127340823</v>
      </c>
      <c r="J299" s="238">
        <v>0.8904494382022472</v>
      </c>
      <c r="K299" s="193">
        <v>41</v>
      </c>
      <c r="L299" s="239">
        <v>174234.48</v>
      </c>
      <c r="M299" s="193">
        <v>4989</v>
      </c>
      <c r="N299" s="240">
        <v>98208.87</v>
      </c>
    </row>
    <row r="300" spans="1:14" ht="33.75" customHeight="1">
      <c r="A300" s="216" t="s">
        <v>335</v>
      </c>
      <c r="B300" s="217" t="s">
        <v>316</v>
      </c>
      <c r="C300" s="236" t="s">
        <v>317</v>
      </c>
      <c r="D300" s="236">
        <v>21333</v>
      </c>
      <c r="E300" s="237">
        <v>9679</v>
      </c>
      <c r="F300" s="237" t="s">
        <v>1016</v>
      </c>
      <c r="G300" s="236">
        <v>70.7</v>
      </c>
      <c r="H300" s="236">
        <v>12.3</v>
      </c>
      <c r="I300" s="238">
        <v>0.22842998585572843</v>
      </c>
      <c r="J300" s="238">
        <v>1.0111975483262612</v>
      </c>
      <c r="K300" s="193">
        <v>532</v>
      </c>
      <c r="L300" s="239">
        <v>2656265.5699999998</v>
      </c>
      <c r="M300" s="193">
        <v>79675</v>
      </c>
      <c r="N300" s="240">
        <v>1534840.75</v>
      </c>
    </row>
    <row r="301" spans="1:14" ht="33.75" customHeight="1">
      <c r="A301" s="216" t="s">
        <v>336</v>
      </c>
      <c r="B301" s="217" t="s">
        <v>316</v>
      </c>
      <c r="C301" s="236" t="s">
        <v>317</v>
      </c>
      <c r="D301" s="236">
        <v>1176</v>
      </c>
      <c r="E301" s="237">
        <v>559</v>
      </c>
      <c r="F301" s="237" t="s">
        <v>1016</v>
      </c>
      <c r="G301" s="236">
        <v>70.400000000000006</v>
      </c>
      <c r="H301" s="236">
        <v>13.1</v>
      </c>
      <c r="I301" s="238">
        <v>0.19341563786008231</v>
      </c>
      <c r="J301" s="238">
        <v>0.93415637860082301</v>
      </c>
      <c r="K301" s="193">
        <v>21</v>
      </c>
      <c r="L301" s="239">
        <v>122399.07</v>
      </c>
      <c r="M301" s="193">
        <v>3547</v>
      </c>
      <c r="N301" s="240">
        <v>74616.23</v>
      </c>
    </row>
    <row r="302" spans="1:14" ht="33.75" customHeight="1">
      <c r="A302" s="222" t="s">
        <v>337</v>
      </c>
      <c r="B302" s="223" t="s">
        <v>316</v>
      </c>
      <c r="C302" s="243" t="s">
        <v>317</v>
      </c>
      <c r="D302" s="243">
        <v>3830</v>
      </c>
      <c r="E302" s="244">
        <v>1512</v>
      </c>
      <c r="F302" s="244" t="s">
        <v>1016</v>
      </c>
      <c r="G302" s="243">
        <v>64.7</v>
      </c>
      <c r="H302" s="243">
        <v>15.2</v>
      </c>
      <c r="I302" s="245">
        <v>0.23341139734582358</v>
      </c>
      <c r="J302" s="245">
        <v>0.90632318501170961</v>
      </c>
      <c r="K302" s="207">
        <v>65</v>
      </c>
      <c r="L302" s="246">
        <v>358734.05</v>
      </c>
      <c r="M302" s="207">
        <v>10544</v>
      </c>
      <c r="N302" s="247">
        <v>208225.16</v>
      </c>
    </row>
  </sheetData>
  <sheetProtection algorithmName="SHA-512" hashValue="8I4HM/QD4PMf3KOyyBkyIiNVK3GsNQtMpIuhKbASVgtvFzoeguwA41/MqLXtPFVPaRXRZJJpTu/NdyNAlXw7CQ==" saltValue="vwxg5RbMbZaG+kiCI8rE7w==" spinCount="100000" sheet="1" sort="0" autoFilter="0"/>
  <mergeCells count="4">
    <mergeCell ref="K8:N8"/>
    <mergeCell ref="D8:J8"/>
    <mergeCell ref="D3:J3"/>
    <mergeCell ref="K3:N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1"/>
  <sheetViews>
    <sheetView zoomScale="85" zoomScaleNormal="85" workbookViewId="0">
      <pane xSplit="1" topLeftCell="B1" activePane="topRight" state="frozen"/>
      <selection pane="topRight" activeCell="A3" sqref="A3"/>
    </sheetView>
  </sheetViews>
  <sheetFormatPr defaultColWidth="16.7265625" defaultRowHeight="39.75" customHeight="1"/>
  <cols>
    <col min="1" max="1" width="26.81640625" customWidth="1"/>
    <col min="2" max="2" width="34.81640625" customWidth="1"/>
    <col min="3" max="3" width="29" customWidth="1"/>
    <col min="5" max="5" width="29.1796875" customWidth="1"/>
    <col min="6" max="6" width="46.7265625" customWidth="1"/>
    <col min="7" max="7" width="50.453125" customWidth="1"/>
    <col min="8" max="8" width="18" customWidth="1"/>
    <col min="9" max="9" width="24.54296875" customWidth="1"/>
    <col min="10" max="10" width="21.453125" customWidth="1"/>
    <col min="11" max="11" width="37.26953125" customWidth="1"/>
    <col min="13" max="13" width="24.453125" customWidth="1"/>
    <col min="14" max="14" width="21" customWidth="1"/>
    <col min="15" max="15" width="26.7265625" customWidth="1"/>
    <col min="16" max="16" width="17.81640625" customWidth="1"/>
    <col min="17" max="17" width="43.81640625" customWidth="1"/>
    <col min="18" max="18" width="36.26953125" customWidth="1"/>
    <col min="19" max="19" width="26.7265625" customWidth="1"/>
    <col min="20" max="20" width="19.1796875" customWidth="1"/>
    <col min="21" max="21" width="29.453125" customWidth="1"/>
  </cols>
  <sheetData>
    <row r="1" spans="1:21" ht="39.75" customHeight="1">
      <c r="A1" s="160" t="s">
        <v>1013</v>
      </c>
    </row>
    <row r="2" spans="1:21" ht="39.75" customHeight="1">
      <c r="A2" t="s">
        <v>1191</v>
      </c>
    </row>
    <row r="3" spans="1:21" ht="39.75" customHeight="1" thickBot="1"/>
    <row r="4" spans="1:21" ht="39.75" customHeight="1" thickBot="1">
      <c r="A4" s="18" t="s">
        <v>0</v>
      </c>
      <c r="B4" s="19"/>
      <c r="C4" s="18"/>
      <c r="D4" s="40" t="s">
        <v>338</v>
      </c>
      <c r="E4" s="41" t="s">
        <v>339</v>
      </c>
      <c r="F4" s="42" t="s">
        <v>340</v>
      </c>
      <c r="G4" s="42" t="s">
        <v>341</v>
      </c>
      <c r="H4" s="41" t="s">
        <v>342</v>
      </c>
      <c r="I4" s="41" t="s">
        <v>343</v>
      </c>
      <c r="J4" s="41" t="s">
        <v>344</v>
      </c>
      <c r="K4" s="42" t="s">
        <v>345</v>
      </c>
      <c r="L4" s="41" t="s">
        <v>346</v>
      </c>
      <c r="M4" s="41" t="s">
        <v>347</v>
      </c>
      <c r="N4" s="41" t="s">
        <v>348</v>
      </c>
      <c r="O4" s="41" t="s">
        <v>349</v>
      </c>
      <c r="P4" s="41" t="s">
        <v>350</v>
      </c>
      <c r="Q4" s="41" t="s">
        <v>351</v>
      </c>
      <c r="R4" s="43" t="s">
        <v>1170</v>
      </c>
      <c r="S4" s="44" t="s">
        <v>1171</v>
      </c>
      <c r="T4" s="45" t="s">
        <v>352</v>
      </c>
      <c r="U4" s="46" t="s">
        <v>353</v>
      </c>
    </row>
    <row r="5" spans="1:21" ht="39.75" customHeight="1">
      <c r="A5" s="365" t="s">
        <v>9</v>
      </c>
      <c r="B5" s="366"/>
      <c r="C5" s="365"/>
      <c r="D5" s="367">
        <f>SUBTOTAL(109,D9:D301)</f>
        <v>5503664</v>
      </c>
      <c r="E5" s="368">
        <f>SUBTOTAL(9,E9:E301)</f>
        <v>84199392.499999955</v>
      </c>
      <c r="F5" s="368">
        <f t="shared" ref="F5:G5" si="0">SUBTOTAL(9,F9:F301)</f>
        <v>55263832.82000006</v>
      </c>
      <c r="G5" s="368">
        <f t="shared" si="0"/>
        <v>28935559.680000048</v>
      </c>
      <c r="H5" s="369">
        <f>SUBTOTAL(109,H9:H301)</f>
        <v>23361005.639999978</v>
      </c>
      <c r="I5" s="369">
        <f t="shared" ref="I5:U5" si="1">SUBTOTAL(109,I9:I301)</f>
        <v>4275763.1199999964</v>
      </c>
      <c r="J5" s="369">
        <f t="shared" si="1"/>
        <v>86761877.509999961</v>
      </c>
      <c r="K5" s="369">
        <f t="shared" si="1"/>
        <v>16503091.583791459</v>
      </c>
      <c r="L5" s="369">
        <f t="shared" si="1"/>
        <v>30926337.146666665</v>
      </c>
      <c r="M5" s="369">
        <f t="shared" si="1"/>
        <v>135959023.92666668</v>
      </c>
      <c r="N5" s="369">
        <f t="shared" si="1"/>
        <v>365483399.8433333</v>
      </c>
      <c r="O5" s="369">
        <f t="shared" si="1"/>
        <v>146270947.74322158</v>
      </c>
      <c r="P5" s="369">
        <f t="shared" si="1"/>
        <v>8710408.2330645416</v>
      </c>
      <c r="Q5" s="369">
        <f t="shared" si="1"/>
        <v>520464755.8196193</v>
      </c>
      <c r="R5" s="369">
        <f t="shared" si="1"/>
        <v>2617757333.0225987</v>
      </c>
      <c r="S5" s="369">
        <f t="shared" si="1"/>
        <v>3138276553.5425968</v>
      </c>
      <c r="T5" s="369">
        <f t="shared" si="1"/>
        <v>520519220.51999962</v>
      </c>
      <c r="U5" s="369">
        <f t="shared" si="1"/>
        <v>54464.700380411232</v>
      </c>
    </row>
    <row r="6" spans="1:21" s="209" customFormat="1" ht="39.75" customHeight="1">
      <c r="A6" s="209" t="s">
        <v>1174</v>
      </c>
      <c r="D6" s="196">
        <f>SUM(Taulukko6[Väestö])</f>
        <v>5503664</v>
      </c>
      <c r="E6" s="410">
        <f>SUM(Taulukko6[Hankittu työvoimakoulutus, €])</f>
        <v>84199392.499999955</v>
      </c>
      <c r="F6" s="410">
        <f>SUM(Taulukko6[josta ammatillinen lisä- tai täydennyskoulutus, €])</f>
        <v>55263832.82000006</v>
      </c>
      <c r="G6" s="410">
        <f>SUM(Taulukko6[josta muiden kuin pakolaisten kotoutumiskoulutus, €])</f>
        <v>28935559.680000048</v>
      </c>
      <c r="H6" s="410">
        <f>SUM(Taulukko6[Valmennukset, €])</f>
        <v>23361005.639999978</v>
      </c>
      <c r="I6" s="410">
        <f>SUM(Taulukko6[Asiantuntija-arvionnit, €])</f>
        <v>4275763.1199999964</v>
      </c>
      <c r="J6" s="410">
        <f>SUM(Taulukko6[Palkkatuki, kunnat, €])</f>
        <v>86761877.509999961</v>
      </c>
      <c r="K6" s="410">
        <f>SUM(Taulukko6[josta kunnan velvoitetyöllistäminen, €])</f>
        <v>16503091.583791459</v>
      </c>
      <c r="L6" s="410">
        <f>SUM(Taulukko6[Starttiraha, €])</f>
        <v>30926337.146666665</v>
      </c>
      <c r="M6" s="410">
        <f>SUM(Taulukko6[Palkkatuki, yksityinen, €])</f>
        <v>135959023.92666668</v>
      </c>
      <c r="N6" s="410">
        <f>SUM(Taulukko6[Palvelut yhteensä, €])</f>
        <v>365483399.8433333</v>
      </c>
      <c r="O6" s="410">
        <f>SUM(Taulukko6[Toimintamenot (TE+ELY), €])</f>
        <v>146270947.74322158</v>
      </c>
      <c r="P6" s="410">
        <f>SUM(Taulukko6[KEHA:n menot, €])</f>
        <v>8710408.2330645416</v>
      </c>
      <c r="Q6" s="410">
        <f>SUM(Taulukko6[YHTEENSÄ Palvelut + toimintamenot + KEHA, €])</f>
        <v>520464755.8196193</v>
      </c>
      <c r="R6" s="410">
        <f>SUM(Taulukko6[Valtionosuus ennen TE24-uudistusta])</f>
        <v>2617757333.0225987</v>
      </c>
      <c r="S6" s="410">
        <f>SUM(Taulukko6[Valtionosuus TE24-uudistus huomioiden])</f>
        <v>3138276553.5425968</v>
      </c>
      <c r="T6" s="410">
        <f>SUM(Taulukko6[Muutos valtionosuuksissa])</f>
        <v>520519220.51999962</v>
      </c>
      <c r="U6" s="410">
        <f>SUM(Taulukko6[Erotus muutos valtion osuuksissa- Menot yhteensä])</f>
        <v>54464.700380411232</v>
      </c>
    </row>
    <row r="8" spans="1:21" ht="39.75" customHeight="1">
      <c r="A8" s="210" t="s">
        <v>0</v>
      </c>
      <c r="B8" s="211" t="s">
        <v>10</v>
      </c>
      <c r="C8" s="211" t="s">
        <v>11</v>
      </c>
      <c r="D8" s="212" t="s">
        <v>338</v>
      </c>
      <c r="E8" s="212" t="s">
        <v>339</v>
      </c>
      <c r="F8" s="213" t="s">
        <v>340</v>
      </c>
      <c r="G8" s="213" t="s">
        <v>341</v>
      </c>
      <c r="H8" s="212" t="s">
        <v>342</v>
      </c>
      <c r="I8" s="212" t="s">
        <v>343</v>
      </c>
      <c r="J8" s="212" t="s">
        <v>344</v>
      </c>
      <c r="K8" s="213" t="s">
        <v>345</v>
      </c>
      <c r="L8" s="212" t="s">
        <v>346</v>
      </c>
      <c r="M8" s="212" t="s">
        <v>347</v>
      </c>
      <c r="N8" s="212" t="s">
        <v>348</v>
      </c>
      <c r="O8" s="212" t="s">
        <v>349</v>
      </c>
      <c r="P8" s="212" t="s">
        <v>350</v>
      </c>
      <c r="Q8" s="212" t="s">
        <v>351</v>
      </c>
      <c r="R8" s="214" t="s">
        <v>1170</v>
      </c>
      <c r="S8" s="214" t="s">
        <v>1171</v>
      </c>
      <c r="T8" s="214" t="s">
        <v>352</v>
      </c>
      <c r="U8" s="215" t="s">
        <v>1104</v>
      </c>
    </row>
    <row r="9" spans="1:21" ht="39.75" customHeight="1">
      <c r="A9" s="216" t="s">
        <v>12</v>
      </c>
      <c r="B9" s="217" t="s">
        <v>13</v>
      </c>
      <c r="C9" s="217" t="s">
        <v>14</v>
      </c>
      <c r="D9" s="209">
        <v>4878</v>
      </c>
      <c r="E9" s="218">
        <v>8818.1679999999997</v>
      </c>
      <c r="F9" s="218">
        <v>7259.14</v>
      </c>
      <c r="G9" s="218">
        <v>1559.028</v>
      </c>
      <c r="H9" s="218">
        <v>5963.7</v>
      </c>
      <c r="I9" s="218">
        <v>2738.96</v>
      </c>
      <c r="J9" s="218">
        <v>30797.82</v>
      </c>
      <c r="K9" s="218">
        <v>12709.433174603173</v>
      </c>
      <c r="L9" s="218">
        <v>50695.273333333338</v>
      </c>
      <c r="M9" s="218">
        <v>107333.47999999998</v>
      </c>
      <c r="N9" s="218">
        <v>206347.40133333331</v>
      </c>
      <c r="O9" s="218">
        <v>93918.217624507932</v>
      </c>
      <c r="P9" s="218">
        <v>5480.621372865523</v>
      </c>
      <c r="Q9" s="218">
        <v>305746.24033070676</v>
      </c>
      <c r="R9" s="218">
        <v>3670460.5823014863</v>
      </c>
      <c r="S9" s="218">
        <v>4048945.9523014855</v>
      </c>
      <c r="T9" s="219">
        <f t="shared" ref="T9:T72" si="2">S9-R9</f>
        <v>378485.36999999918</v>
      </c>
      <c r="U9" s="220">
        <f t="shared" ref="U9:U72" si="3">T9-Q9</f>
        <v>72739.129669292422</v>
      </c>
    </row>
    <row r="10" spans="1:21" ht="39.75" customHeight="1">
      <c r="A10" s="216" t="s">
        <v>15</v>
      </c>
      <c r="B10" s="217" t="s">
        <v>13</v>
      </c>
      <c r="C10" s="217" t="s">
        <v>14</v>
      </c>
      <c r="D10" s="209">
        <v>292796</v>
      </c>
      <c r="E10" s="218">
        <v>5076440.2859999994</v>
      </c>
      <c r="F10" s="218">
        <v>1970856.51</v>
      </c>
      <c r="G10" s="218">
        <v>3105583.7759999996</v>
      </c>
      <c r="H10" s="218">
        <v>448072.66000000003</v>
      </c>
      <c r="I10" s="218">
        <v>190821.36</v>
      </c>
      <c r="J10" s="218">
        <v>2171771.81</v>
      </c>
      <c r="K10" s="218">
        <v>460624.16815404018</v>
      </c>
      <c r="L10" s="218">
        <v>1835685.1133333333</v>
      </c>
      <c r="M10" s="218">
        <v>3714479.85</v>
      </c>
      <c r="N10" s="218">
        <v>13437271.079333333</v>
      </c>
      <c r="O10" s="218">
        <v>6636887.3787985602</v>
      </c>
      <c r="P10" s="218">
        <v>389416.98557353247</v>
      </c>
      <c r="Q10" s="218">
        <v>20463575.443705428</v>
      </c>
      <c r="R10" s="218">
        <v>201590315.59047353</v>
      </c>
      <c r="S10" s="218">
        <v>230478863.02047354</v>
      </c>
      <c r="T10" s="219">
        <f t="shared" si="2"/>
        <v>28888547.430000007</v>
      </c>
      <c r="U10" s="220">
        <f t="shared" si="3"/>
        <v>8424971.9862945788</v>
      </c>
    </row>
    <row r="11" spans="1:21" ht="39.75" customHeight="1">
      <c r="A11" s="216" t="s">
        <v>16</v>
      </c>
      <c r="B11" s="217" t="s">
        <v>13</v>
      </c>
      <c r="C11" s="217" t="s">
        <v>14</v>
      </c>
      <c r="D11" s="209">
        <v>8042</v>
      </c>
      <c r="E11" s="218">
        <v>25967.476000000002</v>
      </c>
      <c r="F11" s="218">
        <v>7259.14</v>
      </c>
      <c r="G11" s="218">
        <v>18708.335999999999</v>
      </c>
      <c r="H11" s="218">
        <v>12523.77</v>
      </c>
      <c r="I11" s="218">
        <v>6008.5599999999995</v>
      </c>
      <c r="J11" s="218">
        <v>57065.81</v>
      </c>
      <c r="K11" s="218">
        <v>9943.8046825396814</v>
      </c>
      <c r="L11" s="218">
        <v>29682.506666666668</v>
      </c>
      <c r="M11" s="218">
        <v>129705.89333333333</v>
      </c>
      <c r="N11" s="218">
        <v>260954.016</v>
      </c>
      <c r="O11" s="218">
        <v>211162.52851523354</v>
      </c>
      <c r="P11" s="218">
        <v>12854.229892612142</v>
      </c>
      <c r="Q11" s="218">
        <v>484970.77440784569</v>
      </c>
      <c r="R11" s="218">
        <v>1315750.2727497728</v>
      </c>
      <c r="S11" s="218">
        <v>2024925.1827497729</v>
      </c>
      <c r="T11" s="219">
        <f t="shared" si="2"/>
        <v>709174.91000000015</v>
      </c>
      <c r="U11" s="220">
        <f t="shared" si="3"/>
        <v>224204.13559215446</v>
      </c>
    </row>
    <row r="12" spans="1:21" ht="39.75" customHeight="1">
      <c r="A12" s="216" t="s">
        <v>17</v>
      </c>
      <c r="B12" s="217" t="s">
        <v>13</v>
      </c>
      <c r="C12" s="217" t="s">
        <v>14</v>
      </c>
      <c r="D12" s="209">
        <v>656920</v>
      </c>
      <c r="E12" s="218">
        <v>8960708.4879999999</v>
      </c>
      <c r="F12" s="218">
        <v>4188523.7800000003</v>
      </c>
      <c r="G12" s="218">
        <v>4772184.7080000006</v>
      </c>
      <c r="H12" s="218">
        <v>1145825.56</v>
      </c>
      <c r="I12" s="218">
        <v>545605.11999999988</v>
      </c>
      <c r="J12" s="218">
        <v>9834540.0399999991</v>
      </c>
      <c r="K12" s="218">
        <v>1369664.7103065448</v>
      </c>
      <c r="L12" s="218">
        <v>4878989.17</v>
      </c>
      <c r="M12" s="218">
        <v>17315239.363333333</v>
      </c>
      <c r="N12" s="218">
        <v>42680907.741333336</v>
      </c>
      <c r="O12" s="218">
        <v>18789168.125938322</v>
      </c>
      <c r="P12" s="218">
        <v>1073352.1972913158</v>
      </c>
      <c r="Q12" s="218">
        <v>62543428.064562976</v>
      </c>
      <c r="R12" s="218">
        <v>147898236.15420806</v>
      </c>
      <c r="S12" s="218">
        <v>219035953.41420805</v>
      </c>
      <c r="T12" s="219">
        <f t="shared" si="2"/>
        <v>71137717.25999999</v>
      </c>
      <c r="U12" s="220">
        <f t="shared" si="3"/>
        <v>8594289.1954370141</v>
      </c>
    </row>
    <row r="13" spans="1:21" ht="39.75" customHeight="1">
      <c r="A13" s="216" t="s">
        <v>18</v>
      </c>
      <c r="B13" s="217" t="s">
        <v>13</v>
      </c>
      <c r="C13" s="217" t="s">
        <v>14</v>
      </c>
      <c r="D13" s="209">
        <v>46576</v>
      </c>
      <c r="E13" s="218">
        <v>448485.85800000001</v>
      </c>
      <c r="F13" s="218">
        <v>228662.91</v>
      </c>
      <c r="G13" s="218">
        <v>219822.948</v>
      </c>
      <c r="H13" s="218">
        <v>76534.150000000009</v>
      </c>
      <c r="I13" s="218">
        <v>31795.519999999997</v>
      </c>
      <c r="J13" s="218">
        <v>453622.42</v>
      </c>
      <c r="K13" s="218">
        <v>121353.22176968586</v>
      </c>
      <c r="L13" s="218">
        <v>267314.23333333334</v>
      </c>
      <c r="M13" s="218">
        <v>871272.05000000016</v>
      </c>
      <c r="N13" s="218">
        <v>2149024.2313333335</v>
      </c>
      <c r="O13" s="218">
        <v>1077297.2021634735</v>
      </c>
      <c r="P13" s="218">
        <v>68669.656966140828</v>
      </c>
      <c r="Q13" s="218">
        <v>3294991.0904629477</v>
      </c>
      <c r="R13" s="218">
        <v>10155253.91629112</v>
      </c>
      <c r="S13" s="218">
        <v>14526172.196291113</v>
      </c>
      <c r="T13" s="219">
        <f t="shared" si="2"/>
        <v>4370918.2799999937</v>
      </c>
      <c r="U13" s="220">
        <f t="shared" si="3"/>
        <v>1075927.189537046</v>
      </c>
    </row>
    <row r="14" spans="1:21" ht="39.75" customHeight="1">
      <c r="A14" s="216" t="s">
        <v>19</v>
      </c>
      <c r="B14" s="217" t="s">
        <v>13</v>
      </c>
      <c r="C14" s="217" t="s">
        <v>14</v>
      </c>
      <c r="D14" s="209">
        <v>5321</v>
      </c>
      <c r="E14" s="218">
        <v>9865.6820000000007</v>
      </c>
      <c r="F14" s="218">
        <v>3629.57</v>
      </c>
      <c r="G14" s="218">
        <v>6236.1120000000001</v>
      </c>
      <c r="H14" s="218">
        <v>3578.2200000000003</v>
      </c>
      <c r="I14" s="218">
        <v>2733.6</v>
      </c>
      <c r="J14" s="218">
        <v>0</v>
      </c>
      <c r="K14" s="218">
        <v>2314.8933333333334</v>
      </c>
      <c r="L14" s="218">
        <v>31989.599999999995</v>
      </c>
      <c r="M14" s="218">
        <v>187109.77666666664</v>
      </c>
      <c r="N14" s="218">
        <v>235276.87866666663</v>
      </c>
      <c r="O14" s="218">
        <v>88393.61658777218</v>
      </c>
      <c r="P14" s="218">
        <v>4770.289630127384</v>
      </c>
      <c r="Q14" s="218">
        <v>328440.78488456621</v>
      </c>
      <c r="R14" s="218">
        <v>2432785.6239520474</v>
      </c>
      <c r="S14" s="218">
        <v>2805003.593952049</v>
      </c>
      <c r="T14" s="219">
        <f t="shared" si="2"/>
        <v>372217.9700000016</v>
      </c>
      <c r="U14" s="220">
        <f t="shared" si="3"/>
        <v>43777.185115435394</v>
      </c>
    </row>
    <row r="15" spans="1:21" ht="39.75" customHeight="1">
      <c r="A15" s="216" t="s">
        <v>20</v>
      </c>
      <c r="B15" s="217" t="s">
        <v>13</v>
      </c>
      <c r="C15" s="217" t="s">
        <v>14</v>
      </c>
      <c r="D15" s="209">
        <v>44455</v>
      </c>
      <c r="E15" s="218">
        <v>363884.77600000001</v>
      </c>
      <c r="F15" s="218">
        <v>181478.5</v>
      </c>
      <c r="G15" s="218">
        <v>182406.27600000001</v>
      </c>
      <c r="H15" s="218">
        <v>72757.14</v>
      </c>
      <c r="I15" s="218">
        <v>30069.599999999999</v>
      </c>
      <c r="J15" s="218">
        <v>274033.58999999997</v>
      </c>
      <c r="K15" s="218">
        <v>139794.99907595222</v>
      </c>
      <c r="L15" s="218">
        <v>326676.69666666666</v>
      </c>
      <c r="M15" s="218">
        <v>506798.49</v>
      </c>
      <c r="N15" s="218">
        <v>1574220.2926666664</v>
      </c>
      <c r="O15" s="218">
        <v>1025120.4145943023</v>
      </c>
      <c r="P15" s="218">
        <v>52838.005056069051</v>
      </c>
      <c r="Q15" s="218">
        <v>2652178.7123170379</v>
      </c>
      <c r="R15" s="218">
        <v>14192406.070901182</v>
      </c>
      <c r="S15" s="218">
        <v>18075969.380901176</v>
      </c>
      <c r="T15" s="219">
        <f t="shared" si="2"/>
        <v>3883563.3099999949</v>
      </c>
      <c r="U15" s="220">
        <f t="shared" si="3"/>
        <v>1231384.5976829571</v>
      </c>
    </row>
    <row r="16" spans="1:21" ht="39.75" customHeight="1">
      <c r="A16" s="216" t="s">
        <v>21</v>
      </c>
      <c r="B16" s="217" t="s">
        <v>13</v>
      </c>
      <c r="C16" s="217" t="s">
        <v>14</v>
      </c>
      <c r="D16" s="209">
        <v>8696</v>
      </c>
      <c r="E16" s="218">
        <v>109983.58600000001</v>
      </c>
      <c r="F16" s="218">
        <v>83480.11</v>
      </c>
      <c r="G16" s="218">
        <v>26503.475999999999</v>
      </c>
      <c r="H16" s="218">
        <v>6361.28</v>
      </c>
      <c r="I16" s="218">
        <v>6281.92</v>
      </c>
      <c r="J16" s="218">
        <v>159992.95000000001</v>
      </c>
      <c r="K16" s="218">
        <v>29621.330728715726</v>
      </c>
      <c r="L16" s="218">
        <v>52162.91333333333</v>
      </c>
      <c r="M16" s="218">
        <v>269639.73333333334</v>
      </c>
      <c r="N16" s="218">
        <v>604422.38266666676</v>
      </c>
      <c r="O16" s="218">
        <v>205024.08291886045</v>
      </c>
      <c r="P16" s="218">
        <v>14249.151369291731</v>
      </c>
      <c r="Q16" s="218">
        <v>823695.61695481895</v>
      </c>
      <c r="R16" s="218">
        <v>5345682.7235735757</v>
      </c>
      <c r="S16" s="218">
        <v>6132818.4035735736</v>
      </c>
      <c r="T16" s="219">
        <f t="shared" si="2"/>
        <v>787135.67999999784</v>
      </c>
      <c r="U16" s="220">
        <f t="shared" si="3"/>
        <v>-36559.936954821111</v>
      </c>
    </row>
    <row r="17" spans="1:21" ht="39.75" customHeight="1">
      <c r="A17" s="216" t="s">
        <v>22</v>
      </c>
      <c r="B17" s="217" t="s">
        <v>13</v>
      </c>
      <c r="C17" s="217" t="s">
        <v>14</v>
      </c>
      <c r="D17" s="209">
        <v>10178</v>
      </c>
      <c r="E17" s="218">
        <v>112614.614</v>
      </c>
      <c r="F17" s="218">
        <v>68961.83</v>
      </c>
      <c r="G17" s="218">
        <v>43652.784</v>
      </c>
      <c r="H17" s="218">
        <v>12324.980000000001</v>
      </c>
      <c r="I17" s="218">
        <v>4148.6399999999994</v>
      </c>
      <c r="J17" s="218">
        <v>127245.68000000001</v>
      </c>
      <c r="K17" s="218">
        <v>11067.050873015871</v>
      </c>
      <c r="L17" s="218">
        <v>54032.976666666662</v>
      </c>
      <c r="M17" s="218">
        <v>103896.88333333335</v>
      </c>
      <c r="N17" s="218">
        <v>414263.77400000003</v>
      </c>
      <c r="O17" s="218">
        <v>146708.84975331632</v>
      </c>
      <c r="P17" s="218">
        <v>8503.0919057193678</v>
      </c>
      <c r="Q17" s="218">
        <v>569475.71565903572</v>
      </c>
      <c r="R17" s="218">
        <v>5309331.9580494426</v>
      </c>
      <c r="S17" s="218">
        <v>6024620.9980494399</v>
      </c>
      <c r="T17" s="219">
        <f t="shared" si="2"/>
        <v>715289.03999999724</v>
      </c>
      <c r="U17" s="220">
        <f t="shared" si="3"/>
        <v>145813.32434096152</v>
      </c>
    </row>
    <row r="18" spans="1:21" ht="39.75" customHeight="1">
      <c r="A18" s="216" t="s">
        <v>23</v>
      </c>
      <c r="B18" s="217" t="s">
        <v>13</v>
      </c>
      <c r="C18" s="217" t="s">
        <v>14</v>
      </c>
      <c r="D18" s="209">
        <v>37105</v>
      </c>
      <c r="E18" s="218">
        <v>523855.20199999993</v>
      </c>
      <c r="F18" s="218">
        <v>221403.77000000002</v>
      </c>
      <c r="G18" s="218">
        <v>302451.43200000003</v>
      </c>
      <c r="H18" s="218">
        <v>79317.210000000006</v>
      </c>
      <c r="I18" s="218">
        <v>26944.719999999998</v>
      </c>
      <c r="J18" s="218">
        <v>829841.77</v>
      </c>
      <c r="K18" s="218">
        <v>96304.591200291194</v>
      </c>
      <c r="L18" s="218">
        <v>237176.17</v>
      </c>
      <c r="M18" s="218">
        <v>392201.75</v>
      </c>
      <c r="N18" s="218">
        <v>2089336.8219999997</v>
      </c>
      <c r="O18" s="218">
        <v>945934.46640108968</v>
      </c>
      <c r="P18" s="218">
        <v>55663.929021758013</v>
      </c>
      <c r="Q18" s="218">
        <v>3090935.2174228476</v>
      </c>
      <c r="R18" s="218">
        <v>14358212.963612413</v>
      </c>
      <c r="S18" s="218">
        <v>18038195.883612417</v>
      </c>
      <c r="T18" s="219">
        <f t="shared" si="2"/>
        <v>3679982.9200000037</v>
      </c>
      <c r="U18" s="220">
        <f t="shared" si="3"/>
        <v>589047.70257715601</v>
      </c>
    </row>
    <row r="19" spans="1:21" ht="39.75" customHeight="1">
      <c r="A19" s="216" t="s">
        <v>24</v>
      </c>
      <c r="B19" s="217" t="s">
        <v>13</v>
      </c>
      <c r="C19" s="217" t="s">
        <v>14</v>
      </c>
      <c r="D19" s="209">
        <v>40082</v>
      </c>
      <c r="E19" s="218">
        <v>376308.02799999999</v>
      </c>
      <c r="F19" s="218">
        <v>203255.92</v>
      </c>
      <c r="G19" s="218">
        <v>173052.10800000001</v>
      </c>
      <c r="H19" s="218">
        <v>43733.799999999996</v>
      </c>
      <c r="I19" s="218">
        <v>24275.439999999999</v>
      </c>
      <c r="J19" s="218">
        <v>688432.76</v>
      </c>
      <c r="K19" s="218">
        <v>78443.813843434327</v>
      </c>
      <c r="L19" s="218">
        <v>228488.05000000002</v>
      </c>
      <c r="M19" s="218">
        <v>321740.65999999997</v>
      </c>
      <c r="N19" s="218">
        <v>1682978.7379999999</v>
      </c>
      <c r="O19" s="218">
        <v>790017.94825321378</v>
      </c>
      <c r="P19" s="218">
        <v>44102.60207096317</v>
      </c>
      <c r="Q19" s="218">
        <v>2517099.2883241768</v>
      </c>
      <c r="R19" s="218">
        <v>26548740.326173499</v>
      </c>
      <c r="S19" s="218">
        <v>29909871.106173508</v>
      </c>
      <c r="T19" s="219">
        <f t="shared" si="2"/>
        <v>3361130.7800000086</v>
      </c>
      <c r="U19" s="220">
        <f t="shared" si="3"/>
        <v>844031.49167583184</v>
      </c>
    </row>
    <row r="20" spans="1:21" ht="39.75" customHeight="1">
      <c r="A20" s="216" t="s">
        <v>25</v>
      </c>
      <c r="B20" s="217" t="s">
        <v>13</v>
      </c>
      <c r="C20" s="217" t="s">
        <v>14</v>
      </c>
      <c r="D20" s="209">
        <v>2621</v>
      </c>
      <c r="E20" s="218">
        <v>4677.0839999999998</v>
      </c>
      <c r="F20" s="218">
        <v>0</v>
      </c>
      <c r="G20" s="218">
        <v>4677.0839999999998</v>
      </c>
      <c r="H20" s="218">
        <v>1590.32</v>
      </c>
      <c r="I20" s="218">
        <v>1725.9199999999998</v>
      </c>
      <c r="J20" s="218">
        <v>47456.590000000004</v>
      </c>
      <c r="K20" s="218">
        <v>2994.9074074074074</v>
      </c>
      <c r="L20" s="218">
        <v>20728.893333333333</v>
      </c>
      <c r="M20" s="218">
        <v>72865.919999999998</v>
      </c>
      <c r="N20" s="218">
        <v>149044.72733333334</v>
      </c>
      <c r="O20" s="218">
        <v>59542.922284818756</v>
      </c>
      <c r="P20" s="218">
        <v>3458.3966818207223</v>
      </c>
      <c r="Q20" s="218">
        <v>212046.0462999728</v>
      </c>
      <c r="R20" s="218">
        <v>2013260.7369976586</v>
      </c>
      <c r="S20" s="218">
        <v>2220414.4669976579</v>
      </c>
      <c r="T20" s="219">
        <f t="shared" si="2"/>
        <v>207153.72999999928</v>
      </c>
      <c r="U20" s="220">
        <f t="shared" si="3"/>
        <v>-4892.3162999735214</v>
      </c>
    </row>
    <row r="21" spans="1:21" ht="39.75" customHeight="1">
      <c r="A21" s="216" t="s">
        <v>26</v>
      </c>
      <c r="B21" s="217" t="s">
        <v>13</v>
      </c>
      <c r="C21" s="217" t="s">
        <v>14</v>
      </c>
      <c r="D21" s="209">
        <v>45886</v>
      </c>
      <c r="E21" s="218">
        <v>209638.948</v>
      </c>
      <c r="F21" s="218">
        <v>137923.66</v>
      </c>
      <c r="G21" s="218">
        <v>71715.288</v>
      </c>
      <c r="H21" s="218">
        <v>60630.950000000004</v>
      </c>
      <c r="I21" s="218">
        <v>31779.439999999995</v>
      </c>
      <c r="J21" s="218">
        <v>580942.88</v>
      </c>
      <c r="K21" s="218">
        <v>136726.16345085471</v>
      </c>
      <c r="L21" s="218">
        <v>201261.81999999998</v>
      </c>
      <c r="M21" s="218">
        <v>1132040.8700000001</v>
      </c>
      <c r="N21" s="218">
        <v>2216294.9079999998</v>
      </c>
      <c r="O21" s="218">
        <v>983992.82909860276</v>
      </c>
      <c r="P21" s="218">
        <v>62868.526483749323</v>
      </c>
      <c r="Q21" s="218">
        <v>3263156.2635823521</v>
      </c>
      <c r="R21" s="218">
        <v>19979054.915244233</v>
      </c>
      <c r="S21" s="218">
        <v>23870657.10524423</v>
      </c>
      <c r="T21" s="219">
        <f t="shared" si="2"/>
        <v>3891602.1899999976</v>
      </c>
      <c r="U21" s="220">
        <f t="shared" si="3"/>
        <v>628445.92641764553</v>
      </c>
    </row>
    <row r="22" spans="1:21" ht="39.75" customHeight="1">
      <c r="A22" s="216" t="s">
        <v>27</v>
      </c>
      <c r="B22" s="217" t="s">
        <v>13</v>
      </c>
      <c r="C22" s="217" t="s">
        <v>14</v>
      </c>
      <c r="D22" s="209">
        <v>14745</v>
      </c>
      <c r="E22" s="218">
        <v>52421.98000000001</v>
      </c>
      <c r="F22" s="218">
        <v>29036.560000000001</v>
      </c>
      <c r="G22" s="218">
        <v>23385.420000000002</v>
      </c>
      <c r="H22" s="218">
        <v>18487.47</v>
      </c>
      <c r="I22" s="218">
        <v>11213.119999999999</v>
      </c>
      <c r="J22" s="218">
        <v>232184.12</v>
      </c>
      <c r="K22" s="218">
        <v>37864.043585395535</v>
      </c>
      <c r="L22" s="218">
        <v>101838.98666666665</v>
      </c>
      <c r="M22" s="218">
        <v>298540.25</v>
      </c>
      <c r="N22" s="218">
        <v>714685.92666666664</v>
      </c>
      <c r="O22" s="218">
        <v>372603.64769984526</v>
      </c>
      <c r="P22" s="218">
        <v>21521.16335432027</v>
      </c>
      <c r="Q22" s="218">
        <v>1108810.737720832</v>
      </c>
      <c r="R22" s="218">
        <v>6179800.2356202882</v>
      </c>
      <c r="S22" s="218">
        <v>7405331.275620291</v>
      </c>
      <c r="T22" s="219">
        <f t="shared" si="2"/>
        <v>1225531.0400000028</v>
      </c>
      <c r="U22" s="220">
        <f t="shared" si="3"/>
        <v>116720.30227917084</v>
      </c>
    </row>
    <row r="23" spans="1:21" ht="39.75" customHeight="1">
      <c r="A23" s="216" t="s">
        <v>28</v>
      </c>
      <c r="B23" s="217" t="s">
        <v>13</v>
      </c>
      <c r="C23" s="217" t="s">
        <v>14</v>
      </c>
      <c r="D23" s="209">
        <v>1871</v>
      </c>
      <c r="E23" s="218">
        <v>8306.6540000000005</v>
      </c>
      <c r="F23" s="218">
        <v>3629.57</v>
      </c>
      <c r="G23" s="218">
        <v>4677.0839999999998</v>
      </c>
      <c r="H23" s="218">
        <v>2186.69</v>
      </c>
      <c r="I23" s="218">
        <v>1645.5199999999998</v>
      </c>
      <c r="J23" s="218">
        <v>9194.74</v>
      </c>
      <c r="K23" s="218">
        <v>0</v>
      </c>
      <c r="L23" s="218">
        <v>13409.126666666665</v>
      </c>
      <c r="M23" s="218">
        <v>26636.13</v>
      </c>
      <c r="N23" s="218">
        <v>61378.86066666666</v>
      </c>
      <c r="O23" s="218">
        <v>58315.233165544145</v>
      </c>
      <c r="P23" s="218">
        <v>2972.147015657039</v>
      </c>
      <c r="Q23" s="218">
        <v>122666.24084786786</v>
      </c>
      <c r="R23" s="218">
        <v>1403564.443172052</v>
      </c>
      <c r="S23" s="218">
        <v>1572575.903172052</v>
      </c>
      <c r="T23" s="219">
        <f t="shared" si="2"/>
        <v>169011.45999999996</v>
      </c>
      <c r="U23" s="220">
        <f t="shared" si="3"/>
        <v>46345.219152132107</v>
      </c>
    </row>
    <row r="24" spans="1:21" ht="39.75" customHeight="1">
      <c r="A24" s="216" t="s">
        <v>29</v>
      </c>
      <c r="B24" s="217" t="s">
        <v>13</v>
      </c>
      <c r="C24" s="217" t="s">
        <v>14</v>
      </c>
      <c r="D24" s="209">
        <v>20783</v>
      </c>
      <c r="E24" s="218">
        <v>105404.446</v>
      </c>
      <c r="F24" s="218">
        <v>39925.270000000004</v>
      </c>
      <c r="G24" s="218">
        <v>65479.175999999999</v>
      </c>
      <c r="H24" s="218">
        <v>20674.16</v>
      </c>
      <c r="I24" s="218">
        <v>9765.92</v>
      </c>
      <c r="J24" s="218">
        <v>238861.3</v>
      </c>
      <c r="K24" s="218">
        <v>32440.427319223982</v>
      </c>
      <c r="L24" s="218">
        <v>152135.27000000002</v>
      </c>
      <c r="M24" s="218">
        <v>280655.33</v>
      </c>
      <c r="N24" s="218">
        <v>807496.42599999998</v>
      </c>
      <c r="O24" s="218">
        <v>322882.23836922337</v>
      </c>
      <c r="P24" s="218">
        <v>17485.470475222988</v>
      </c>
      <c r="Q24" s="218">
        <v>1147864.1348444463</v>
      </c>
      <c r="R24" s="218">
        <v>14885151.861152273</v>
      </c>
      <c r="S24" s="218">
        <v>16396063.52115228</v>
      </c>
      <c r="T24" s="219">
        <f t="shared" si="2"/>
        <v>1510911.6600000076</v>
      </c>
      <c r="U24" s="220">
        <f t="shared" si="3"/>
        <v>363047.52515556128</v>
      </c>
    </row>
    <row r="25" spans="1:21" ht="39.75" customHeight="1">
      <c r="A25" s="216" t="s">
        <v>30</v>
      </c>
      <c r="B25" s="217" t="s">
        <v>13</v>
      </c>
      <c r="C25" s="217" t="s">
        <v>14</v>
      </c>
      <c r="D25" s="209">
        <v>43663</v>
      </c>
      <c r="E25" s="218">
        <v>292145.00200000004</v>
      </c>
      <c r="F25" s="218">
        <v>192367.21000000002</v>
      </c>
      <c r="G25" s="218">
        <v>99777.792000000001</v>
      </c>
      <c r="H25" s="218">
        <v>52878.140000000007</v>
      </c>
      <c r="I25" s="218">
        <v>20587.759999999998</v>
      </c>
      <c r="J25" s="218">
        <v>222102.16</v>
      </c>
      <c r="K25" s="218">
        <v>65526.640331262934</v>
      </c>
      <c r="L25" s="218">
        <v>252160.63666666669</v>
      </c>
      <c r="M25" s="218">
        <v>421735.74666666664</v>
      </c>
      <c r="N25" s="218">
        <v>1261609.4453333335</v>
      </c>
      <c r="O25" s="218">
        <v>729861.18140875781</v>
      </c>
      <c r="P25" s="218">
        <v>38662.176211833466</v>
      </c>
      <c r="Q25" s="218">
        <v>2030132.8029539248</v>
      </c>
      <c r="R25" s="218">
        <v>27833065.931889866</v>
      </c>
      <c r="S25" s="218">
        <v>31088804.581889872</v>
      </c>
      <c r="T25" s="219">
        <f t="shared" si="2"/>
        <v>3255738.650000006</v>
      </c>
      <c r="U25" s="220">
        <f t="shared" si="3"/>
        <v>1225605.8470460812</v>
      </c>
    </row>
    <row r="26" spans="1:21" ht="39.75" customHeight="1">
      <c r="A26" s="216" t="s">
        <v>31</v>
      </c>
      <c r="B26" s="217" t="s">
        <v>13</v>
      </c>
      <c r="C26" s="217" t="s">
        <v>14</v>
      </c>
      <c r="D26" s="209">
        <v>5070</v>
      </c>
      <c r="E26" s="218">
        <v>9865.6820000000007</v>
      </c>
      <c r="F26" s="218">
        <v>3629.57</v>
      </c>
      <c r="G26" s="218">
        <v>6236.1120000000001</v>
      </c>
      <c r="H26" s="218">
        <v>3975.8</v>
      </c>
      <c r="I26" s="218">
        <v>2138.64</v>
      </c>
      <c r="J26" s="218">
        <v>13301.01</v>
      </c>
      <c r="K26" s="218">
        <v>3715.2708333333335</v>
      </c>
      <c r="L26" s="218">
        <v>44560.920000000006</v>
      </c>
      <c r="M26" s="218">
        <v>51237.223333333328</v>
      </c>
      <c r="N26" s="218">
        <v>125079.27533333332</v>
      </c>
      <c r="O26" s="218">
        <v>69364.435239015671</v>
      </c>
      <c r="P26" s="218">
        <v>3865.9433210896113</v>
      </c>
      <c r="Q26" s="218">
        <v>198309.6538934386</v>
      </c>
      <c r="R26" s="218">
        <v>4094785.9419310982</v>
      </c>
      <c r="S26" s="218">
        <v>4443752.3119310979</v>
      </c>
      <c r="T26" s="219">
        <f t="shared" si="2"/>
        <v>348966.36999999965</v>
      </c>
      <c r="U26" s="220">
        <f t="shared" si="3"/>
        <v>150656.71610656104</v>
      </c>
    </row>
    <row r="27" spans="1:21" ht="39.75" customHeight="1">
      <c r="A27" s="216" t="s">
        <v>32</v>
      </c>
      <c r="B27" s="217" t="s">
        <v>13</v>
      </c>
      <c r="C27" s="217" t="s">
        <v>14</v>
      </c>
      <c r="D27" s="209">
        <v>50619</v>
      </c>
      <c r="E27" s="218">
        <v>433018.00800000003</v>
      </c>
      <c r="F27" s="218">
        <v>174219.36000000002</v>
      </c>
      <c r="G27" s="218">
        <v>258798.64799999999</v>
      </c>
      <c r="H27" s="218">
        <v>95220.409999999989</v>
      </c>
      <c r="I27" s="218">
        <v>33692.959999999999</v>
      </c>
      <c r="J27" s="218">
        <v>398808.74</v>
      </c>
      <c r="K27" s="218">
        <v>106116.11684600667</v>
      </c>
      <c r="L27" s="218">
        <v>359433.01</v>
      </c>
      <c r="M27" s="218">
        <v>806029.54333333333</v>
      </c>
      <c r="N27" s="218">
        <v>2126202.6713333335</v>
      </c>
      <c r="O27" s="218">
        <v>1168146.1969897947</v>
      </c>
      <c r="P27" s="218">
        <v>67569.397090154496</v>
      </c>
      <c r="Q27" s="218">
        <v>3361918.2654132829</v>
      </c>
      <c r="R27" s="218">
        <v>22907271.226155683</v>
      </c>
      <c r="S27" s="218">
        <v>27286403.306155682</v>
      </c>
      <c r="T27" s="219">
        <f t="shared" si="2"/>
        <v>4379132.0799999982</v>
      </c>
      <c r="U27" s="220">
        <f t="shared" si="3"/>
        <v>1017213.8145867153</v>
      </c>
    </row>
    <row r="28" spans="1:21" ht="39.75" customHeight="1">
      <c r="A28" s="216" t="s">
        <v>33</v>
      </c>
      <c r="B28" s="217" t="s">
        <v>13</v>
      </c>
      <c r="C28" s="217" t="s">
        <v>14</v>
      </c>
      <c r="D28" s="209">
        <v>1833</v>
      </c>
      <c r="E28" s="218">
        <v>4677.0839999999998</v>
      </c>
      <c r="F28" s="218">
        <v>0</v>
      </c>
      <c r="G28" s="218">
        <v>4677.0839999999998</v>
      </c>
      <c r="H28" s="218">
        <v>2981.85</v>
      </c>
      <c r="I28" s="218">
        <v>1366.8</v>
      </c>
      <c r="J28" s="218">
        <v>14800.08</v>
      </c>
      <c r="K28" s="218">
        <v>0</v>
      </c>
      <c r="L28" s="218">
        <v>17730.813333333332</v>
      </c>
      <c r="M28" s="218">
        <v>34590.866666666669</v>
      </c>
      <c r="N28" s="218">
        <v>76147.494000000006</v>
      </c>
      <c r="O28" s="218">
        <v>44810.652853523396</v>
      </c>
      <c r="P28" s="218">
        <v>2531.6843651399249</v>
      </c>
      <c r="Q28" s="218">
        <v>123489.83121866333</v>
      </c>
      <c r="R28" s="218">
        <v>1261740.1256710445</v>
      </c>
      <c r="S28" s="218">
        <v>1418267.9556710441</v>
      </c>
      <c r="T28" s="219">
        <f t="shared" si="2"/>
        <v>156527.82999999961</v>
      </c>
      <c r="U28" s="220">
        <f t="shared" si="3"/>
        <v>33037.998781336282</v>
      </c>
    </row>
    <row r="29" spans="1:21" ht="39.75" customHeight="1">
      <c r="A29" s="216" t="s">
        <v>34</v>
      </c>
      <c r="B29" s="217" t="s">
        <v>13</v>
      </c>
      <c r="C29" s="217" t="s">
        <v>14</v>
      </c>
      <c r="D29" s="209">
        <v>27528</v>
      </c>
      <c r="E29" s="218">
        <v>100727.36200000002</v>
      </c>
      <c r="F29" s="218">
        <v>39925.270000000004</v>
      </c>
      <c r="G29" s="218">
        <v>60802.092000000004</v>
      </c>
      <c r="H29" s="218">
        <v>41745.9</v>
      </c>
      <c r="I29" s="218">
        <v>18738.559999999998</v>
      </c>
      <c r="J29" s="218">
        <v>164236.79999999999</v>
      </c>
      <c r="K29" s="218">
        <v>63667.405053613045</v>
      </c>
      <c r="L29" s="218">
        <v>165118.83333333334</v>
      </c>
      <c r="M29" s="218">
        <v>487345.32333333342</v>
      </c>
      <c r="N29" s="218">
        <v>977912.77866666671</v>
      </c>
      <c r="O29" s="218">
        <v>639012.18658243632</v>
      </c>
      <c r="P29" s="218">
        <v>40365.052293748849</v>
      </c>
      <c r="Q29" s="218">
        <v>1657290.0175428519</v>
      </c>
      <c r="R29" s="218">
        <v>17575924.889738191</v>
      </c>
      <c r="S29" s="218">
        <v>19893076.509738188</v>
      </c>
      <c r="T29" s="219">
        <f t="shared" si="2"/>
        <v>2317151.6199999973</v>
      </c>
      <c r="U29" s="220">
        <f t="shared" si="3"/>
        <v>659861.60245714546</v>
      </c>
    </row>
    <row r="30" spans="1:21" ht="39.75" customHeight="1">
      <c r="A30" s="216" t="s">
        <v>35</v>
      </c>
      <c r="B30" s="217" t="s">
        <v>13</v>
      </c>
      <c r="C30" s="217" t="s">
        <v>14</v>
      </c>
      <c r="D30" s="209">
        <v>21687</v>
      </c>
      <c r="E30" s="218">
        <v>118314.72600000001</v>
      </c>
      <c r="F30" s="218">
        <v>76220.97</v>
      </c>
      <c r="G30" s="218">
        <v>42093.756000000008</v>
      </c>
      <c r="H30" s="218">
        <v>23258.43</v>
      </c>
      <c r="I30" s="218">
        <v>9546.159999999998</v>
      </c>
      <c r="J30" s="218">
        <v>142832.95000000001</v>
      </c>
      <c r="K30" s="218">
        <v>27499.087714285717</v>
      </c>
      <c r="L30" s="218">
        <v>136039.91333333333</v>
      </c>
      <c r="M30" s="218">
        <v>189428.20000000004</v>
      </c>
      <c r="N30" s="218">
        <v>619420.37933333346</v>
      </c>
      <c r="O30" s="218">
        <v>344980.64251616644</v>
      </c>
      <c r="P30" s="218">
        <v>18638.585869271385</v>
      </c>
      <c r="Q30" s="218">
        <v>983039.60771877132</v>
      </c>
      <c r="R30" s="218">
        <v>11806414.025956688</v>
      </c>
      <c r="S30" s="218">
        <v>13395906.695956683</v>
      </c>
      <c r="T30" s="219">
        <f t="shared" si="2"/>
        <v>1589492.6699999943</v>
      </c>
      <c r="U30" s="220">
        <f t="shared" si="3"/>
        <v>606453.06228122301</v>
      </c>
    </row>
    <row r="31" spans="1:21" ht="39.75" customHeight="1">
      <c r="A31" s="216" t="s">
        <v>36</v>
      </c>
      <c r="B31" s="217" t="s">
        <v>13</v>
      </c>
      <c r="C31" s="217" t="s">
        <v>14</v>
      </c>
      <c r="D31" s="209">
        <v>6149</v>
      </c>
      <c r="E31" s="218">
        <v>17124.822000000004</v>
      </c>
      <c r="F31" s="218">
        <v>10888.710000000001</v>
      </c>
      <c r="G31" s="218">
        <v>6236.1120000000001</v>
      </c>
      <c r="H31" s="218">
        <v>4770.96</v>
      </c>
      <c r="I31" s="218">
        <v>2819.3599999999997</v>
      </c>
      <c r="J31" s="218">
        <v>32393.9</v>
      </c>
      <c r="K31" s="218">
        <v>19574.726666666666</v>
      </c>
      <c r="L31" s="218">
        <v>58195.179999999993</v>
      </c>
      <c r="M31" s="218">
        <v>29464.566666666666</v>
      </c>
      <c r="N31" s="218">
        <v>144768.78866666666</v>
      </c>
      <c r="O31" s="218">
        <v>102512.04145943023</v>
      </c>
      <c r="P31" s="218">
        <v>6065.7245728099333</v>
      </c>
      <c r="Q31" s="218">
        <v>253346.55469890684</v>
      </c>
      <c r="R31" s="218">
        <v>3367696.213247044</v>
      </c>
      <c r="S31" s="218">
        <v>3824017.9932470452</v>
      </c>
      <c r="T31" s="219">
        <f t="shared" si="2"/>
        <v>456321.78000000119</v>
      </c>
      <c r="U31" s="220">
        <f t="shared" si="3"/>
        <v>202975.22530109435</v>
      </c>
    </row>
    <row r="32" spans="1:21" ht="39.75" customHeight="1">
      <c r="A32" s="216" t="s">
        <v>37</v>
      </c>
      <c r="B32" s="217" t="s">
        <v>13</v>
      </c>
      <c r="C32" s="217" t="s">
        <v>14</v>
      </c>
      <c r="D32" s="209">
        <v>38783</v>
      </c>
      <c r="E32" s="218">
        <v>280282.23599999998</v>
      </c>
      <c r="F32" s="218">
        <v>152441.94</v>
      </c>
      <c r="G32" s="218">
        <v>127840.296</v>
      </c>
      <c r="H32" s="218">
        <v>40553.160000000003</v>
      </c>
      <c r="I32" s="218">
        <v>20287.599999999999</v>
      </c>
      <c r="J32" s="218">
        <v>221628.68</v>
      </c>
      <c r="K32" s="218">
        <v>50728.804285714286</v>
      </c>
      <c r="L32" s="218">
        <v>288256.72000000003</v>
      </c>
      <c r="M32" s="218">
        <v>628435.51</v>
      </c>
      <c r="N32" s="218">
        <v>1479443.906</v>
      </c>
      <c r="O32" s="218">
        <v>669704.41456430161</v>
      </c>
      <c r="P32" s="218">
        <v>34386.154250609718</v>
      </c>
      <c r="Q32" s="218">
        <v>2183534.4748149114</v>
      </c>
      <c r="R32" s="218">
        <v>18984708.044712968</v>
      </c>
      <c r="S32" s="218">
        <v>21952672.294712968</v>
      </c>
      <c r="T32" s="219">
        <f t="shared" si="2"/>
        <v>2967964.25</v>
      </c>
      <c r="U32" s="220">
        <f t="shared" si="3"/>
        <v>784429.77518508863</v>
      </c>
    </row>
    <row r="33" spans="1:21" ht="39.75" customHeight="1">
      <c r="A33" s="216" t="s">
        <v>38</v>
      </c>
      <c r="B33" s="217" t="s">
        <v>13</v>
      </c>
      <c r="C33" s="217" t="s">
        <v>14</v>
      </c>
      <c r="D33" s="209">
        <v>237231</v>
      </c>
      <c r="E33" s="218">
        <v>3806496.2800000003</v>
      </c>
      <c r="F33" s="218">
        <v>1444568.86</v>
      </c>
      <c r="G33" s="218">
        <v>2361927.42</v>
      </c>
      <c r="H33" s="218">
        <v>508107.24</v>
      </c>
      <c r="I33" s="218">
        <v>175009.36</v>
      </c>
      <c r="J33" s="218">
        <v>3188548.5700000003</v>
      </c>
      <c r="K33" s="218">
        <v>623752.89585008565</v>
      </c>
      <c r="L33" s="218">
        <v>1627408.0766666669</v>
      </c>
      <c r="M33" s="218">
        <v>3400592.3033333332</v>
      </c>
      <c r="N33" s="218">
        <v>12706161.83</v>
      </c>
      <c r="O33" s="218">
        <v>5974549.0989499064</v>
      </c>
      <c r="P33" s="218">
        <v>370375.9170667227</v>
      </c>
      <c r="Q33" s="218">
        <v>19051086.846016631</v>
      </c>
      <c r="R33" s="218">
        <v>150312862.34131712</v>
      </c>
      <c r="S33" s="218">
        <v>175691725.95131713</v>
      </c>
      <c r="T33" s="219">
        <f t="shared" si="2"/>
        <v>25378863.610000014</v>
      </c>
      <c r="U33" s="220">
        <f t="shared" si="3"/>
        <v>6327776.7639833838</v>
      </c>
    </row>
    <row r="34" spans="1:21" ht="39.75" customHeight="1">
      <c r="A34" s="216" t="s">
        <v>39</v>
      </c>
      <c r="B34" s="217" t="s">
        <v>13</v>
      </c>
      <c r="C34" s="217" t="s">
        <v>14</v>
      </c>
      <c r="D34" s="209">
        <v>29160</v>
      </c>
      <c r="E34" s="218">
        <v>177995.84599999999</v>
      </c>
      <c r="F34" s="218">
        <v>112516.67</v>
      </c>
      <c r="G34" s="218">
        <v>65479.175999999999</v>
      </c>
      <c r="H34" s="218">
        <v>37173.730000000003</v>
      </c>
      <c r="I34" s="218">
        <v>18014.959999999995</v>
      </c>
      <c r="J34" s="218">
        <v>419783.67</v>
      </c>
      <c r="K34" s="218">
        <v>83961.352938249474</v>
      </c>
      <c r="L34" s="218">
        <v>222066.36</v>
      </c>
      <c r="M34" s="218">
        <v>376099.94333333336</v>
      </c>
      <c r="N34" s="218">
        <v>1251134.5093333335</v>
      </c>
      <c r="O34" s="218">
        <v>612616.87051803223</v>
      </c>
      <c r="P34" s="218">
        <v>35642.659679989076</v>
      </c>
      <c r="Q34" s="218">
        <v>1899394.0395313548</v>
      </c>
      <c r="R34" s="218">
        <v>16169370.467643324</v>
      </c>
      <c r="S34" s="218">
        <v>18617925.837643314</v>
      </c>
      <c r="T34" s="219">
        <f t="shared" si="2"/>
        <v>2448555.3699999899</v>
      </c>
      <c r="U34" s="220">
        <f t="shared" si="3"/>
        <v>549161.33046863507</v>
      </c>
    </row>
    <row r="35" spans="1:21" ht="39.75" customHeight="1">
      <c r="A35" s="216" t="s">
        <v>40</v>
      </c>
      <c r="B35" s="217" t="s">
        <v>41</v>
      </c>
      <c r="C35" s="217" t="s">
        <v>42</v>
      </c>
      <c r="D35" s="209">
        <v>3959</v>
      </c>
      <c r="E35" s="218">
        <v>46161.382000000005</v>
      </c>
      <c r="F35" s="218">
        <v>39925.270000000004</v>
      </c>
      <c r="G35" s="218">
        <v>6236.1120000000001</v>
      </c>
      <c r="H35" s="218">
        <v>12126.189999999999</v>
      </c>
      <c r="I35" s="218">
        <v>1929.6</v>
      </c>
      <c r="J35" s="218">
        <v>28300.27</v>
      </c>
      <c r="K35" s="218">
        <v>12435.454722222223</v>
      </c>
      <c r="L35" s="218">
        <v>31186.133333333331</v>
      </c>
      <c r="M35" s="218">
        <v>47235.756666666661</v>
      </c>
      <c r="N35" s="218">
        <v>166939.33199999999</v>
      </c>
      <c r="O35" s="218">
        <v>62021.363983219795</v>
      </c>
      <c r="P35" s="218">
        <v>4300.1814694796576</v>
      </c>
      <c r="Q35" s="218">
        <v>233260.87745269944</v>
      </c>
      <c r="R35" s="218">
        <v>3426794.5113304714</v>
      </c>
      <c r="S35" s="218">
        <v>3726116.0313304719</v>
      </c>
      <c r="T35" s="219">
        <f t="shared" si="2"/>
        <v>299321.52000000048</v>
      </c>
      <c r="U35" s="220">
        <f t="shared" si="3"/>
        <v>66060.642547301046</v>
      </c>
    </row>
    <row r="36" spans="1:21" ht="39.75" customHeight="1">
      <c r="A36" s="216" t="s">
        <v>43</v>
      </c>
      <c r="B36" s="217" t="s">
        <v>41</v>
      </c>
      <c r="C36" s="217" t="s">
        <v>42</v>
      </c>
      <c r="D36" s="209">
        <v>34667</v>
      </c>
      <c r="E36" s="218">
        <v>447753.97000000009</v>
      </c>
      <c r="F36" s="218">
        <v>323031.73000000004</v>
      </c>
      <c r="G36" s="218">
        <v>124722.24000000001</v>
      </c>
      <c r="H36" s="218">
        <v>116490.94</v>
      </c>
      <c r="I36" s="218">
        <v>17736.239999999998</v>
      </c>
      <c r="J36" s="218">
        <v>310726.29000000004</v>
      </c>
      <c r="K36" s="218">
        <v>71366.042660869571</v>
      </c>
      <c r="L36" s="218">
        <v>132395.61666666667</v>
      </c>
      <c r="M36" s="218">
        <v>479978.78333333338</v>
      </c>
      <c r="N36" s="218">
        <v>1505081.8400000003</v>
      </c>
      <c r="O36" s="218">
        <v>535310.60758332419</v>
      </c>
      <c r="P36" s="218">
        <v>35641.81567970066</v>
      </c>
      <c r="Q36" s="218">
        <v>2076034.2632630251</v>
      </c>
      <c r="R36" s="218">
        <v>17730744.510021057</v>
      </c>
      <c r="S36" s="218">
        <v>20295604.480021056</v>
      </c>
      <c r="T36" s="219">
        <f t="shared" si="2"/>
        <v>2564859.9699999988</v>
      </c>
      <c r="U36" s="220">
        <f t="shared" si="3"/>
        <v>488825.70673697372</v>
      </c>
    </row>
    <row r="37" spans="1:21" ht="39.75" customHeight="1">
      <c r="A37" s="216" t="s">
        <v>44</v>
      </c>
      <c r="B37" s="217" t="s">
        <v>41</v>
      </c>
      <c r="C37" s="217" t="s">
        <v>42</v>
      </c>
      <c r="D37" s="209">
        <v>6609</v>
      </c>
      <c r="E37" s="218">
        <v>43092.29800000001</v>
      </c>
      <c r="F37" s="218">
        <v>18147.850000000002</v>
      </c>
      <c r="G37" s="218">
        <v>24944.448</v>
      </c>
      <c r="H37" s="218">
        <v>29818.5</v>
      </c>
      <c r="I37" s="218">
        <v>3768.08</v>
      </c>
      <c r="J37" s="218">
        <v>104672.68</v>
      </c>
      <c r="K37" s="218">
        <v>19387.101666666666</v>
      </c>
      <c r="L37" s="218">
        <v>89023.266666666677</v>
      </c>
      <c r="M37" s="218">
        <v>78160.210000000006</v>
      </c>
      <c r="N37" s="218">
        <v>348535.0346666667</v>
      </c>
      <c r="O37" s="218">
        <v>124042.72796643959</v>
      </c>
      <c r="P37" s="218">
        <v>6944.5398731231217</v>
      </c>
      <c r="Q37" s="218">
        <v>479522.30250622943</v>
      </c>
      <c r="R37" s="218">
        <v>6529992.5903664017</v>
      </c>
      <c r="S37" s="218">
        <v>7004583.1003664033</v>
      </c>
      <c r="T37" s="219">
        <f t="shared" si="2"/>
        <v>474590.51000000164</v>
      </c>
      <c r="U37" s="220">
        <f t="shared" si="3"/>
        <v>-4931.7925062277936</v>
      </c>
    </row>
    <row r="38" spans="1:21" ht="39.75" customHeight="1">
      <c r="A38" s="216" t="s">
        <v>45</v>
      </c>
      <c r="B38" s="217" t="s">
        <v>41</v>
      </c>
      <c r="C38" s="217" t="s">
        <v>42</v>
      </c>
      <c r="D38" s="209">
        <v>2292</v>
      </c>
      <c r="E38" s="218">
        <v>33713.644</v>
      </c>
      <c r="F38" s="218">
        <v>29036.560000000001</v>
      </c>
      <c r="G38" s="218">
        <v>4677.0839999999998</v>
      </c>
      <c r="H38" s="218">
        <v>6957.65</v>
      </c>
      <c r="I38" s="218">
        <v>1088.08</v>
      </c>
      <c r="J38" s="218">
        <v>16475.88</v>
      </c>
      <c r="K38" s="218">
        <v>0</v>
      </c>
      <c r="L38" s="218">
        <v>13421.539999999999</v>
      </c>
      <c r="M38" s="218">
        <v>30937.17</v>
      </c>
      <c r="N38" s="218">
        <v>102593.96399999999</v>
      </c>
      <c r="O38" s="218">
        <v>35526.800728252114</v>
      </c>
      <c r="P38" s="218">
        <v>2236.3897642303673</v>
      </c>
      <c r="Q38" s="218">
        <v>140357.15449248248</v>
      </c>
      <c r="R38" s="218">
        <v>1147932.6851701292</v>
      </c>
      <c r="S38" s="218">
        <v>1308416.0851701291</v>
      </c>
      <c r="T38" s="219">
        <f t="shared" si="2"/>
        <v>160483.39999999991</v>
      </c>
      <c r="U38" s="220">
        <f t="shared" si="3"/>
        <v>20126.245507517422</v>
      </c>
    </row>
    <row r="39" spans="1:21" ht="39.75" customHeight="1">
      <c r="A39" s="216" t="s">
        <v>46</v>
      </c>
      <c r="B39" s="217" t="s">
        <v>41</v>
      </c>
      <c r="C39" s="217" t="s">
        <v>42</v>
      </c>
      <c r="D39" s="209">
        <v>962</v>
      </c>
      <c r="E39" s="218">
        <v>9865.6820000000007</v>
      </c>
      <c r="F39" s="218">
        <v>3629.57</v>
      </c>
      <c r="G39" s="218">
        <v>6236.1120000000001</v>
      </c>
      <c r="H39" s="218">
        <v>4770.96</v>
      </c>
      <c r="I39" s="218">
        <v>546.71999999999991</v>
      </c>
      <c r="J39" s="218">
        <v>30096.66</v>
      </c>
      <c r="K39" s="218">
        <v>3960.3983333333331</v>
      </c>
      <c r="L39" s="218">
        <v>18014.400000000001</v>
      </c>
      <c r="M39" s="218">
        <v>26570.513333333336</v>
      </c>
      <c r="N39" s="218">
        <v>89864.935333333327</v>
      </c>
      <c r="O39" s="218">
        <v>16860.176616797613</v>
      </c>
      <c r="P39" s="218">
        <v>1039.8083553285451</v>
      </c>
      <c r="Q39" s="218">
        <v>107764.92030545948</v>
      </c>
      <c r="R39" s="218">
        <v>203629.06231963728</v>
      </c>
      <c r="S39" s="218">
        <v>270963.16231963714</v>
      </c>
      <c r="T39" s="219">
        <f t="shared" si="2"/>
        <v>67334.09999999986</v>
      </c>
      <c r="U39" s="220">
        <f t="shared" si="3"/>
        <v>-40430.820305459623</v>
      </c>
    </row>
    <row r="40" spans="1:21" ht="39.75" customHeight="1">
      <c r="A40" s="216" t="s">
        <v>47</v>
      </c>
      <c r="B40" s="217" t="s">
        <v>41</v>
      </c>
      <c r="C40" s="217" t="s">
        <v>42</v>
      </c>
      <c r="D40" s="209">
        <v>8468</v>
      </c>
      <c r="E40" s="218">
        <v>181015.95800000001</v>
      </c>
      <c r="F40" s="218">
        <v>156071.51</v>
      </c>
      <c r="G40" s="218">
        <v>24944.448</v>
      </c>
      <c r="H40" s="218">
        <v>62618.85</v>
      </c>
      <c r="I40" s="218">
        <v>3296.3999999999996</v>
      </c>
      <c r="J40" s="218">
        <v>240340.91999999998</v>
      </c>
      <c r="K40" s="218">
        <v>13225.684715909092</v>
      </c>
      <c r="L40" s="218">
        <v>29005.97</v>
      </c>
      <c r="M40" s="218">
        <v>75389.403333333335</v>
      </c>
      <c r="N40" s="218">
        <v>591667.50133333332</v>
      </c>
      <c r="O40" s="218">
        <v>97548.164711471909</v>
      </c>
      <c r="P40" s="218">
        <v>6470.950211285679</v>
      </c>
      <c r="Q40" s="218">
        <v>695686.61625609093</v>
      </c>
      <c r="R40" s="218">
        <v>6136692.3743820991</v>
      </c>
      <c r="S40" s="218">
        <v>6763798.6243820973</v>
      </c>
      <c r="T40" s="219">
        <f t="shared" si="2"/>
        <v>627106.24999999814</v>
      </c>
      <c r="U40" s="220">
        <f t="shared" si="3"/>
        <v>-68580.366256092791</v>
      </c>
    </row>
    <row r="41" spans="1:21" ht="39.75" customHeight="1">
      <c r="A41" s="216" t="s">
        <v>48</v>
      </c>
      <c r="B41" s="217" t="s">
        <v>41</v>
      </c>
      <c r="C41" s="217" t="s">
        <v>42</v>
      </c>
      <c r="D41" s="209">
        <v>20146</v>
      </c>
      <c r="E41" s="218">
        <v>237067.50800000003</v>
      </c>
      <c r="F41" s="218">
        <v>188737.64</v>
      </c>
      <c r="G41" s="218">
        <v>48329.868000000002</v>
      </c>
      <c r="H41" s="218">
        <v>56456.36</v>
      </c>
      <c r="I41" s="218">
        <v>8651.0399999999991</v>
      </c>
      <c r="J41" s="218">
        <v>422891.44999999995</v>
      </c>
      <c r="K41" s="218">
        <v>50833.096993552848</v>
      </c>
      <c r="L41" s="218">
        <v>104425.85333333333</v>
      </c>
      <c r="M41" s="218">
        <v>217818.46333333335</v>
      </c>
      <c r="N41" s="218">
        <v>1047310.6746666667</v>
      </c>
      <c r="O41" s="218">
        <v>255311.2459115067</v>
      </c>
      <c r="P41" s="218">
        <v>15419.885269360813</v>
      </c>
      <c r="Q41" s="218">
        <v>1318041.8058475342</v>
      </c>
      <c r="R41" s="218">
        <v>13444048.216048447</v>
      </c>
      <c r="S41" s="218">
        <v>14828089.366048446</v>
      </c>
      <c r="T41" s="219">
        <f t="shared" si="2"/>
        <v>1384041.1499999985</v>
      </c>
      <c r="U41" s="220">
        <f t="shared" si="3"/>
        <v>65999.344152464299</v>
      </c>
    </row>
    <row r="42" spans="1:21" ht="39.75" customHeight="1">
      <c r="A42" s="216" t="s">
        <v>49</v>
      </c>
      <c r="B42" s="217" t="s">
        <v>41</v>
      </c>
      <c r="C42" s="217" t="s">
        <v>42</v>
      </c>
      <c r="D42" s="209">
        <v>15770</v>
      </c>
      <c r="E42" s="218">
        <v>211124.51800000001</v>
      </c>
      <c r="F42" s="218">
        <v>170589.79</v>
      </c>
      <c r="G42" s="218">
        <v>40534.728000000003</v>
      </c>
      <c r="H42" s="218">
        <v>74148.67</v>
      </c>
      <c r="I42" s="218">
        <v>9728.4</v>
      </c>
      <c r="J42" s="218">
        <v>149774.72</v>
      </c>
      <c r="K42" s="218">
        <v>41413.469629629632</v>
      </c>
      <c r="L42" s="218">
        <v>81939.816666666666</v>
      </c>
      <c r="M42" s="218">
        <v>243068.30333333334</v>
      </c>
      <c r="N42" s="218">
        <v>769784.42800000007</v>
      </c>
      <c r="O42" s="218">
        <v>316730.46072984091</v>
      </c>
      <c r="P42" s="218">
        <v>23595.294063102658</v>
      </c>
      <c r="Q42" s="218">
        <v>1110110.1827929437</v>
      </c>
      <c r="R42" s="218">
        <v>7391699.3494977131</v>
      </c>
      <c r="S42" s="218">
        <v>8684479.8794977143</v>
      </c>
      <c r="T42" s="219">
        <f t="shared" si="2"/>
        <v>1292780.5300000012</v>
      </c>
      <c r="U42" s="220">
        <f t="shared" si="3"/>
        <v>182670.34720705752</v>
      </c>
    </row>
    <row r="43" spans="1:21" ht="39.75" customHeight="1">
      <c r="A43" s="216" t="s">
        <v>50</v>
      </c>
      <c r="B43" s="217" t="s">
        <v>41</v>
      </c>
      <c r="C43" s="217" t="s">
        <v>42</v>
      </c>
      <c r="D43" s="209">
        <v>1999</v>
      </c>
      <c r="E43" s="218">
        <v>10377.196000000002</v>
      </c>
      <c r="F43" s="218">
        <v>7259.14</v>
      </c>
      <c r="G43" s="218">
        <v>3118.056</v>
      </c>
      <c r="H43" s="218">
        <v>4572.17</v>
      </c>
      <c r="I43" s="218">
        <v>1098.7999999999997</v>
      </c>
      <c r="J43" s="218">
        <v>6037.24</v>
      </c>
      <c r="K43" s="218">
        <v>5728.2866666666669</v>
      </c>
      <c r="L43" s="218">
        <v>8986.56</v>
      </c>
      <c r="M43" s="218">
        <v>46139.82666666666</v>
      </c>
      <c r="N43" s="218">
        <v>77211.792666666661</v>
      </c>
      <c r="O43" s="218">
        <v>36731.09905802337</v>
      </c>
      <c r="P43" s="218">
        <v>2248.7332684484518</v>
      </c>
      <c r="Q43" s="218">
        <v>116191.6249931385</v>
      </c>
      <c r="R43" s="218">
        <v>1348466.0133018647</v>
      </c>
      <c r="S43" s="218">
        <v>1503333.1133018644</v>
      </c>
      <c r="T43" s="219">
        <f t="shared" si="2"/>
        <v>154867.09999999963</v>
      </c>
      <c r="U43" s="220">
        <f t="shared" si="3"/>
        <v>38675.475006861132</v>
      </c>
    </row>
    <row r="44" spans="1:21" ht="39.75" customHeight="1">
      <c r="A44" s="216" t="s">
        <v>51</v>
      </c>
      <c r="B44" s="217" t="s">
        <v>41</v>
      </c>
      <c r="C44" s="217" t="s">
        <v>42</v>
      </c>
      <c r="D44" s="209">
        <v>9543</v>
      </c>
      <c r="E44" s="218">
        <v>70033.83</v>
      </c>
      <c r="F44" s="218">
        <v>54443.55</v>
      </c>
      <c r="G44" s="218">
        <v>15590.28</v>
      </c>
      <c r="H44" s="218">
        <v>25842.7</v>
      </c>
      <c r="I44" s="218">
        <v>4159.3599999999997</v>
      </c>
      <c r="J44" s="218">
        <v>74778.740000000005</v>
      </c>
      <c r="K44" s="218">
        <v>12466.52214285714</v>
      </c>
      <c r="L44" s="218">
        <v>51550.933333333327</v>
      </c>
      <c r="M44" s="218">
        <v>65846.856666666659</v>
      </c>
      <c r="N44" s="218">
        <v>292212.42</v>
      </c>
      <c r="O44" s="218">
        <v>125247.02629621085</v>
      </c>
      <c r="P44" s="218">
        <v>7587.45709282403</v>
      </c>
      <c r="Q44" s="218">
        <v>425046.90338903491</v>
      </c>
      <c r="R44" s="218">
        <v>6703593.9938688232</v>
      </c>
      <c r="S44" s="218">
        <v>7338552.2338688252</v>
      </c>
      <c r="T44" s="219">
        <f t="shared" si="2"/>
        <v>634958.24000000209</v>
      </c>
      <c r="U44" s="220">
        <f t="shared" si="3"/>
        <v>209911.33661096718</v>
      </c>
    </row>
    <row r="45" spans="1:21" ht="39.75" customHeight="1">
      <c r="A45" s="216" t="s">
        <v>52</v>
      </c>
      <c r="B45" s="217" t="s">
        <v>41</v>
      </c>
      <c r="C45" s="217" t="s">
        <v>42</v>
      </c>
      <c r="D45" s="209">
        <v>7645</v>
      </c>
      <c r="E45" s="218">
        <v>86647.138000000006</v>
      </c>
      <c r="F45" s="218">
        <v>61702.69</v>
      </c>
      <c r="G45" s="218">
        <v>24944.448</v>
      </c>
      <c r="H45" s="218">
        <v>28029.39</v>
      </c>
      <c r="I45" s="218">
        <v>4084.3199999999997</v>
      </c>
      <c r="J45" s="218">
        <v>63910.020000000004</v>
      </c>
      <c r="K45" s="218">
        <v>16351.335833333336</v>
      </c>
      <c r="L45" s="218">
        <v>20398.306666666667</v>
      </c>
      <c r="M45" s="218">
        <v>49579.4</v>
      </c>
      <c r="N45" s="218">
        <v>252648.57466666668</v>
      </c>
      <c r="O45" s="218">
        <v>121634.13130689708</v>
      </c>
      <c r="P45" s="218">
        <v>8480.0928978600296</v>
      </c>
      <c r="Q45" s="218">
        <v>382762.79887142382</v>
      </c>
      <c r="R45" s="218">
        <v>4356769.5873166798</v>
      </c>
      <c r="S45" s="218">
        <v>4908124.4473166792</v>
      </c>
      <c r="T45" s="219">
        <f t="shared" si="2"/>
        <v>551354.8599999994</v>
      </c>
      <c r="U45" s="220">
        <f t="shared" si="3"/>
        <v>168592.06112857559</v>
      </c>
    </row>
    <row r="46" spans="1:21" ht="39.75" customHeight="1">
      <c r="A46" s="216" t="s">
        <v>53</v>
      </c>
      <c r="B46" s="217" t="s">
        <v>41</v>
      </c>
      <c r="C46" s="217" t="s">
        <v>42</v>
      </c>
      <c r="D46" s="209">
        <v>19427</v>
      </c>
      <c r="E46" s="218">
        <v>186789.52799999999</v>
      </c>
      <c r="F46" s="218">
        <v>130664.52</v>
      </c>
      <c r="G46" s="218">
        <v>56125.008000000002</v>
      </c>
      <c r="H46" s="218">
        <v>72359.56</v>
      </c>
      <c r="I46" s="218">
        <v>10789.679999999998</v>
      </c>
      <c r="J46" s="218">
        <v>280189.78000000003</v>
      </c>
      <c r="K46" s="218">
        <v>27522.242991452993</v>
      </c>
      <c r="L46" s="218">
        <v>112015.80333333334</v>
      </c>
      <c r="M46" s="218">
        <v>232432.80666666664</v>
      </c>
      <c r="N46" s="218">
        <v>894577.15799999994</v>
      </c>
      <c r="O46" s="218">
        <v>342020.72565503727</v>
      </c>
      <c r="P46" s="218">
        <v>21576.339873175468</v>
      </c>
      <c r="Q46" s="218">
        <v>1258174.2235282126</v>
      </c>
      <c r="R46" s="218">
        <v>4070144.3002463579</v>
      </c>
      <c r="S46" s="218">
        <v>5533482.7702463539</v>
      </c>
      <c r="T46" s="219">
        <f t="shared" si="2"/>
        <v>1463338.469999996</v>
      </c>
      <c r="U46" s="220">
        <f t="shared" si="3"/>
        <v>205164.24647178338</v>
      </c>
    </row>
    <row r="47" spans="1:21" ht="39.75" customHeight="1">
      <c r="A47" s="216" t="s">
        <v>54</v>
      </c>
      <c r="B47" s="217" t="s">
        <v>41</v>
      </c>
      <c r="C47" s="217" t="s">
        <v>42</v>
      </c>
      <c r="D47" s="209">
        <v>4693</v>
      </c>
      <c r="E47" s="218">
        <v>42531.811999999998</v>
      </c>
      <c r="F47" s="218">
        <v>36295.700000000004</v>
      </c>
      <c r="G47" s="218">
        <v>6236.1120000000001</v>
      </c>
      <c r="H47" s="218">
        <v>16897.149999999998</v>
      </c>
      <c r="I47" s="218">
        <v>2202.9599999999996</v>
      </c>
      <c r="J47" s="218">
        <v>18265.86</v>
      </c>
      <c r="K47" s="218">
        <v>6088.62</v>
      </c>
      <c r="L47" s="218">
        <v>17684.796666666665</v>
      </c>
      <c r="M47" s="218">
        <v>18837.2</v>
      </c>
      <c r="N47" s="218">
        <v>116419.77866666667</v>
      </c>
      <c r="O47" s="218">
        <v>60214.916488562907</v>
      </c>
      <c r="P47" s="218">
        <v>3652.411248120356</v>
      </c>
      <c r="Q47" s="218">
        <v>180287.10640334993</v>
      </c>
      <c r="R47" s="218">
        <v>4230231.2336015012</v>
      </c>
      <c r="S47" s="218">
        <v>4547125.4936015019</v>
      </c>
      <c r="T47" s="219">
        <f t="shared" si="2"/>
        <v>316894.26000000071</v>
      </c>
      <c r="U47" s="220">
        <f t="shared" si="3"/>
        <v>136607.15359665078</v>
      </c>
    </row>
    <row r="48" spans="1:21" ht="39.75" customHeight="1">
      <c r="A48" s="216" t="s">
        <v>55</v>
      </c>
      <c r="B48" s="217" t="s">
        <v>41</v>
      </c>
      <c r="C48" s="217" t="s">
        <v>42</v>
      </c>
      <c r="D48" s="209">
        <v>1334</v>
      </c>
      <c r="E48" s="218">
        <v>14542.766</v>
      </c>
      <c r="F48" s="218">
        <v>3629.57</v>
      </c>
      <c r="G48" s="218">
        <v>10913.196</v>
      </c>
      <c r="H48" s="218">
        <v>2186.69</v>
      </c>
      <c r="I48" s="218">
        <v>632.48</v>
      </c>
      <c r="J48" s="218">
        <v>19247.28</v>
      </c>
      <c r="K48" s="218">
        <v>0</v>
      </c>
      <c r="L48" s="218">
        <v>9579.8266666666659</v>
      </c>
      <c r="M48" s="218">
        <v>10437.973333333333</v>
      </c>
      <c r="N48" s="218">
        <v>56627.016000000003</v>
      </c>
      <c r="O48" s="218">
        <v>19268.773276340129</v>
      </c>
      <c r="P48" s="218">
        <v>1515.6135179230803</v>
      </c>
      <c r="Q48" s="218">
        <v>77411.402794263209</v>
      </c>
      <c r="R48" s="218">
        <v>983055.97034078452</v>
      </c>
      <c r="S48" s="218">
        <v>1083499.2903407842</v>
      </c>
      <c r="T48" s="219">
        <f t="shared" si="2"/>
        <v>100443.31999999972</v>
      </c>
      <c r="U48" s="220">
        <f t="shared" si="3"/>
        <v>23031.917205736507</v>
      </c>
    </row>
    <row r="49" spans="1:21" ht="39.75" customHeight="1">
      <c r="A49" s="216" t="s">
        <v>56</v>
      </c>
      <c r="B49" s="217" t="s">
        <v>41</v>
      </c>
      <c r="C49" s="217" t="s">
        <v>42</v>
      </c>
      <c r="D49" s="209">
        <v>10922</v>
      </c>
      <c r="E49" s="218">
        <v>185206.014</v>
      </c>
      <c r="F49" s="218">
        <v>141553.23000000001</v>
      </c>
      <c r="G49" s="218">
        <v>43652.784</v>
      </c>
      <c r="H49" s="218">
        <v>50691.45</v>
      </c>
      <c r="I49" s="218">
        <v>4261.2</v>
      </c>
      <c r="J49" s="218">
        <v>190883.6</v>
      </c>
      <c r="K49" s="218">
        <v>13563.329949874686</v>
      </c>
      <c r="L49" s="218">
        <v>51636.853333333333</v>
      </c>
      <c r="M49" s="218">
        <v>92271.150000000009</v>
      </c>
      <c r="N49" s="218">
        <v>574950.26733333326</v>
      </c>
      <c r="O49" s="218">
        <v>116214.78882292642</v>
      </c>
      <c r="P49" s="218">
        <v>9117.2076155780796</v>
      </c>
      <c r="Q49" s="218">
        <v>700282.26377183781</v>
      </c>
      <c r="R49" s="218">
        <v>7835940.1495970683</v>
      </c>
      <c r="S49" s="218">
        <v>8609078.5095970687</v>
      </c>
      <c r="T49" s="219">
        <f t="shared" si="2"/>
        <v>773138.36000000034</v>
      </c>
      <c r="U49" s="220">
        <f t="shared" si="3"/>
        <v>72856.096228162525</v>
      </c>
    </row>
    <row r="50" spans="1:21" ht="39.75" customHeight="1">
      <c r="A50" s="216" t="s">
        <v>57</v>
      </c>
      <c r="B50" s="217" t="s">
        <v>41</v>
      </c>
      <c r="C50" s="217" t="s">
        <v>42</v>
      </c>
      <c r="D50" s="209">
        <v>15105</v>
      </c>
      <c r="E50" s="218">
        <v>132370.46400000001</v>
      </c>
      <c r="F50" s="218">
        <v>65332.26</v>
      </c>
      <c r="G50" s="218">
        <v>67038.203999999998</v>
      </c>
      <c r="H50" s="218">
        <v>33197.93</v>
      </c>
      <c r="I50" s="218">
        <v>6614.2399999999989</v>
      </c>
      <c r="J50" s="218">
        <v>136590.13</v>
      </c>
      <c r="K50" s="218">
        <v>21725.923370370369</v>
      </c>
      <c r="L50" s="218">
        <v>99612.706666666665</v>
      </c>
      <c r="M50" s="218">
        <v>128313.80333333334</v>
      </c>
      <c r="N50" s="218">
        <v>536699.27399999998</v>
      </c>
      <c r="O50" s="218">
        <v>195698.47858782945</v>
      </c>
      <c r="P50" s="218">
        <v>12068.254624024719</v>
      </c>
      <c r="Q50" s="218">
        <v>744466.00721185422</v>
      </c>
      <c r="R50" s="218">
        <v>12019173.317575591</v>
      </c>
      <c r="S50" s="218">
        <v>12994530.497575583</v>
      </c>
      <c r="T50" s="219">
        <f t="shared" si="2"/>
        <v>975357.17999999225</v>
      </c>
      <c r="U50" s="220">
        <f t="shared" si="3"/>
        <v>230891.17278813804</v>
      </c>
    </row>
    <row r="51" spans="1:21" ht="39.75" customHeight="1">
      <c r="A51" s="216" t="s">
        <v>58</v>
      </c>
      <c r="B51" s="217" t="s">
        <v>41</v>
      </c>
      <c r="C51" s="217" t="s">
        <v>42</v>
      </c>
      <c r="D51" s="209">
        <v>1994</v>
      </c>
      <c r="E51" s="218">
        <v>33713.644</v>
      </c>
      <c r="F51" s="218">
        <v>29036.560000000001</v>
      </c>
      <c r="G51" s="218">
        <v>4677.0839999999998</v>
      </c>
      <c r="H51" s="218">
        <v>13318.93</v>
      </c>
      <c r="I51" s="218">
        <v>937.99999999999989</v>
      </c>
      <c r="J51" s="218">
        <v>7650.3099999999995</v>
      </c>
      <c r="K51" s="218">
        <v>0</v>
      </c>
      <c r="L51" s="218">
        <v>13719.963333333333</v>
      </c>
      <c r="M51" s="218">
        <v>23847.353333333333</v>
      </c>
      <c r="N51" s="218">
        <v>93188.200666666671</v>
      </c>
      <c r="O51" s="218">
        <v>26494.563254967681</v>
      </c>
      <c r="P51" s="218">
        <v>1884.0196438166761</v>
      </c>
      <c r="Q51" s="218">
        <v>121566.78356545103</v>
      </c>
      <c r="R51" s="218">
        <v>903193.68862906424</v>
      </c>
      <c r="S51" s="218">
        <v>1044275.678629064</v>
      </c>
      <c r="T51" s="219">
        <f t="shared" si="2"/>
        <v>141081.98999999976</v>
      </c>
      <c r="U51" s="220">
        <f t="shared" si="3"/>
        <v>19515.206434548731</v>
      </c>
    </row>
    <row r="52" spans="1:21" ht="39.75" customHeight="1">
      <c r="A52" s="216" t="s">
        <v>59</v>
      </c>
      <c r="B52" s="217" t="s">
        <v>41</v>
      </c>
      <c r="C52" s="217" t="s">
        <v>42</v>
      </c>
      <c r="D52" s="209">
        <v>8229</v>
      </c>
      <c r="E52" s="218">
        <v>105330.988</v>
      </c>
      <c r="F52" s="218">
        <v>72591.400000000009</v>
      </c>
      <c r="G52" s="218">
        <v>32739.588</v>
      </c>
      <c r="H52" s="218">
        <v>24252.379999999997</v>
      </c>
      <c r="I52" s="218">
        <v>4711.4399999999996</v>
      </c>
      <c r="J52" s="218">
        <v>121338.01000000001</v>
      </c>
      <c r="K52" s="218">
        <v>13664.549312169313</v>
      </c>
      <c r="L52" s="218">
        <v>45178.239999999998</v>
      </c>
      <c r="M52" s="218">
        <v>70039.296666666676</v>
      </c>
      <c r="N52" s="218">
        <v>370850.35466666671</v>
      </c>
      <c r="O52" s="218">
        <v>152343.73871606414</v>
      </c>
      <c r="P52" s="218">
        <v>8988.8140717027909</v>
      </c>
      <c r="Q52" s="218">
        <v>532182.90745443362</v>
      </c>
      <c r="R52" s="218">
        <v>6538613.4490104187</v>
      </c>
      <c r="S52" s="218">
        <v>7153636.2990104202</v>
      </c>
      <c r="T52" s="219">
        <f t="shared" si="2"/>
        <v>615022.85000000149</v>
      </c>
      <c r="U52" s="220">
        <f t="shared" si="3"/>
        <v>82839.942545567872</v>
      </c>
    </row>
    <row r="53" spans="1:21" ht="39.75" customHeight="1">
      <c r="A53" s="216" t="s">
        <v>60</v>
      </c>
      <c r="B53" s="217" t="s">
        <v>41</v>
      </c>
      <c r="C53" s="217" t="s">
        <v>42</v>
      </c>
      <c r="D53" s="209">
        <v>24407</v>
      </c>
      <c r="E53" s="218">
        <v>429168.06400000007</v>
      </c>
      <c r="F53" s="218">
        <v>268588.18</v>
      </c>
      <c r="G53" s="218">
        <v>160579.88400000002</v>
      </c>
      <c r="H53" s="218">
        <v>143725.17000000001</v>
      </c>
      <c r="I53" s="218">
        <v>15308.159999999998</v>
      </c>
      <c r="J53" s="218">
        <v>417736.4</v>
      </c>
      <c r="K53" s="218">
        <v>65012.882428127428</v>
      </c>
      <c r="L53" s="218">
        <v>85347.963333333333</v>
      </c>
      <c r="M53" s="218">
        <v>424723.34666666668</v>
      </c>
      <c r="N53" s="218">
        <v>1516009.1040000001</v>
      </c>
      <c r="O53" s="218">
        <v>444386.08368559426</v>
      </c>
      <c r="P53" s="218">
        <v>32384.291066522954</v>
      </c>
      <c r="Q53" s="218">
        <v>1992779.4787521174</v>
      </c>
      <c r="R53" s="218">
        <v>8234468.2518968331</v>
      </c>
      <c r="S53" s="218">
        <v>10401939.501896828</v>
      </c>
      <c r="T53" s="219">
        <f t="shared" si="2"/>
        <v>2167471.2499999953</v>
      </c>
      <c r="U53" s="220">
        <f t="shared" si="3"/>
        <v>174691.77124787797</v>
      </c>
    </row>
    <row r="54" spans="1:21" ht="39.75" customHeight="1">
      <c r="A54" s="216" t="s">
        <v>61</v>
      </c>
      <c r="B54" s="217" t="s">
        <v>41</v>
      </c>
      <c r="C54" s="217" t="s">
        <v>42</v>
      </c>
      <c r="D54" s="209">
        <v>6354</v>
      </c>
      <c r="E54" s="218">
        <v>58122.092000000004</v>
      </c>
      <c r="F54" s="218">
        <v>36295.700000000004</v>
      </c>
      <c r="G54" s="218">
        <v>21826.392</v>
      </c>
      <c r="H54" s="218">
        <v>21270.53</v>
      </c>
      <c r="I54" s="218">
        <v>2449.52</v>
      </c>
      <c r="J54" s="218">
        <v>21883.64</v>
      </c>
      <c r="K54" s="218">
        <v>4201.0116666666663</v>
      </c>
      <c r="L54" s="218">
        <v>51433.100000000006</v>
      </c>
      <c r="M54" s="218">
        <v>37827.456666666665</v>
      </c>
      <c r="N54" s="218">
        <v>192986.33866666668</v>
      </c>
      <c r="O54" s="218">
        <v>70451.452291618611</v>
      </c>
      <c r="P54" s="218">
        <v>4562.1380589967821</v>
      </c>
      <c r="Q54" s="218">
        <v>267999.92901728203</v>
      </c>
      <c r="R54" s="218">
        <v>4311862.0769029064</v>
      </c>
      <c r="S54" s="218">
        <v>4726104.7069029054</v>
      </c>
      <c r="T54" s="219">
        <f t="shared" si="2"/>
        <v>414242.62999999896</v>
      </c>
      <c r="U54" s="220">
        <f t="shared" si="3"/>
        <v>146242.70098271692</v>
      </c>
    </row>
    <row r="55" spans="1:21" ht="39.75" customHeight="1">
      <c r="A55" s="216" t="s">
        <v>62</v>
      </c>
      <c r="B55" s="217" t="s">
        <v>41</v>
      </c>
      <c r="C55" s="217" t="s">
        <v>42</v>
      </c>
      <c r="D55" s="209">
        <v>51562</v>
      </c>
      <c r="E55" s="218">
        <v>1304139.294</v>
      </c>
      <c r="F55" s="218">
        <v>1034427.4500000001</v>
      </c>
      <c r="G55" s="218">
        <v>269711.84399999998</v>
      </c>
      <c r="H55" s="218">
        <v>360605.06</v>
      </c>
      <c r="I55" s="218">
        <v>46562.319999999992</v>
      </c>
      <c r="J55" s="218">
        <v>1532354.27</v>
      </c>
      <c r="K55" s="218">
        <v>249084.26266351179</v>
      </c>
      <c r="L55" s="218">
        <v>239162.07333333333</v>
      </c>
      <c r="M55" s="218">
        <v>1514671.5</v>
      </c>
      <c r="N55" s="218">
        <v>4997494.5173333334</v>
      </c>
      <c r="O55" s="218">
        <v>1381330.184247633</v>
      </c>
      <c r="P55" s="218">
        <v>94086.514651717385</v>
      </c>
      <c r="Q55" s="218">
        <v>6472911.2162326835</v>
      </c>
      <c r="R55" s="218">
        <v>24328441.076373447</v>
      </c>
      <c r="S55" s="218">
        <v>29387341.266373459</v>
      </c>
      <c r="T55" s="219">
        <f t="shared" si="2"/>
        <v>5058900.1900000125</v>
      </c>
      <c r="U55" s="220">
        <f t="shared" si="3"/>
        <v>-1414011.026232671</v>
      </c>
    </row>
    <row r="56" spans="1:21" ht="39.75" customHeight="1">
      <c r="A56" s="216" t="s">
        <v>63</v>
      </c>
      <c r="B56" s="217" t="s">
        <v>41</v>
      </c>
      <c r="C56" s="217" t="s">
        <v>42</v>
      </c>
      <c r="D56" s="209">
        <v>2950</v>
      </c>
      <c r="E56" s="218">
        <v>40461.269999999997</v>
      </c>
      <c r="F56" s="218">
        <v>32666.13</v>
      </c>
      <c r="G56" s="218">
        <v>7795.14</v>
      </c>
      <c r="H56" s="218">
        <v>7951.6</v>
      </c>
      <c r="I56" s="218">
        <v>1329.28</v>
      </c>
      <c r="J56" s="218">
        <v>31049.050000000003</v>
      </c>
      <c r="K56" s="218">
        <v>13919.932333333336</v>
      </c>
      <c r="L56" s="218">
        <v>14484.973333333333</v>
      </c>
      <c r="M56" s="218">
        <v>17392.809999999998</v>
      </c>
      <c r="N56" s="218">
        <v>112668.98333333332</v>
      </c>
      <c r="O56" s="218">
        <v>39139.69571756589</v>
      </c>
      <c r="P56" s="218">
        <v>2678.6459153603655</v>
      </c>
      <c r="Q56" s="218">
        <v>154487.32496625959</v>
      </c>
      <c r="R56" s="218">
        <v>1366884.822854354</v>
      </c>
      <c r="S56" s="218">
        <v>1571879.8528543534</v>
      </c>
      <c r="T56" s="219">
        <f t="shared" si="2"/>
        <v>204995.02999999933</v>
      </c>
      <c r="U56" s="220">
        <f t="shared" si="3"/>
        <v>50507.705033739738</v>
      </c>
    </row>
    <row r="57" spans="1:21" ht="39.75" customHeight="1">
      <c r="A57" s="216" t="s">
        <v>64</v>
      </c>
      <c r="B57" s="217" t="s">
        <v>41</v>
      </c>
      <c r="C57" s="217" t="s">
        <v>42</v>
      </c>
      <c r="D57" s="209">
        <v>8646</v>
      </c>
      <c r="E57" s="218">
        <v>84065.081999999995</v>
      </c>
      <c r="F57" s="218">
        <v>54443.55</v>
      </c>
      <c r="G57" s="218">
        <v>29621.531999999999</v>
      </c>
      <c r="H57" s="218">
        <v>33396.720000000001</v>
      </c>
      <c r="I57" s="218">
        <v>4797.1999999999989</v>
      </c>
      <c r="J57" s="218">
        <v>127335.28</v>
      </c>
      <c r="K57" s="218">
        <v>31245.794586894586</v>
      </c>
      <c r="L57" s="218">
        <v>37885.646666666667</v>
      </c>
      <c r="M57" s="218">
        <v>106007.35000000002</v>
      </c>
      <c r="N57" s="218">
        <v>393487.27866666671</v>
      </c>
      <c r="O57" s="218">
        <v>145720.09790232225</v>
      </c>
      <c r="P57" s="218">
        <v>10782.103684514743</v>
      </c>
      <c r="Q57" s="218">
        <v>549989.48025350366</v>
      </c>
      <c r="R57" s="218">
        <v>4500357.4136426756</v>
      </c>
      <c r="S57" s="218">
        <v>5150889.4736426743</v>
      </c>
      <c r="T57" s="219">
        <f t="shared" si="2"/>
        <v>650532.05999999866</v>
      </c>
      <c r="U57" s="220">
        <f t="shared" si="3"/>
        <v>100542.579746495</v>
      </c>
    </row>
    <row r="58" spans="1:21" ht="39.75" customHeight="1">
      <c r="A58" s="216" t="s">
        <v>65</v>
      </c>
      <c r="B58" s="217" t="s">
        <v>41</v>
      </c>
      <c r="C58" s="217" t="s">
        <v>42</v>
      </c>
      <c r="D58" s="209">
        <v>1659</v>
      </c>
      <c r="E58" s="218">
        <v>6747.6260000000002</v>
      </c>
      <c r="F58" s="218">
        <v>3629.57</v>
      </c>
      <c r="G58" s="218">
        <v>3118.056</v>
      </c>
      <c r="H58" s="218">
        <v>9939.5</v>
      </c>
      <c r="I58" s="218">
        <v>884.39999999999986</v>
      </c>
      <c r="J58" s="218">
        <v>2906.94</v>
      </c>
      <c r="K58" s="218">
        <v>0</v>
      </c>
      <c r="L58" s="218">
        <v>17135.740000000002</v>
      </c>
      <c r="M58" s="218">
        <v>15858.053333333335</v>
      </c>
      <c r="N58" s="218">
        <v>53472.259333333343</v>
      </c>
      <c r="O58" s="218">
        <v>24688.115760310789</v>
      </c>
      <c r="P58" s="218">
        <v>1628.0765563545158</v>
      </c>
      <c r="Q58" s="218">
        <v>79788.451649998649</v>
      </c>
      <c r="R58" s="218">
        <v>496476.05412676313</v>
      </c>
      <c r="S58" s="218">
        <v>612460.42412676325</v>
      </c>
      <c r="T58" s="219">
        <f t="shared" si="2"/>
        <v>115984.37000000011</v>
      </c>
      <c r="U58" s="220">
        <f t="shared" si="3"/>
        <v>36195.918350001462</v>
      </c>
    </row>
    <row r="59" spans="1:21" ht="39.75" customHeight="1">
      <c r="A59" s="216" t="s">
        <v>66</v>
      </c>
      <c r="B59" s="217" t="s">
        <v>41</v>
      </c>
      <c r="C59" s="217" t="s">
        <v>42</v>
      </c>
      <c r="D59" s="209">
        <v>194391</v>
      </c>
      <c r="E59" s="218">
        <v>4729669.5639999993</v>
      </c>
      <c r="F59" s="218">
        <v>2729436.64</v>
      </c>
      <c r="G59" s="218">
        <v>2000232.9239999999</v>
      </c>
      <c r="H59" s="218">
        <v>1614771.17</v>
      </c>
      <c r="I59" s="218">
        <v>189609.99999999997</v>
      </c>
      <c r="J59" s="218">
        <v>3131006.75</v>
      </c>
      <c r="K59" s="218">
        <v>448010.57469987893</v>
      </c>
      <c r="L59" s="218">
        <v>1084019.8566666667</v>
      </c>
      <c r="M59" s="218">
        <v>6177157.336666666</v>
      </c>
      <c r="N59" s="218">
        <v>16926234.677333333</v>
      </c>
      <c r="O59" s="218">
        <v>6135899.9901845595</v>
      </c>
      <c r="P59" s="218">
        <v>375632.98386319401</v>
      </c>
      <c r="Q59" s="218">
        <v>23437767.651381087</v>
      </c>
      <c r="R59" s="218">
        <v>19533424.543014102</v>
      </c>
      <c r="S59" s="218">
        <v>41142858.203014039</v>
      </c>
      <c r="T59" s="219">
        <f t="shared" si="2"/>
        <v>21609433.659999937</v>
      </c>
      <c r="U59" s="220">
        <f t="shared" si="3"/>
        <v>-1828333.9913811497</v>
      </c>
    </row>
    <row r="60" spans="1:21" ht="39.75" customHeight="1">
      <c r="A60" s="216" t="s">
        <v>67</v>
      </c>
      <c r="B60" s="217" t="s">
        <v>41</v>
      </c>
      <c r="C60" s="217" t="s">
        <v>42</v>
      </c>
      <c r="D60" s="209">
        <v>15378</v>
      </c>
      <c r="E60" s="218">
        <v>313263.99199999997</v>
      </c>
      <c r="F60" s="218">
        <v>275847.32</v>
      </c>
      <c r="G60" s="218">
        <v>37416.671999999999</v>
      </c>
      <c r="H60" s="218">
        <v>94624.04</v>
      </c>
      <c r="I60" s="218">
        <v>7750.5599999999995</v>
      </c>
      <c r="J60" s="218">
        <v>211895.11</v>
      </c>
      <c r="K60" s="218">
        <v>24791.212574074074</v>
      </c>
      <c r="L60" s="218">
        <v>95300.656666666677</v>
      </c>
      <c r="M60" s="218">
        <v>207857.97333333336</v>
      </c>
      <c r="N60" s="218">
        <v>930692.33199999994</v>
      </c>
      <c r="O60" s="218">
        <v>232429.57764585284</v>
      </c>
      <c r="P60" s="218">
        <v>15424.632770983151</v>
      </c>
      <c r="Q60" s="218">
        <v>1178546.5424168359</v>
      </c>
      <c r="R60" s="218">
        <v>3811229.5311405361</v>
      </c>
      <c r="S60" s="218">
        <v>5065829.241140537</v>
      </c>
      <c r="T60" s="219">
        <f t="shared" si="2"/>
        <v>1254599.7100000009</v>
      </c>
      <c r="U60" s="220">
        <f t="shared" si="3"/>
        <v>76053.167583164992</v>
      </c>
    </row>
    <row r="61" spans="1:21" ht="39.75" customHeight="1">
      <c r="A61" s="216" t="s">
        <v>68</v>
      </c>
      <c r="B61" s="217" t="s">
        <v>41</v>
      </c>
      <c r="C61" s="217" t="s">
        <v>42</v>
      </c>
      <c r="D61" s="209">
        <v>2292</v>
      </c>
      <c r="E61" s="218">
        <v>14542.766</v>
      </c>
      <c r="F61" s="218">
        <v>3629.57</v>
      </c>
      <c r="G61" s="218">
        <v>10913.196</v>
      </c>
      <c r="H61" s="218">
        <v>16499.57</v>
      </c>
      <c r="I61" s="218">
        <v>1216.72</v>
      </c>
      <c r="J61" s="218">
        <v>29331.15</v>
      </c>
      <c r="K61" s="218">
        <v>0</v>
      </c>
      <c r="L61" s="218">
        <v>21350.996666666666</v>
      </c>
      <c r="M61" s="218">
        <v>24392.836666666666</v>
      </c>
      <c r="N61" s="218">
        <v>107334.03933333335</v>
      </c>
      <c r="O61" s="218">
        <v>36128.949893137746</v>
      </c>
      <c r="P61" s="218">
        <v>2166.7597404360454</v>
      </c>
      <c r="Q61" s="218">
        <v>145629.74896690715</v>
      </c>
      <c r="R61" s="218">
        <v>924810.06894124614</v>
      </c>
      <c r="S61" s="218">
        <v>1088970.4189412461</v>
      </c>
      <c r="T61" s="219">
        <f t="shared" si="2"/>
        <v>164160.34999999998</v>
      </c>
      <c r="U61" s="220">
        <f t="shared" si="3"/>
        <v>18530.601033092826</v>
      </c>
    </row>
    <row r="62" spans="1:21" ht="39.75" customHeight="1">
      <c r="A62" s="216" t="s">
        <v>69</v>
      </c>
      <c r="B62" s="217" t="s">
        <v>70</v>
      </c>
      <c r="C62" s="217" t="s">
        <v>71</v>
      </c>
      <c r="D62" s="209">
        <v>11483</v>
      </c>
      <c r="E62" s="218">
        <v>130737.97799999999</v>
      </c>
      <c r="F62" s="218">
        <v>97998.39</v>
      </c>
      <c r="G62" s="218">
        <v>32739.588</v>
      </c>
      <c r="H62" s="218">
        <v>26439.070000000003</v>
      </c>
      <c r="I62" s="218">
        <v>5896</v>
      </c>
      <c r="J62" s="218">
        <v>72308.77</v>
      </c>
      <c r="K62" s="218">
        <v>42933.535555555551</v>
      </c>
      <c r="L62" s="218">
        <v>45450.02</v>
      </c>
      <c r="M62" s="218">
        <v>87877.13</v>
      </c>
      <c r="N62" s="218">
        <v>368708.96799999999</v>
      </c>
      <c r="O62" s="218">
        <v>238971.80207502583</v>
      </c>
      <c r="P62" s="218">
        <v>12705.68584185092</v>
      </c>
      <c r="Q62" s="218">
        <v>620386.45591687679</v>
      </c>
      <c r="R62" s="218">
        <v>5658653.5395459738</v>
      </c>
      <c r="S62" s="218">
        <v>6500816.6295459718</v>
      </c>
      <c r="T62" s="219">
        <f t="shared" si="2"/>
        <v>842163.08999999799</v>
      </c>
      <c r="U62" s="220">
        <f t="shared" si="3"/>
        <v>221776.6340831212</v>
      </c>
    </row>
    <row r="63" spans="1:21" ht="39.75" customHeight="1">
      <c r="A63" s="216" t="s">
        <v>72</v>
      </c>
      <c r="B63" s="217" t="s">
        <v>70</v>
      </c>
      <c r="C63" s="217" t="s">
        <v>71</v>
      </c>
      <c r="D63" s="209">
        <v>9452</v>
      </c>
      <c r="E63" s="218">
        <v>76781.456000000006</v>
      </c>
      <c r="F63" s="218">
        <v>58073.120000000003</v>
      </c>
      <c r="G63" s="218">
        <v>18708.335999999999</v>
      </c>
      <c r="H63" s="218">
        <v>24451.170000000002</v>
      </c>
      <c r="I63" s="218">
        <v>4598.8799999999992</v>
      </c>
      <c r="J63" s="218">
        <v>112834.84</v>
      </c>
      <c r="K63" s="218">
        <v>21037.464408184405</v>
      </c>
      <c r="L63" s="218">
        <v>36846.66333333333</v>
      </c>
      <c r="M63" s="218">
        <v>74046.16333333333</v>
      </c>
      <c r="N63" s="218">
        <v>329559.17266666668</v>
      </c>
      <c r="O63" s="218">
        <v>158077.62062726862</v>
      </c>
      <c r="P63" s="218">
        <v>9745.9878304480171</v>
      </c>
      <c r="Q63" s="218">
        <v>497382.78112438333</v>
      </c>
      <c r="R63" s="218">
        <v>3619217.8778597903</v>
      </c>
      <c r="S63" s="218">
        <v>4279832.0578597914</v>
      </c>
      <c r="T63" s="219">
        <f t="shared" si="2"/>
        <v>660614.1800000011</v>
      </c>
      <c r="U63" s="220">
        <f t="shared" si="3"/>
        <v>163231.39887561777</v>
      </c>
    </row>
    <row r="64" spans="1:21" ht="39.75" customHeight="1">
      <c r="A64" s="216" t="s">
        <v>73</v>
      </c>
      <c r="B64" s="217" t="s">
        <v>70</v>
      </c>
      <c r="C64" s="217" t="s">
        <v>71</v>
      </c>
      <c r="D64" s="209">
        <v>6869</v>
      </c>
      <c r="E64" s="218">
        <v>172173.30400000003</v>
      </c>
      <c r="F64" s="218">
        <v>159701.08000000002</v>
      </c>
      <c r="G64" s="218">
        <v>12472.224</v>
      </c>
      <c r="H64" s="218">
        <v>17891.099999999999</v>
      </c>
      <c r="I64" s="218">
        <v>5242.079999999999</v>
      </c>
      <c r="J64" s="218">
        <v>38524.520000000004</v>
      </c>
      <c r="K64" s="218">
        <v>17164.10222222222</v>
      </c>
      <c r="L64" s="218">
        <v>19881.719999999998</v>
      </c>
      <c r="M64" s="218">
        <v>101840.96333333333</v>
      </c>
      <c r="N64" s="218">
        <v>355553.68733333336</v>
      </c>
      <c r="O64" s="218">
        <v>207059.41856811242</v>
      </c>
      <c r="P64" s="218">
        <v>11672.523988793651</v>
      </c>
      <c r="Q64" s="218">
        <v>574285.62989023933</v>
      </c>
      <c r="R64" s="218">
        <v>185103.93618648016</v>
      </c>
      <c r="S64" s="218">
        <v>798519.36618648178</v>
      </c>
      <c r="T64" s="219">
        <f t="shared" si="2"/>
        <v>613415.43000000156</v>
      </c>
      <c r="U64" s="220">
        <f t="shared" si="3"/>
        <v>39129.800109762233</v>
      </c>
    </row>
    <row r="65" spans="1:21" ht="39.75" customHeight="1">
      <c r="A65" s="216" t="s">
        <v>74</v>
      </c>
      <c r="B65" s="217" t="s">
        <v>70</v>
      </c>
      <c r="C65" s="217" t="s">
        <v>71</v>
      </c>
      <c r="D65" s="209">
        <v>9937</v>
      </c>
      <c r="E65" s="218">
        <v>140067.66</v>
      </c>
      <c r="F65" s="218">
        <v>108887.1</v>
      </c>
      <c r="G65" s="218">
        <v>31180.560000000001</v>
      </c>
      <c r="H65" s="218">
        <v>21071.74</v>
      </c>
      <c r="I65" s="218">
        <v>5263.5199999999995</v>
      </c>
      <c r="J65" s="218">
        <v>40985.81</v>
      </c>
      <c r="K65" s="218">
        <v>13419.949722222222</v>
      </c>
      <c r="L65" s="218">
        <v>47130.886666666665</v>
      </c>
      <c r="M65" s="218">
        <v>106681.56</v>
      </c>
      <c r="N65" s="218">
        <v>361201.17666666664</v>
      </c>
      <c r="O65" s="218">
        <v>202606.52784621756</v>
      </c>
      <c r="P65" s="218">
        <v>13473.726104309506</v>
      </c>
      <c r="Q65" s="218">
        <v>577281.43061719369</v>
      </c>
      <c r="R65" s="218">
        <v>5199289.9701595856</v>
      </c>
      <c r="S65" s="218">
        <v>5975268.5601595864</v>
      </c>
      <c r="T65" s="219">
        <f t="shared" si="2"/>
        <v>775978.59000000078</v>
      </c>
      <c r="U65" s="220">
        <f t="shared" si="3"/>
        <v>198697.15938280709</v>
      </c>
    </row>
    <row r="66" spans="1:21" ht="39.75" customHeight="1">
      <c r="A66" s="216" t="s">
        <v>75</v>
      </c>
      <c r="B66" s="217" t="s">
        <v>70</v>
      </c>
      <c r="C66" s="217" t="s">
        <v>71</v>
      </c>
      <c r="D66" s="209">
        <v>1707</v>
      </c>
      <c r="E66" s="218">
        <v>14518.28</v>
      </c>
      <c r="F66" s="218">
        <v>14518.28</v>
      </c>
      <c r="G66" s="218">
        <v>0</v>
      </c>
      <c r="H66" s="218">
        <v>3975.8</v>
      </c>
      <c r="I66" s="218">
        <v>975.51999999999987</v>
      </c>
      <c r="J66" s="218">
        <v>16383.87</v>
      </c>
      <c r="K66" s="218">
        <v>11692.198333333334</v>
      </c>
      <c r="L66" s="218">
        <v>7826.9933333333329</v>
      </c>
      <c r="M66" s="218">
        <v>25718.076666666664</v>
      </c>
      <c r="N66" s="218">
        <v>69398.539999999994</v>
      </c>
      <c r="O66" s="218">
        <v>36365.274228808281</v>
      </c>
      <c r="P66" s="218">
        <v>2589.7093849685266</v>
      </c>
      <c r="Q66" s="218">
        <v>108353.52361377681</v>
      </c>
      <c r="R66" s="218">
        <v>1266400.8902139394</v>
      </c>
      <c r="S66" s="218">
        <v>1401353.5102139395</v>
      </c>
      <c r="T66" s="219">
        <f t="shared" si="2"/>
        <v>134952.62000000011</v>
      </c>
      <c r="U66" s="220">
        <f t="shared" si="3"/>
        <v>26599.096386223304</v>
      </c>
    </row>
    <row r="67" spans="1:21" ht="39.75" customHeight="1">
      <c r="A67" s="216" t="s">
        <v>76</v>
      </c>
      <c r="B67" s="217" t="s">
        <v>70</v>
      </c>
      <c r="C67" s="217" t="s">
        <v>71</v>
      </c>
      <c r="D67" s="209">
        <v>12758</v>
      </c>
      <c r="E67" s="218">
        <v>221063.658</v>
      </c>
      <c r="F67" s="218">
        <v>141553.23000000001</v>
      </c>
      <c r="G67" s="218">
        <v>79510.428</v>
      </c>
      <c r="H67" s="218">
        <v>54070.880000000005</v>
      </c>
      <c r="I67" s="218">
        <v>9492.56</v>
      </c>
      <c r="J67" s="218">
        <v>189121.96000000002</v>
      </c>
      <c r="K67" s="218">
        <v>73537.250784313728</v>
      </c>
      <c r="L67" s="218">
        <v>70333.710000000006</v>
      </c>
      <c r="M67" s="218">
        <v>354134.20333333331</v>
      </c>
      <c r="N67" s="218">
        <v>898216.97133333329</v>
      </c>
      <c r="O67" s="218">
        <v>379980.00826836401</v>
      </c>
      <c r="P67" s="218">
        <v>25317.898651759766</v>
      </c>
      <c r="Q67" s="218">
        <v>1303514.8782534571</v>
      </c>
      <c r="R67" s="218">
        <v>7454117.2107308023</v>
      </c>
      <c r="S67" s="218">
        <v>8690028.3407308012</v>
      </c>
      <c r="T67" s="219">
        <f t="shared" si="2"/>
        <v>1235911.129999999</v>
      </c>
      <c r="U67" s="220">
        <f t="shared" si="3"/>
        <v>-67603.74825345818</v>
      </c>
    </row>
    <row r="68" spans="1:21" ht="39.75" customHeight="1">
      <c r="A68" s="216" t="s">
        <v>77</v>
      </c>
      <c r="B68" s="217" t="s">
        <v>70</v>
      </c>
      <c r="C68" s="217" t="s">
        <v>71</v>
      </c>
      <c r="D68" s="209">
        <v>2322</v>
      </c>
      <c r="E68" s="218">
        <v>33202.129999999997</v>
      </c>
      <c r="F68" s="218">
        <v>25406.99</v>
      </c>
      <c r="G68" s="218">
        <v>7795.14</v>
      </c>
      <c r="H68" s="218">
        <v>2981.85</v>
      </c>
      <c r="I68" s="218">
        <v>1725.9199999999998</v>
      </c>
      <c r="J68" s="218">
        <v>25637.94</v>
      </c>
      <c r="K68" s="218">
        <v>6830.3244444444454</v>
      </c>
      <c r="L68" s="218">
        <v>19472.46</v>
      </c>
      <c r="M68" s="218">
        <v>102417.58</v>
      </c>
      <c r="N68" s="218">
        <v>185437.88</v>
      </c>
      <c r="O68" s="218">
        <v>54918.985570036988</v>
      </c>
      <c r="P68" s="218">
        <v>3720.6697714460033</v>
      </c>
      <c r="Q68" s="218">
        <v>244077.53534148299</v>
      </c>
      <c r="R68" s="218">
        <v>1761131.664162012</v>
      </c>
      <c r="S68" s="218">
        <v>1965201.7241620126</v>
      </c>
      <c r="T68" s="219">
        <f t="shared" si="2"/>
        <v>204070.06000000052</v>
      </c>
      <c r="U68" s="220">
        <f t="shared" si="3"/>
        <v>-40007.475341482466</v>
      </c>
    </row>
    <row r="69" spans="1:21" ht="39.75" customHeight="1">
      <c r="A69" s="216" t="s">
        <v>78</v>
      </c>
      <c r="B69" s="217" t="s">
        <v>70</v>
      </c>
      <c r="C69" s="217" t="s">
        <v>71</v>
      </c>
      <c r="D69" s="209">
        <v>7013</v>
      </c>
      <c r="E69" s="218">
        <v>114636.18400000001</v>
      </c>
      <c r="F69" s="218">
        <v>94368.82</v>
      </c>
      <c r="G69" s="218">
        <v>20267.364000000001</v>
      </c>
      <c r="H69" s="218">
        <v>19481.419999999998</v>
      </c>
      <c r="I69" s="218">
        <v>5429.6799999999994</v>
      </c>
      <c r="J69" s="218">
        <v>108079.12</v>
      </c>
      <c r="K69" s="218">
        <v>36103.531772486771</v>
      </c>
      <c r="L69" s="218">
        <v>40355.293333333335</v>
      </c>
      <c r="M69" s="218">
        <v>83234.509999999995</v>
      </c>
      <c r="N69" s="218">
        <v>371216.20733333332</v>
      </c>
      <c r="O69" s="218">
        <v>211512.30929000731</v>
      </c>
      <c r="P69" s="218">
        <v>12366.925226087938</v>
      </c>
      <c r="Q69" s="218">
        <v>595095.44184942858</v>
      </c>
      <c r="R69" s="218">
        <v>3038645.6870397995</v>
      </c>
      <c r="S69" s="218">
        <v>3663932.3070398029</v>
      </c>
      <c r="T69" s="219">
        <f t="shared" si="2"/>
        <v>625286.62000000337</v>
      </c>
      <c r="U69" s="220">
        <f t="shared" si="3"/>
        <v>30191.178150574793</v>
      </c>
    </row>
    <row r="70" spans="1:21" ht="39.75" customHeight="1">
      <c r="A70" s="216" t="s">
        <v>79</v>
      </c>
      <c r="B70" s="217" t="s">
        <v>70</v>
      </c>
      <c r="C70" s="217" t="s">
        <v>71</v>
      </c>
      <c r="D70" s="209">
        <v>3066</v>
      </c>
      <c r="E70" s="218">
        <v>30084.074000000004</v>
      </c>
      <c r="F70" s="218">
        <v>25406.99</v>
      </c>
      <c r="G70" s="218">
        <v>4677.0839999999998</v>
      </c>
      <c r="H70" s="218">
        <v>4770.96</v>
      </c>
      <c r="I70" s="218">
        <v>2406.6399999999994</v>
      </c>
      <c r="J70" s="218">
        <v>43094.81</v>
      </c>
      <c r="K70" s="218">
        <v>9690.007333333333</v>
      </c>
      <c r="L70" s="218">
        <v>12052.799999999997</v>
      </c>
      <c r="M70" s="218">
        <v>51724.200000000004</v>
      </c>
      <c r="N70" s="218">
        <v>144133.484</v>
      </c>
      <c r="O70" s="218">
        <v>88315.66598424867</v>
      </c>
      <c r="P70" s="218">
        <v>4471.5135280281111</v>
      </c>
      <c r="Q70" s="218">
        <v>236920.66351227681</v>
      </c>
      <c r="R70" s="218">
        <v>977508.99191928795</v>
      </c>
      <c r="S70" s="218">
        <v>1216692.8819192876</v>
      </c>
      <c r="T70" s="219">
        <f t="shared" si="2"/>
        <v>239183.88999999966</v>
      </c>
      <c r="U70" s="220">
        <f t="shared" si="3"/>
        <v>2263.226487722859</v>
      </c>
    </row>
    <row r="71" spans="1:21" ht="39.75" customHeight="1">
      <c r="A71" s="216" t="s">
        <v>80</v>
      </c>
      <c r="B71" s="217" t="s">
        <v>70</v>
      </c>
      <c r="C71" s="217" t="s">
        <v>71</v>
      </c>
      <c r="D71" s="209">
        <v>5256</v>
      </c>
      <c r="E71" s="218">
        <v>93370.277999999991</v>
      </c>
      <c r="F71" s="218">
        <v>76220.97</v>
      </c>
      <c r="G71" s="218">
        <v>17149.307999999997</v>
      </c>
      <c r="H71" s="218">
        <v>9343.1299999999992</v>
      </c>
      <c r="I71" s="218">
        <v>3634.0799999999995</v>
      </c>
      <c r="J71" s="218">
        <v>48903.16</v>
      </c>
      <c r="K71" s="218">
        <v>13903.697777777777</v>
      </c>
      <c r="L71" s="218">
        <v>12692.386666666667</v>
      </c>
      <c r="M71" s="218">
        <v>71221.42</v>
      </c>
      <c r="N71" s="218">
        <v>239164.45466666663</v>
      </c>
      <c r="O71" s="218">
        <v>137297.46392509248</v>
      </c>
      <c r="P71" s="218">
        <v>8845.2285226360145</v>
      </c>
      <c r="Q71" s="218">
        <v>385307.14711439511</v>
      </c>
      <c r="R71" s="218">
        <v>3123858.1010100087</v>
      </c>
      <c r="S71" s="218">
        <v>3594526.9810100077</v>
      </c>
      <c r="T71" s="219">
        <f t="shared" si="2"/>
        <v>470668.87999999896</v>
      </c>
      <c r="U71" s="220">
        <f t="shared" si="3"/>
        <v>85361.732885603851</v>
      </c>
    </row>
    <row r="72" spans="1:21" ht="39.75" customHeight="1">
      <c r="A72" s="216" t="s">
        <v>81</v>
      </c>
      <c r="B72" s="217" t="s">
        <v>70</v>
      </c>
      <c r="C72" s="217" t="s">
        <v>71</v>
      </c>
      <c r="D72" s="209">
        <v>2063</v>
      </c>
      <c r="E72" s="218">
        <v>29036.560000000001</v>
      </c>
      <c r="F72" s="218">
        <v>29036.560000000001</v>
      </c>
      <c r="G72" s="218">
        <v>0</v>
      </c>
      <c r="H72" s="218">
        <v>3975.8</v>
      </c>
      <c r="I72" s="218">
        <v>1463.2799999999997</v>
      </c>
      <c r="J72" s="218">
        <v>11904.85</v>
      </c>
      <c r="K72" s="218">
        <v>7170.903888888889</v>
      </c>
      <c r="L72" s="218">
        <v>6037.22</v>
      </c>
      <c r="M72" s="218">
        <v>36729.363333333335</v>
      </c>
      <c r="N72" s="218">
        <v>89147.073333333334</v>
      </c>
      <c r="O72" s="218">
        <v>49723.946394492952</v>
      </c>
      <c r="P72" s="218">
        <v>3078.5965520335108</v>
      </c>
      <c r="Q72" s="218">
        <v>141949.61627985979</v>
      </c>
      <c r="R72" s="218">
        <v>1416348.4866480485</v>
      </c>
      <c r="S72" s="218">
        <v>1577013.0366480483</v>
      </c>
      <c r="T72" s="219">
        <f t="shared" si="2"/>
        <v>160664.54999999981</v>
      </c>
      <c r="U72" s="220">
        <f t="shared" si="3"/>
        <v>18714.933720140019</v>
      </c>
    </row>
    <row r="73" spans="1:21" ht="39.75" customHeight="1">
      <c r="A73" s="216" t="s">
        <v>82</v>
      </c>
      <c r="B73" s="217" t="s">
        <v>70</v>
      </c>
      <c r="C73" s="217" t="s">
        <v>71</v>
      </c>
      <c r="D73" s="209">
        <v>83684</v>
      </c>
      <c r="E73" s="218">
        <v>2063500.284</v>
      </c>
      <c r="F73" s="218">
        <v>1676861.34</v>
      </c>
      <c r="G73" s="218">
        <v>386638.94400000002</v>
      </c>
      <c r="H73" s="218">
        <v>513474.57</v>
      </c>
      <c r="I73" s="218">
        <v>79129.679999999993</v>
      </c>
      <c r="J73" s="218">
        <v>2210617.63</v>
      </c>
      <c r="K73" s="218">
        <v>603393.03892141336</v>
      </c>
      <c r="L73" s="218">
        <v>369733.26666666666</v>
      </c>
      <c r="M73" s="218">
        <v>2629152.0266666668</v>
      </c>
      <c r="N73" s="218">
        <v>7865607.4573333338</v>
      </c>
      <c r="O73" s="218">
        <v>3136319.3651213017</v>
      </c>
      <c r="P73" s="218">
        <v>161452.19117225547</v>
      </c>
      <c r="Q73" s="218">
        <v>11163379.01362689</v>
      </c>
      <c r="R73" s="218">
        <v>28817579.595950518</v>
      </c>
      <c r="S73" s="218">
        <v>37131628.975950517</v>
      </c>
      <c r="T73" s="219">
        <f t="shared" ref="T73:T136" si="4">S73-R73</f>
        <v>8314049.379999999</v>
      </c>
      <c r="U73" s="220">
        <f t="shared" ref="U73:U136" si="5">T73-Q73</f>
        <v>-2849329.6336268913</v>
      </c>
    </row>
    <row r="74" spans="1:21" ht="39.75" customHeight="1">
      <c r="A74" s="216" t="s">
        <v>83</v>
      </c>
      <c r="B74" s="217" t="s">
        <v>70</v>
      </c>
      <c r="C74" s="217" t="s">
        <v>71</v>
      </c>
      <c r="D74" s="209">
        <v>39040</v>
      </c>
      <c r="E74" s="218">
        <v>1033480.572</v>
      </c>
      <c r="F74" s="218">
        <v>762209.70000000007</v>
      </c>
      <c r="G74" s="218">
        <v>271270.87199999997</v>
      </c>
      <c r="H74" s="218">
        <v>179507.37</v>
      </c>
      <c r="I74" s="218">
        <v>27266.32</v>
      </c>
      <c r="J74" s="218">
        <v>386530.58</v>
      </c>
      <c r="K74" s="218">
        <v>110138.0308503663</v>
      </c>
      <c r="L74" s="218">
        <v>168075.39</v>
      </c>
      <c r="M74" s="218">
        <v>676415.53333333333</v>
      </c>
      <c r="N74" s="218">
        <v>2471275.7653333335</v>
      </c>
      <c r="O74" s="218">
        <v>1022680.5691285266</v>
      </c>
      <c r="P74" s="218">
        <v>58676.482551222973</v>
      </c>
      <c r="Q74" s="218">
        <v>3552632.8170130835</v>
      </c>
      <c r="R74" s="218">
        <v>7212701.1770127909</v>
      </c>
      <c r="S74" s="218">
        <v>10656484.687012788</v>
      </c>
      <c r="T74" s="219">
        <f t="shared" si="4"/>
        <v>3443783.509999997</v>
      </c>
      <c r="U74" s="220">
        <f t="shared" si="5"/>
        <v>-108849.30701308651</v>
      </c>
    </row>
    <row r="75" spans="1:21" ht="39.75" customHeight="1">
      <c r="A75" s="216" t="s">
        <v>84</v>
      </c>
      <c r="B75" s="217" t="s">
        <v>70</v>
      </c>
      <c r="C75" s="217" t="s">
        <v>71</v>
      </c>
      <c r="D75" s="209">
        <v>1385</v>
      </c>
      <c r="E75" s="218">
        <v>9865.6820000000007</v>
      </c>
      <c r="F75" s="218">
        <v>3629.57</v>
      </c>
      <c r="G75" s="218">
        <v>6236.1120000000001</v>
      </c>
      <c r="H75" s="218">
        <v>2385.48</v>
      </c>
      <c r="I75" s="218">
        <v>1168.48</v>
      </c>
      <c r="J75" s="218">
        <v>93211.989999999991</v>
      </c>
      <c r="K75" s="218">
        <v>7033.9055833333332</v>
      </c>
      <c r="L75" s="218">
        <v>3306.5733333333337</v>
      </c>
      <c r="M75" s="218">
        <v>5268.62</v>
      </c>
      <c r="N75" s="218">
        <v>115206.82533333331</v>
      </c>
      <c r="O75" s="218">
        <v>43044.610311650613</v>
      </c>
      <c r="P75" s="218">
        <v>2465.6413425713708</v>
      </c>
      <c r="Q75" s="218">
        <v>160717.07698755531</v>
      </c>
      <c r="R75" s="218">
        <v>890576.63511065021</v>
      </c>
      <c r="S75" s="218">
        <v>1016850.0751106506</v>
      </c>
      <c r="T75" s="219">
        <f t="shared" si="4"/>
        <v>126273.44000000041</v>
      </c>
      <c r="U75" s="220">
        <f t="shared" si="5"/>
        <v>-34443.636987554899</v>
      </c>
    </row>
    <row r="76" spans="1:21" ht="39.75" customHeight="1">
      <c r="A76" s="216" t="s">
        <v>85</v>
      </c>
      <c r="B76" s="217" t="s">
        <v>70</v>
      </c>
      <c r="C76" s="217" t="s">
        <v>71</v>
      </c>
      <c r="D76" s="209">
        <v>6646</v>
      </c>
      <c r="E76" s="218">
        <v>94929.305999999997</v>
      </c>
      <c r="F76" s="218">
        <v>76220.97</v>
      </c>
      <c r="G76" s="218">
        <v>18708.335999999999</v>
      </c>
      <c r="H76" s="218">
        <v>9740.7099999999991</v>
      </c>
      <c r="I76" s="218">
        <v>3028.3999999999996</v>
      </c>
      <c r="J76" s="218">
        <v>49067.229999999996</v>
      </c>
      <c r="K76" s="218">
        <v>9552.8863333333338</v>
      </c>
      <c r="L76" s="218">
        <v>33463.406666666669</v>
      </c>
      <c r="M76" s="218">
        <v>44967.02</v>
      </c>
      <c r="N76" s="218">
        <v>235196.07266666667</v>
      </c>
      <c r="O76" s="218">
        <v>123196.64330575865</v>
      </c>
      <c r="P76" s="218">
        <v>7413.0655332300685</v>
      </c>
      <c r="Q76" s="218">
        <v>365805.78150565538</v>
      </c>
      <c r="R76" s="218">
        <v>1717516.8474996644</v>
      </c>
      <c r="S76" s="218">
        <v>2198352.6574996631</v>
      </c>
      <c r="T76" s="219">
        <f t="shared" si="4"/>
        <v>480835.80999999866</v>
      </c>
      <c r="U76" s="220">
        <f t="shared" si="5"/>
        <v>115030.02849434328</v>
      </c>
    </row>
    <row r="77" spans="1:21" ht="39.75" customHeight="1">
      <c r="A77" s="216" t="s">
        <v>86</v>
      </c>
      <c r="B77" s="217" t="s">
        <v>70</v>
      </c>
      <c r="C77" s="217" t="s">
        <v>71</v>
      </c>
      <c r="D77" s="209">
        <v>12735</v>
      </c>
      <c r="E77" s="218">
        <v>281060.40399999998</v>
      </c>
      <c r="F77" s="218">
        <v>268588.18</v>
      </c>
      <c r="G77" s="218">
        <v>12472.224</v>
      </c>
      <c r="H77" s="218">
        <v>45920.49</v>
      </c>
      <c r="I77" s="218">
        <v>9170.9599999999991</v>
      </c>
      <c r="J77" s="218">
        <v>144891.01999999999</v>
      </c>
      <c r="K77" s="218">
        <v>47115.057323232322</v>
      </c>
      <c r="L77" s="218">
        <v>41226</v>
      </c>
      <c r="M77" s="218">
        <v>109131.90333333334</v>
      </c>
      <c r="N77" s="218">
        <v>631400.77733333327</v>
      </c>
      <c r="O77" s="218">
        <v>328771.76496657281</v>
      </c>
      <c r="P77" s="218">
        <v>18174.702210750725</v>
      </c>
      <c r="Q77" s="218">
        <v>978347.2445106568</v>
      </c>
      <c r="R77" s="218">
        <v>7200476.8746992014</v>
      </c>
      <c r="S77" s="218">
        <v>8235160.0946992002</v>
      </c>
      <c r="T77" s="219">
        <f t="shared" si="4"/>
        <v>1034683.2199999988</v>
      </c>
      <c r="U77" s="220">
        <f t="shared" si="5"/>
        <v>56335.975489342003</v>
      </c>
    </row>
    <row r="78" spans="1:21" ht="39.75" customHeight="1">
      <c r="A78" s="216" t="s">
        <v>87</v>
      </c>
      <c r="B78" s="217" t="s">
        <v>88</v>
      </c>
      <c r="C78" s="217" t="s">
        <v>89</v>
      </c>
      <c r="D78" s="209">
        <v>16800</v>
      </c>
      <c r="E78" s="218">
        <v>380862.68199999997</v>
      </c>
      <c r="F78" s="218">
        <v>257699.47</v>
      </c>
      <c r="G78" s="218">
        <v>123163.212</v>
      </c>
      <c r="H78" s="218">
        <v>57052.73</v>
      </c>
      <c r="I78" s="218">
        <v>13592.96</v>
      </c>
      <c r="J78" s="218">
        <v>460532.27999999997</v>
      </c>
      <c r="K78" s="218">
        <v>83757.151207538802</v>
      </c>
      <c r="L78" s="218">
        <v>43694.96</v>
      </c>
      <c r="M78" s="218">
        <v>478468.16333333333</v>
      </c>
      <c r="N78" s="218">
        <v>1434203.7753333333</v>
      </c>
      <c r="O78" s="218">
        <v>433434.67135815544</v>
      </c>
      <c r="P78" s="218">
        <v>33696.817015045926</v>
      </c>
      <c r="Q78" s="218">
        <v>1901335.2637065349</v>
      </c>
      <c r="R78" s="218">
        <v>4771253.3414778411</v>
      </c>
      <c r="S78" s="218">
        <v>6411215.8614778407</v>
      </c>
      <c r="T78" s="219">
        <f t="shared" si="4"/>
        <v>1639962.5199999996</v>
      </c>
      <c r="U78" s="220">
        <f t="shared" si="5"/>
        <v>-261372.74370653532</v>
      </c>
    </row>
    <row r="79" spans="1:21" ht="39.75" customHeight="1">
      <c r="A79" s="216" t="s">
        <v>90</v>
      </c>
      <c r="B79" s="217" t="s">
        <v>88</v>
      </c>
      <c r="C79" s="217" t="s">
        <v>89</v>
      </c>
      <c r="D79" s="209">
        <v>9389</v>
      </c>
      <c r="E79" s="218">
        <v>53445.008000000002</v>
      </c>
      <c r="F79" s="218">
        <v>36295.700000000004</v>
      </c>
      <c r="G79" s="218">
        <v>17149.307999999997</v>
      </c>
      <c r="H79" s="218">
        <v>26041.489999999998</v>
      </c>
      <c r="I79" s="218">
        <v>4968.7199999999993</v>
      </c>
      <c r="J79" s="218">
        <v>182053.12</v>
      </c>
      <c r="K79" s="218">
        <v>18178.31211111111</v>
      </c>
      <c r="L79" s="218">
        <v>42286.48</v>
      </c>
      <c r="M79" s="218">
        <v>122340.44333333334</v>
      </c>
      <c r="N79" s="218">
        <v>431135.26133333333</v>
      </c>
      <c r="O79" s="218">
        <v>151281.90745464707</v>
      </c>
      <c r="P79" s="218">
        <v>9765.50533711764</v>
      </c>
      <c r="Q79" s="218">
        <v>592182.67412509804</v>
      </c>
      <c r="R79" s="218">
        <v>5497378.0483513055</v>
      </c>
      <c r="S79" s="218">
        <v>6186161.9783513052</v>
      </c>
      <c r="T79" s="219">
        <f t="shared" si="4"/>
        <v>688783.9299999997</v>
      </c>
      <c r="U79" s="220">
        <f t="shared" si="5"/>
        <v>96601.255874901661</v>
      </c>
    </row>
    <row r="80" spans="1:21" ht="39.75" customHeight="1">
      <c r="A80" s="216" t="s">
        <v>91</v>
      </c>
      <c r="B80" s="217" t="s">
        <v>88</v>
      </c>
      <c r="C80" s="217" t="s">
        <v>89</v>
      </c>
      <c r="D80" s="209">
        <v>8175</v>
      </c>
      <c r="E80" s="218">
        <v>62287.662000000004</v>
      </c>
      <c r="F80" s="218">
        <v>32666.13</v>
      </c>
      <c r="G80" s="218">
        <v>29621.531999999999</v>
      </c>
      <c r="H80" s="218">
        <v>18885.05</v>
      </c>
      <c r="I80" s="218">
        <v>3853.8399999999992</v>
      </c>
      <c r="J80" s="218">
        <v>181042.46999999997</v>
      </c>
      <c r="K80" s="218">
        <v>21266.932225563909</v>
      </c>
      <c r="L80" s="218">
        <v>27232.12</v>
      </c>
      <c r="M80" s="218">
        <v>129731.58333333333</v>
      </c>
      <c r="N80" s="218">
        <v>423032.72533333331</v>
      </c>
      <c r="O80" s="218">
        <v>117663.70579805881</v>
      </c>
      <c r="P80" s="218">
        <v>9254.2521624096316</v>
      </c>
      <c r="Q80" s="218">
        <v>549950.68329380173</v>
      </c>
      <c r="R80" s="218">
        <v>5454905.8184945025</v>
      </c>
      <c r="S80" s="218">
        <v>6083458.0684945043</v>
      </c>
      <c r="T80" s="219">
        <f t="shared" si="4"/>
        <v>628552.25000000186</v>
      </c>
      <c r="U80" s="220">
        <f t="shared" si="5"/>
        <v>78601.56670620013</v>
      </c>
    </row>
    <row r="81" spans="1:21" ht="39.75" customHeight="1">
      <c r="A81" s="216" t="s">
        <v>92</v>
      </c>
      <c r="B81" s="217" t="s">
        <v>88</v>
      </c>
      <c r="C81" s="217" t="s">
        <v>89</v>
      </c>
      <c r="D81" s="209">
        <v>2174</v>
      </c>
      <c r="E81" s="218">
        <v>41484.298000000003</v>
      </c>
      <c r="F81" s="218">
        <v>39925.270000000004</v>
      </c>
      <c r="G81" s="218">
        <v>1559.028</v>
      </c>
      <c r="H81" s="218">
        <v>3975.8</v>
      </c>
      <c r="I81" s="218">
        <v>1624.08</v>
      </c>
      <c r="J81" s="218">
        <v>20379.010000000002</v>
      </c>
      <c r="K81" s="218">
        <v>5040</v>
      </c>
      <c r="L81" s="218">
        <v>10803.92</v>
      </c>
      <c r="M81" s="218">
        <v>51757.523333333338</v>
      </c>
      <c r="N81" s="218">
        <v>130024.63133333335</v>
      </c>
      <c r="O81" s="218">
        <v>53428.927632792016</v>
      </c>
      <c r="P81" s="218">
        <v>3432.4436729519298</v>
      </c>
      <c r="Q81" s="218">
        <v>186886.00263907728</v>
      </c>
      <c r="R81" s="218">
        <v>1258880.2484517442</v>
      </c>
      <c r="S81" s="218">
        <v>1440554.0584517438</v>
      </c>
      <c r="T81" s="219">
        <f t="shared" si="4"/>
        <v>181673.80999999959</v>
      </c>
      <c r="U81" s="220">
        <f t="shared" si="5"/>
        <v>-5212.1926390776935</v>
      </c>
    </row>
    <row r="82" spans="1:21" ht="39.75" customHeight="1">
      <c r="A82" s="216" t="s">
        <v>93</v>
      </c>
      <c r="B82" s="217" t="s">
        <v>88</v>
      </c>
      <c r="C82" s="217" t="s">
        <v>89</v>
      </c>
      <c r="D82" s="209">
        <v>67848</v>
      </c>
      <c r="E82" s="218">
        <v>741191.34600000002</v>
      </c>
      <c r="F82" s="218">
        <v>402882.27</v>
      </c>
      <c r="G82" s="218">
        <v>338309.076</v>
      </c>
      <c r="H82" s="218">
        <v>306335.38999999996</v>
      </c>
      <c r="I82" s="218">
        <v>53090.799999999988</v>
      </c>
      <c r="J82" s="218">
        <v>724430.52</v>
      </c>
      <c r="K82" s="218">
        <v>193929.75487823886</v>
      </c>
      <c r="L82" s="218">
        <v>346549</v>
      </c>
      <c r="M82" s="218">
        <v>1970685.3266666669</v>
      </c>
      <c r="N82" s="218">
        <v>4142282.382666667</v>
      </c>
      <c r="O82" s="218">
        <v>1715728.934545164</v>
      </c>
      <c r="P82" s="218">
        <v>108216.45098027035</v>
      </c>
      <c r="Q82" s="218">
        <v>5966227.7681921013</v>
      </c>
      <c r="R82" s="218">
        <v>15971206.577255847</v>
      </c>
      <c r="S82" s="218">
        <v>22126015.307255819</v>
      </c>
      <c r="T82" s="219">
        <f t="shared" si="4"/>
        <v>6154808.7299999725</v>
      </c>
      <c r="U82" s="220">
        <f t="shared" si="5"/>
        <v>188580.96180787124</v>
      </c>
    </row>
    <row r="83" spans="1:21" ht="39.75" customHeight="1">
      <c r="A83" s="216" t="s">
        <v>94</v>
      </c>
      <c r="B83" s="217" t="s">
        <v>88</v>
      </c>
      <c r="C83" s="217" t="s">
        <v>89</v>
      </c>
      <c r="D83" s="209">
        <v>16237</v>
      </c>
      <c r="E83" s="218">
        <v>131809.978</v>
      </c>
      <c r="F83" s="218">
        <v>83480.11</v>
      </c>
      <c r="G83" s="218">
        <v>48329.868000000002</v>
      </c>
      <c r="H83" s="218">
        <v>62221.27</v>
      </c>
      <c r="I83" s="218">
        <v>10092.879999999999</v>
      </c>
      <c r="J83" s="218">
        <v>297528.49</v>
      </c>
      <c r="K83" s="218">
        <v>67257.226949620424</v>
      </c>
      <c r="L83" s="218">
        <v>55132.72</v>
      </c>
      <c r="M83" s="218">
        <v>269669.1933333333</v>
      </c>
      <c r="N83" s="218">
        <v>826454.53133333335</v>
      </c>
      <c r="O83" s="218">
        <v>325376.16603340762</v>
      </c>
      <c r="P83" s="218">
        <v>21625.713890047806</v>
      </c>
      <c r="Q83" s="218">
        <v>1173456.4112567888</v>
      </c>
      <c r="R83" s="218">
        <v>8730737.5847372413</v>
      </c>
      <c r="S83" s="218">
        <v>10027603.644737236</v>
      </c>
      <c r="T83" s="219">
        <f t="shared" si="4"/>
        <v>1296866.0599999949</v>
      </c>
      <c r="U83" s="220">
        <f t="shared" si="5"/>
        <v>123409.64874320617</v>
      </c>
    </row>
    <row r="84" spans="1:21" ht="39.75" customHeight="1">
      <c r="A84" s="216" t="s">
        <v>95</v>
      </c>
      <c r="B84" s="217" t="s">
        <v>88</v>
      </c>
      <c r="C84" s="217" t="s">
        <v>89</v>
      </c>
      <c r="D84" s="209">
        <v>5061</v>
      </c>
      <c r="E84" s="218">
        <v>52933.494000000006</v>
      </c>
      <c r="F84" s="218">
        <v>32666.13</v>
      </c>
      <c r="G84" s="218">
        <v>20267.364000000001</v>
      </c>
      <c r="H84" s="218">
        <v>14909.25</v>
      </c>
      <c r="I84" s="218">
        <v>3430.3999999999996</v>
      </c>
      <c r="J84" s="218">
        <v>42707.98</v>
      </c>
      <c r="K84" s="218">
        <v>16434.105555555554</v>
      </c>
      <c r="L84" s="218">
        <v>24178.146666666667</v>
      </c>
      <c r="M84" s="218">
        <v>60795.056666666664</v>
      </c>
      <c r="N84" s="218">
        <v>198954.32733333335</v>
      </c>
      <c r="O84" s="218">
        <v>104456.55514725629</v>
      </c>
      <c r="P84" s="218">
        <v>7651.9176148518036</v>
      </c>
      <c r="Q84" s="218">
        <v>311062.80009544146</v>
      </c>
      <c r="R84" s="218">
        <v>2183733.3428474567</v>
      </c>
      <c r="S84" s="218">
        <v>2599676.1128474562</v>
      </c>
      <c r="T84" s="219">
        <f t="shared" si="4"/>
        <v>415942.76999999955</v>
      </c>
      <c r="U84" s="220">
        <f t="shared" si="5"/>
        <v>104879.96990455809</v>
      </c>
    </row>
    <row r="85" spans="1:21" ht="39.75" customHeight="1">
      <c r="A85" s="216" t="s">
        <v>96</v>
      </c>
      <c r="B85" s="217" t="s">
        <v>88</v>
      </c>
      <c r="C85" s="217" t="s">
        <v>89</v>
      </c>
      <c r="D85" s="209">
        <v>7853</v>
      </c>
      <c r="E85" s="218">
        <v>66915.77399999999</v>
      </c>
      <c r="F85" s="218">
        <v>54443.55</v>
      </c>
      <c r="G85" s="218">
        <v>12472.224</v>
      </c>
      <c r="H85" s="218">
        <v>19282.63</v>
      </c>
      <c r="I85" s="218">
        <v>3151.68</v>
      </c>
      <c r="J85" s="218">
        <v>129132.70000000001</v>
      </c>
      <c r="K85" s="218">
        <v>19470.440134680135</v>
      </c>
      <c r="L85" s="218">
        <v>44478.41333333333</v>
      </c>
      <c r="M85" s="218">
        <v>113100.46333333333</v>
      </c>
      <c r="N85" s="218">
        <v>376061.66066666663</v>
      </c>
      <c r="O85" s="218">
        <v>91249.404496453775</v>
      </c>
      <c r="P85" s="218">
        <v>7386.1630240368067</v>
      </c>
      <c r="Q85" s="218">
        <v>474697.22818715719</v>
      </c>
      <c r="R85" s="218">
        <v>4679255.410982375</v>
      </c>
      <c r="S85" s="218">
        <v>5224034.3009823775</v>
      </c>
      <c r="T85" s="219">
        <f t="shared" si="4"/>
        <v>544778.89000000246</v>
      </c>
      <c r="U85" s="220">
        <f t="shared" si="5"/>
        <v>70081.661812845268</v>
      </c>
    </row>
    <row r="86" spans="1:21" ht="39.75" customHeight="1">
      <c r="A86" s="216" t="s">
        <v>97</v>
      </c>
      <c r="B86" s="217" t="s">
        <v>88</v>
      </c>
      <c r="C86" s="217" t="s">
        <v>89</v>
      </c>
      <c r="D86" s="209">
        <v>28710</v>
      </c>
      <c r="E86" s="218">
        <v>257944.32999999996</v>
      </c>
      <c r="F86" s="218">
        <v>148812.37</v>
      </c>
      <c r="G86" s="218">
        <v>109131.96</v>
      </c>
      <c r="H86" s="218">
        <v>204753.69999999998</v>
      </c>
      <c r="I86" s="218">
        <v>19917.759999999998</v>
      </c>
      <c r="J86" s="218">
        <v>409917.98</v>
      </c>
      <c r="K86" s="218">
        <v>58316.362816358022</v>
      </c>
      <c r="L86" s="218">
        <v>114489.74333333335</v>
      </c>
      <c r="M86" s="218">
        <v>467775.01666666678</v>
      </c>
      <c r="N86" s="218">
        <v>1474798.53</v>
      </c>
      <c r="O86" s="218">
        <v>606928.60490733408</v>
      </c>
      <c r="P86" s="218">
        <v>45481.593042198911</v>
      </c>
      <c r="Q86" s="218">
        <v>2127208.7279495331</v>
      </c>
      <c r="R86" s="218">
        <v>8598372.3937464133</v>
      </c>
      <c r="S86" s="218">
        <v>11273445.603746407</v>
      </c>
      <c r="T86" s="219">
        <f t="shared" si="4"/>
        <v>2675073.2099999934</v>
      </c>
      <c r="U86" s="220">
        <f t="shared" si="5"/>
        <v>547864.4820504603</v>
      </c>
    </row>
    <row r="87" spans="1:21" ht="39.75" customHeight="1">
      <c r="A87" s="216" t="s">
        <v>98</v>
      </c>
      <c r="B87" s="217" t="s">
        <v>88</v>
      </c>
      <c r="C87" s="217" t="s">
        <v>89</v>
      </c>
      <c r="D87" s="209">
        <v>6016</v>
      </c>
      <c r="E87" s="218">
        <v>43579.326000000001</v>
      </c>
      <c r="F87" s="218">
        <v>32666.13</v>
      </c>
      <c r="G87" s="218">
        <v>10913.196</v>
      </c>
      <c r="H87" s="218">
        <v>10337.08</v>
      </c>
      <c r="I87" s="218">
        <v>3457.2</v>
      </c>
      <c r="J87" s="218">
        <v>70946.47</v>
      </c>
      <c r="K87" s="218">
        <v>26149.802023809523</v>
      </c>
      <c r="L87" s="218">
        <v>33086.560000000005</v>
      </c>
      <c r="M87" s="218">
        <v>122027.15999999999</v>
      </c>
      <c r="N87" s="218">
        <v>283433.79599999997</v>
      </c>
      <c r="O87" s="218">
        <v>101454.92999934664</v>
      </c>
      <c r="P87" s="218">
        <v>6705.5822914653345</v>
      </c>
      <c r="Q87" s="218">
        <v>391594.3082908119</v>
      </c>
      <c r="R87" s="218">
        <v>2969865.3503980516</v>
      </c>
      <c r="S87" s="218">
        <v>3419425.4103980539</v>
      </c>
      <c r="T87" s="219">
        <f t="shared" si="4"/>
        <v>449560.06000000238</v>
      </c>
      <c r="U87" s="220">
        <f t="shared" si="5"/>
        <v>57965.751709190488</v>
      </c>
    </row>
    <row r="88" spans="1:21" ht="39.75" customHeight="1">
      <c r="A88" s="216" t="s">
        <v>99</v>
      </c>
      <c r="B88" s="217" t="s">
        <v>88</v>
      </c>
      <c r="C88" s="217" t="s">
        <v>89</v>
      </c>
      <c r="D88" s="209">
        <v>2314</v>
      </c>
      <c r="E88" s="218">
        <v>39413.756000000008</v>
      </c>
      <c r="F88" s="218">
        <v>36295.700000000004</v>
      </c>
      <c r="G88" s="218">
        <v>3118.056</v>
      </c>
      <c r="H88" s="218">
        <v>3379.4300000000003</v>
      </c>
      <c r="I88" s="218">
        <v>1463.2799999999997</v>
      </c>
      <c r="J88" s="218">
        <v>35981.360000000001</v>
      </c>
      <c r="K88" s="218">
        <v>9313.9733333333334</v>
      </c>
      <c r="L88" s="218">
        <v>14270.906666666668</v>
      </c>
      <c r="M88" s="218">
        <v>49910.093333333331</v>
      </c>
      <c r="N88" s="218">
        <v>144418.826</v>
      </c>
      <c r="O88" s="218">
        <v>43223.402129899157</v>
      </c>
      <c r="P88" s="218">
        <v>3476.964688165875</v>
      </c>
      <c r="Q88" s="218">
        <v>191119.19281806503</v>
      </c>
      <c r="R88" s="218">
        <v>1060822.8268672123</v>
      </c>
      <c r="S88" s="218">
        <v>1251400.8468672119</v>
      </c>
      <c r="T88" s="219">
        <f t="shared" si="4"/>
        <v>190578.01999999955</v>
      </c>
      <c r="U88" s="220">
        <f t="shared" si="5"/>
        <v>-541.17281806547544</v>
      </c>
    </row>
    <row r="89" spans="1:21" ht="39.75" customHeight="1">
      <c r="A89" s="216" t="s">
        <v>100</v>
      </c>
      <c r="B89" s="217" t="s">
        <v>101</v>
      </c>
      <c r="C89" s="217" t="s">
        <v>102</v>
      </c>
      <c r="D89" s="209">
        <v>16391</v>
      </c>
      <c r="E89" s="218">
        <v>157679.51</v>
      </c>
      <c r="F89" s="218">
        <v>134294.09</v>
      </c>
      <c r="G89" s="218">
        <v>23385.420000000002</v>
      </c>
      <c r="H89" s="218">
        <v>35384.620000000003</v>
      </c>
      <c r="I89" s="218">
        <v>11448.96</v>
      </c>
      <c r="J89" s="218">
        <v>154580.87</v>
      </c>
      <c r="K89" s="218">
        <v>49750.123333333329</v>
      </c>
      <c r="L89" s="218">
        <v>60544.919999999991</v>
      </c>
      <c r="M89" s="218">
        <v>359482.6333333333</v>
      </c>
      <c r="N89" s="218">
        <v>779121.51333333319</v>
      </c>
      <c r="O89" s="218">
        <v>319128.62233622954</v>
      </c>
      <c r="P89" s="218">
        <v>23344.836977515199</v>
      </c>
      <c r="Q89" s="218">
        <v>1121594.9726470779</v>
      </c>
      <c r="R89" s="218">
        <v>11379383.935948096</v>
      </c>
      <c r="S89" s="218">
        <v>12779591.565948095</v>
      </c>
      <c r="T89" s="219">
        <f t="shared" si="4"/>
        <v>1400207.629999999</v>
      </c>
      <c r="U89" s="220">
        <f t="shared" si="5"/>
        <v>278612.65735292109</v>
      </c>
    </row>
    <row r="90" spans="1:21" ht="39.75" customHeight="1">
      <c r="A90" s="216" t="s">
        <v>103</v>
      </c>
      <c r="B90" s="217" t="s">
        <v>101</v>
      </c>
      <c r="C90" s="217" t="s">
        <v>102</v>
      </c>
      <c r="D90" s="209">
        <v>10344</v>
      </c>
      <c r="E90" s="218">
        <v>65868.260000000009</v>
      </c>
      <c r="F90" s="218">
        <v>58073.120000000003</v>
      </c>
      <c r="G90" s="218">
        <v>7795.14</v>
      </c>
      <c r="H90" s="218">
        <v>15306.83</v>
      </c>
      <c r="I90" s="218">
        <v>6517.7599999999993</v>
      </c>
      <c r="J90" s="218">
        <v>157667.83000000002</v>
      </c>
      <c r="K90" s="218">
        <v>26800.164292929298</v>
      </c>
      <c r="L90" s="218">
        <v>65169.4</v>
      </c>
      <c r="M90" s="218">
        <v>244521.64666666664</v>
      </c>
      <c r="N90" s="218">
        <v>555051.72666666668</v>
      </c>
      <c r="O90" s="218">
        <v>185717.57763950006</v>
      </c>
      <c r="P90" s="218">
        <v>13925.371758648133</v>
      </c>
      <c r="Q90" s="218">
        <v>754694.67606481479</v>
      </c>
      <c r="R90" s="218">
        <v>7366367.8883408261</v>
      </c>
      <c r="S90" s="218">
        <v>8209643.4683408281</v>
      </c>
      <c r="T90" s="219">
        <f t="shared" si="4"/>
        <v>843275.58000000194</v>
      </c>
      <c r="U90" s="220">
        <f t="shared" si="5"/>
        <v>88580.903935187147</v>
      </c>
    </row>
    <row r="91" spans="1:21" ht="39.75" customHeight="1">
      <c r="A91" s="216" t="s">
        <v>104</v>
      </c>
      <c r="B91" s="217" t="s">
        <v>101</v>
      </c>
      <c r="C91" s="217" t="s">
        <v>102</v>
      </c>
      <c r="D91" s="209">
        <v>6866</v>
      </c>
      <c r="E91" s="218">
        <v>52909.008000000002</v>
      </c>
      <c r="F91" s="218">
        <v>43554.840000000004</v>
      </c>
      <c r="G91" s="218">
        <v>9354.1679999999997</v>
      </c>
      <c r="H91" s="218">
        <v>11132.240000000002</v>
      </c>
      <c r="I91" s="218">
        <v>4614.9599999999991</v>
      </c>
      <c r="J91" s="218">
        <v>293552.2</v>
      </c>
      <c r="K91" s="218">
        <v>28769.300642857143</v>
      </c>
      <c r="L91" s="218">
        <v>58682.466666666667</v>
      </c>
      <c r="M91" s="218">
        <v>93937.17333333334</v>
      </c>
      <c r="N91" s="218">
        <v>514828.04800000007</v>
      </c>
      <c r="O91" s="218">
        <v>131060.18928357124</v>
      </c>
      <c r="P91" s="218">
        <v>9889.1513793705872</v>
      </c>
      <c r="Q91" s="218">
        <v>655777.38866294187</v>
      </c>
      <c r="R91" s="218">
        <v>3188846.0528499563</v>
      </c>
      <c r="S91" s="218">
        <v>3748145.642849958</v>
      </c>
      <c r="T91" s="219">
        <f t="shared" si="4"/>
        <v>559299.59000000171</v>
      </c>
      <c r="U91" s="220">
        <f t="shared" si="5"/>
        <v>-96477.798662940157</v>
      </c>
    </row>
    <row r="92" spans="1:21" ht="39.75" customHeight="1">
      <c r="A92" s="216" t="s">
        <v>105</v>
      </c>
      <c r="B92" s="217" t="s">
        <v>101</v>
      </c>
      <c r="C92" s="217" t="s">
        <v>102</v>
      </c>
      <c r="D92" s="209">
        <v>1800</v>
      </c>
      <c r="E92" s="218">
        <v>12447.737999999999</v>
      </c>
      <c r="F92" s="218">
        <v>10888.710000000001</v>
      </c>
      <c r="G92" s="218">
        <v>1559.028</v>
      </c>
      <c r="H92" s="218">
        <v>2783.0600000000004</v>
      </c>
      <c r="I92" s="218">
        <v>1055.92</v>
      </c>
      <c r="J92" s="218">
        <v>25355.29</v>
      </c>
      <c r="K92" s="218">
        <v>6484.1583333333328</v>
      </c>
      <c r="L92" s="218">
        <v>13355.279999999999</v>
      </c>
      <c r="M92" s="218">
        <v>43579.693333333336</v>
      </c>
      <c r="N92" s="218">
        <v>98576.98133333333</v>
      </c>
      <c r="O92" s="218">
        <v>24096.26798487184</v>
      </c>
      <c r="P92" s="218">
        <v>2317.5192919543579</v>
      </c>
      <c r="Q92" s="218">
        <v>124990.76861015953</v>
      </c>
      <c r="R92" s="218">
        <v>460532.89129689359</v>
      </c>
      <c r="S92" s="218">
        <v>594673.95129689365</v>
      </c>
      <c r="T92" s="219">
        <f t="shared" si="4"/>
        <v>134141.06000000006</v>
      </c>
      <c r="U92" s="220">
        <f t="shared" si="5"/>
        <v>9150.2913898405241</v>
      </c>
    </row>
    <row r="93" spans="1:21" ht="39.75" customHeight="1">
      <c r="A93" s="216" t="s">
        <v>106</v>
      </c>
      <c r="B93" s="217" t="s">
        <v>101</v>
      </c>
      <c r="C93" s="217" t="s">
        <v>102</v>
      </c>
      <c r="D93" s="209">
        <v>32214</v>
      </c>
      <c r="E93" s="218">
        <v>250002.27399999998</v>
      </c>
      <c r="F93" s="218">
        <v>214144.63</v>
      </c>
      <c r="G93" s="218">
        <v>35857.644</v>
      </c>
      <c r="H93" s="218">
        <v>83889.37999999999</v>
      </c>
      <c r="I93" s="218">
        <v>19140.559999999998</v>
      </c>
      <c r="J93" s="218">
        <v>300033.32</v>
      </c>
      <c r="K93" s="218">
        <v>90183.514191919196</v>
      </c>
      <c r="L93" s="218">
        <v>175599.0266666667</v>
      </c>
      <c r="M93" s="218">
        <v>558317.80999999994</v>
      </c>
      <c r="N93" s="218">
        <v>1386982.3706666667</v>
      </c>
      <c r="O93" s="218">
        <v>565968.44071784348</v>
      </c>
      <c r="P93" s="218">
        <v>35756.38871885313</v>
      </c>
      <c r="Q93" s="218">
        <v>1988707.2001033635</v>
      </c>
      <c r="R93" s="218">
        <v>20732129.584883284</v>
      </c>
      <c r="S93" s="218">
        <v>23193120.624883283</v>
      </c>
      <c r="T93" s="219">
        <f t="shared" si="4"/>
        <v>2460991.0399999991</v>
      </c>
      <c r="U93" s="220">
        <f t="shared" si="5"/>
        <v>472283.83989663562</v>
      </c>
    </row>
    <row r="94" spans="1:21" ht="39.75" customHeight="1">
      <c r="A94" s="216" t="s">
        <v>107</v>
      </c>
      <c r="B94" s="217" t="s">
        <v>101</v>
      </c>
      <c r="C94" s="217" t="s">
        <v>102</v>
      </c>
      <c r="D94" s="209">
        <v>1822</v>
      </c>
      <c r="E94" s="218">
        <v>5188.5980000000009</v>
      </c>
      <c r="F94" s="218">
        <v>3629.57</v>
      </c>
      <c r="G94" s="218">
        <v>1559.028</v>
      </c>
      <c r="H94" s="218">
        <v>3777.0099999999998</v>
      </c>
      <c r="I94" s="218">
        <v>1238.1599999999999</v>
      </c>
      <c r="J94" s="218">
        <v>20919.669999999998</v>
      </c>
      <c r="K94" s="218">
        <v>0</v>
      </c>
      <c r="L94" s="218">
        <v>13286.053333333335</v>
      </c>
      <c r="M94" s="218">
        <v>56344.080000000009</v>
      </c>
      <c r="N94" s="218">
        <v>100753.57133333334</v>
      </c>
      <c r="O94" s="218">
        <v>29385.692664477854</v>
      </c>
      <c r="P94" s="218">
        <v>2720.7404297451149</v>
      </c>
      <c r="Q94" s="218">
        <v>132860.00442755633</v>
      </c>
      <c r="R94" s="218">
        <v>938948.46232970979</v>
      </c>
      <c r="S94" s="218">
        <v>1079639.9623297097</v>
      </c>
      <c r="T94" s="219">
        <f t="shared" si="4"/>
        <v>140691.49999999988</v>
      </c>
      <c r="U94" s="220">
        <f t="shared" si="5"/>
        <v>7831.4955724435567</v>
      </c>
    </row>
    <row r="95" spans="1:21" ht="39.75" customHeight="1">
      <c r="A95" s="216" t="s">
        <v>108</v>
      </c>
      <c r="B95" s="217" t="s">
        <v>101</v>
      </c>
      <c r="C95" s="217" t="s">
        <v>102</v>
      </c>
      <c r="D95" s="209">
        <v>2161</v>
      </c>
      <c r="E95" s="218">
        <v>7259.14</v>
      </c>
      <c r="F95" s="218">
        <v>7259.14</v>
      </c>
      <c r="G95" s="218">
        <v>0</v>
      </c>
      <c r="H95" s="218">
        <v>7156.4400000000005</v>
      </c>
      <c r="I95" s="218">
        <v>1629.4399999999998</v>
      </c>
      <c r="J95" s="218">
        <v>67488.31</v>
      </c>
      <c r="K95" s="218">
        <v>9788.0180952380942</v>
      </c>
      <c r="L95" s="218">
        <v>11500.4</v>
      </c>
      <c r="M95" s="218">
        <v>63181.203333333331</v>
      </c>
      <c r="N95" s="218">
        <v>158214.93333333332</v>
      </c>
      <c r="O95" s="218">
        <v>51718.819089481025</v>
      </c>
      <c r="P95" s="218">
        <v>3412.2931660659974</v>
      </c>
      <c r="Q95" s="218">
        <v>213346.04558888034</v>
      </c>
      <c r="R95" s="218">
        <v>-24346.200333576311</v>
      </c>
      <c r="S95" s="218">
        <v>140275.19966642407</v>
      </c>
      <c r="T95" s="219">
        <f t="shared" si="4"/>
        <v>164621.40000000037</v>
      </c>
      <c r="U95" s="220">
        <f t="shared" si="5"/>
        <v>-48724.645588879968</v>
      </c>
    </row>
    <row r="96" spans="1:21" ht="39.75" customHeight="1">
      <c r="A96" s="216" t="s">
        <v>109</v>
      </c>
      <c r="B96" s="217" t="s">
        <v>101</v>
      </c>
      <c r="C96" s="217" t="s">
        <v>102</v>
      </c>
      <c r="D96" s="209">
        <v>23828</v>
      </c>
      <c r="E96" s="218">
        <v>251025.302</v>
      </c>
      <c r="F96" s="218">
        <v>221403.77000000002</v>
      </c>
      <c r="G96" s="218">
        <v>29621.531999999999</v>
      </c>
      <c r="H96" s="218">
        <v>61028.53</v>
      </c>
      <c r="I96" s="218">
        <v>12687.119999999999</v>
      </c>
      <c r="J96" s="218">
        <v>129348.48000000001</v>
      </c>
      <c r="K96" s="218">
        <v>50504.573750628471</v>
      </c>
      <c r="L96" s="218">
        <v>182320.38666666669</v>
      </c>
      <c r="M96" s="218">
        <v>411409.72666666674</v>
      </c>
      <c r="N96" s="218">
        <v>1047819.5453333335</v>
      </c>
      <c r="O96" s="218">
        <v>386128.00161123899</v>
      </c>
      <c r="P96" s="218">
        <v>28568.987762738307</v>
      </c>
      <c r="Q96" s="218">
        <v>1462516.5347073108</v>
      </c>
      <c r="R96" s="218">
        <v>20746183.180091776</v>
      </c>
      <c r="S96" s="218">
        <v>22615901.27009178</v>
      </c>
      <c r="T96" s="219">
        <f t="shared" si="4"/>
        <v>1869718.0900000036</v>
      </c>
      <c r="U96" s="220">
        <f t="shared" si="5"/>
        <v>407201.55529269273</v>
      </c>
    </row>
    <row r="97" spans="1:21" ht="39.75" customHeight="1">
      <c r="A97" s="216" t="s">
        <v>110</v>
      </c>
      <c r="B97" s="217" t="s">
        <v>101</v>
      </c>
      <c r="C97" s="217" t="s">
        <v>102</v>
      </c>
      <c r="D97" s="209">
        <v>9673</v>
      </c>
      <c r="E97" s="218">
        <v>92371.736000000004</v>
      </c>
      <c r="F97" s="218">
        <v>58073.120000000003</v>
      </c>
      <c r="G97" s="218">
        <v>34298.615999999995</v>
      </c>
      <c r="H97" s="218">
        <v>47312.02</v>
      </c>
      <c r="I97" s="218">
        <v>7000.1599999999989</v>
      </c>
      <c r="J97" s="218">
        <v>185937.7</v>
      </c>
      <c r="K97" s="218">
        <v>27104.684999999998</v>
      </c>
      <c r="L97" s="218">
        <v>42941.386666666665</v>
      </c>
      <c r="M97" s="218">
        <v>290067.35333333333</v>
      </c>
      <c r="N97" s="218">
        <v>665630.35600000003</v>
      </c>
      <c r="O97" s="218">
        <v>203936.70709147633</v>
      </c>
      <c r="P97" s="218">
        <v>16482.587132512643</v>
      </c>
      <c r="Q97" s="218">
        <v>886049.65022398892</v>
      </c>
      <c r="R97" s="218">
        <v>549117.47414105933</v>
      </c>
      <c r="S97" s="218">
        <v>1433319.3341410605</v>
      </c>
      <c r="T97" s="219">
        <f t="shared" si="4"/>
        <v>884201.86000000115</v>
      </c>
      <c r="U97" s="220">
        <f t="shared" si="5"/>
        <v>-1847.7902239877731</v>
      </c>
    </row>
    <row r="98" spans="1:21" ht="39.75" customHeight="1">
      <c r="A98" s="216" t="s">
        <v>111</v>
      </c>
      <c r="B98" s="217" t="s">
        <v>101</v>
      </c>
      <c r="C98" s="217" t="s">
        <v>102</v>
      </c>
      <c r="D98" s="209">
        <v>34476</v>
      </c>
      <c r="E98" s="218">
        <v>294093.11400000006</v>
      </c>
      <c r="F98" s="218">
        <v>250440.33000000002</v>
      </c>
      <c r="G98" s="218">
        <v>43652.784</v>
      </c>
      <c r="H98" s="218">
        <v>117286.09999999999</v>
      </c>
      <c r="I98" s="218">
        <v>23557.199999999997</v>
      </c>
      <c r="J98" s="218">
        <v>259280.86</v>
      </c>
      <c r="K98" s="218">
        <v>111338.79516865079</v>
      </c>
      <c r="L98" s="218">
        <v>187694.05333333334</v>
      </c>
      <c r="M98" s="218">
        <v>644309.15666666662</v>
      </c>
      <c r="N98" s="218">
        <v>1526220.4839999999</v>
      </c>
      <c r="O98" s="218">
        <v>691739.20532180881</v>
      </c>
      <c r="P98" s="218">
        <v>52319.683378945563</v>
      </c>
      <c r="Q98" s="218">
        <v>2270279.3727007541</v>
      </c>
      <c r="R98" s="218">
        <v>19539015.544062998</v>
      </c>
      <c r="S98" s="218">
        <v>22565338.214063004</v>
      </c>
      <c r="T98" s="219">
        <f t="shared" si="4"/>
        <v>3026322.6700000055</v>
      </c>
      <c r="U98" s="220">
        <f t="shared" si="5"/>
        <v>756043.29729925143</v>
      </c>
    </row>
    <row r="99" spans="1:21" ht="39.75" customHeight="1">
      <c r="A99" s="216" t="s">
        <v>112</v>
      </c>
      <c r="B99" s="217" t="s">
        <v>101</v>
      </c>
      <c r="C99" s="217" t="s">
        <v>102</v>
      </c>
      <c r="D99" s="209">
        <v>9008</v>
      </c>
      <c r="E99" s="218">
        <v>62774.69</v>
      </c>
      <c r="F99" s="218">
        <v>47184.41</v>
      </c>
      <c r="G99" s="218">
        <v>15590.28</v>
      </c>
      <c r="H99" s="218">
        <v>45721.700000000004</v>
      </c>
      <c r="I99" s="218">
        <v>6153.28</v>
      </c>
      <c r="J99" s="218">
        <v>82669.94</v>
      </c>
      <c r="K99" s="218">
        <v>18836.358796296296</v>
      </c>
      <c r="L99" s="218">
        <v>77169.733333333337</v>
      </c>
      <c r="M99" s="218">
        <v>178946.78666666665</v>
      </c>
      <c r="N99" s="218">
        <v>453436.13</v>
      </c>
      <c r="O99" s="218">
        <v>184542.14993292093</v>
      </c>
      <c r="P99" s="218">
        <v>13379.092571970858</v>
      </c>
      <c r="Q99" s="218">
        <v>651357.37250489183</v>
      </c>
      <c r="R99" s="218">
        <v>4851618.2045474602</v>
      </c>
      <c r="S99" s="218">
        <v>5587755.1345474599</v>
      </c>
      <c r="T99" s="219">
        <f t="shared" si="4"/>
        <v>736136.9299999997</v>
      </c>
      <c r="U99" s="220">
        <f t="shared" si="5"/>
        <v>84779.557495107874</v>
      </c>
    </row>
    <row r="100" spans="1:21" ht="39.75" customHeight="1">
      <c r="A100" s="216" t="s">
        <v>113</v>
      </c>
      <c r="B100" s="217" t="s">
        <v>101</v>
      </c>
      <c r="C100" s="217" t="s">
        <v>102</v>
      </c>
      <c r="D100" s="209">
        <v>6352</v>
      </c>
      <c r="E100" s="218">
        <v>28525.045999999998</v>
      </c>
      <c r="F100" s="218">
        <v>25406.99</v>
      </c>
      <c r="G100" s="218">
        <v>3118.056</v>
      </c>
      <c r="H100" s="218">
        <v>24053.59</v>
      </c>
      <c r="I100" s="218">
        <v>4009.2799999999997</v>
      </c>
      <c r="J100" s="218">
        <v>123997.57</v>
      </c>
      <c r="K100" s="218">
        <v>20628.301157407404</v>
      </c>
      <c r="L100" s="218">
        <v>35382.693333333336</v>
      </c>
      <c r="M100" s="218">
        <v>249923.81000000006</v>
      </c>
      <c r="N100" s="218">
        <v>465891.98933333339</v>
      </c>
      <c r="O100" s="218">
        <v>124007.62304409654</v>
      </c>
      <c r="P100" s="218">
        <v>9355.1101968753483</v>
      </c>
      <c r="Q100" s="218">
        <v>599254.72257430525</v>
      </c>
      <c r="R100" s="218">
        <v>3328170.5478133834</v>
      </c>
      <c r="S100" s="218">
        <v>3863125.897813384</v>
      </c>
      <c r="T100" s="219">
        <f t="shared" si="4"/>
        <v>534955.35000000056</v>
      </c>
      <c r="U100" s="220">
        <f t="shared" si="5"/>
        <v>-64299.372574304696</v>
      </c>
    </row>
    <row r="101" spans="1:21" ht="39.75" customHeight="1">
      <c r="A101" s="216" t="s">
        <v>114</v>
      </c>
      <c r="B101" s="217" t="s">
        <v>101</v>
      </c>
      <c r="C101" s="217" t="s">
        <v>102</v>
      </c>
      <c r="D101" s="209">
        <v>19803</v>
      </c>
      <c r="E101" s="218">
        <v>201794.83600000001</v>
      </c>
      <c r="F101" s="218">
        <v>159701.08000000002</v>
      </c>
      <c r="G101" s="218">
        <v>42093.756000000008</v>
      </c>
      <c r="H101" s="218">
        <v>45920.49</v>
      </c>
      <c r="I101" s="218">
        <v>10393.039999999999</v>
      </c>
      <c r="J101" s="218">
        <v>249904.18</v>
      </c>
      <c r="K101" s="218">
        <v>50624.831780626788</v>
      </c>
      <c r="L101" s="218">
        <v>125654.46666666667</v>
      </c>
      <c r="M101" s="218">
        <v>332400.47333333333</v>
      </c>
      <c r="N101" s="218">
        <v>966067.48600000003</v>
      </c>
      <c r="O101" s="218">
        <v>314426.91150991304</v>
      </c>
      <c r="P101" s="218">
        <v>22244.893601637013</v>
      </c>
      <c r="Q101" s="218">
        <v>1302739.2911115501</v>
      </c>
      <c r="R101" s="218">
        <v>11629060.16893441</v>
      </c>
      <c r="S101" s="218">
        <v>13162606.84893441</v>
      </c>
      <c r="T101" s="219">
        <f t="shared" si="4"/>
        <v>1533546.6799999997</v>
      </c>
      <c r="U101" s="220">
        <f t="shared" si="5"/>
        <v>230807.38888844964</v>
      </c>
    </row>
    <row r="102" spans="1:21" ht="39.75" customHeight="1">
      <c r="A102" s="216" t="s">
        <v>115</v>
      </c>
      <c r="B102" s="217" t="s">
        <v>101</v>
      </c>
      <c r="C102" s="217" t="s">
        <v>102</v>
      </c>
      <c r="D102" s="209">
        <v>2785</v>
      </c>
      <c r="E102" s="218">
        <v>18172.335999999999</v>
      </c>
      <c r="F102" s="218">
        <v>7259.14</v>
      </c>
      <c r="G102" s="218">
        <v>10913.196</v>
      </c>
      <c r="H102" s="218">
        <v>6162.4900000000007</v>
      </c>
      <c r="I102" s="218">
        <v>1259.5999999999997</v>
      </c>
      <c r="J102" s="218">
        <v>80838.080000000002</v>
      </c>
      <c r="K102" s="218">
        <v>3960.428148148148</v>
      </c>
      <c r="L102" s="218">
        <v>18860.813333333335</v>
      </c>
      <c r="M102" s="218">
        <v>55062.683333333342</v>
      </c>
      <c r="N102" s="218">
        <v>180356.00266666667</v>
      </c>
      <c r="O102" s="218">
        <v>35850.545050662986</v>
      </c>
      <c r="P102" s="218">
        <v>3092.6280568284265</v>
      </c>
      <c r="Q102" s="218">
        <v>219299.17577415807</v>
      </c>
      <c r="R102" s="218">
        <v>1788675.7777692212</v>
      </c>
      <c r="S102" s="218">
        <v>2007476.7777692215</v>
      </c>
      <c r="T102" s="219">
        <f t="shared" si="4"/>
        <v>218801.00000000023</v>
      </c>
      <c r="U102" s="220">
        <f t="shared" si="5"/>
        <v>-498.17577415783308</v>
      </c>
    </row>
    <row r="103" spans="1:21" ht="39.75" customHeight="1">
      <c r="A103" s="216" t="s">
        <v>116</v>
      </c>
      <c r="B103" s="217" t="s">
        <v>101</v>
      </c>
      <c r="C103" s="217" t="s">
        <v>102</v>
      </c>
      <c r="D103" s="209">
        <v>6415</v>
      </c>
      <c r="E103" s="218">
        <v>39949.756000000001</v>
      </c>
      <c r="F103" s="218">
        <v>29036.560000000001</v>
      </c>
      <c r="G103" s="218">
        <v>10913.196</v>
      </c>
      <c r="H103" s="218">
        <v>10933.449999999999</v>
      </c>
      <c r="I103" s="218">
        <v>3741.2799999999993</v>
      </c>
      <c r="J103" s="218">
        <v>103627.34</v>
      </c>
      <c r="K103" s="218">
        <v>22273.032444444445</v>
      </c>
      <c r="L103" s="218">
        <v>61739.240000000013</v>
      </c>
      <c r="M103" s="218">
        <v>135629.81333333332</v>
      </c>
      <c r="N103" s="218">
        <v>355620.87933333335</v>
      </c>
      <c r="O103" s="218">
        <v>111077.91827172629</v>
      </c>
      <c r="P103" s="218">
        <v>7533.5465744014564</v>
      </c>
      <c r="Q103" s="218">
        <v>474232.34417946107</v>
      </c>
      <c r="R103" s="218">
        <v>3421955.8939053928</v>
      </c>
      <c r="S103" s="218">
        <v>3922156.1939053936</v>
      </c>
      <c r="T103" s="219">
        <f t="shared" si="4"/>
        <v>500200.30000000075</v>
      </c>
      <c r="U103" s="220">
        <f t="shared" si="5"/>
        <v>25967.955820539675</v>
      </c>
    </row>
    <row r="104" spans="1:21" ht="39.75" customHeight="1">
      <c r="A104" s="216" t="s">
        <v>117</v>
      </c>
      <c r="B104" s="217" t="s">
        <v>101</v>
      </c>
      <c r="C104" s="217" t="s">
        <v>102</v>
      </c>
      <c r="D104" s="209">
        <v>4215</v>
      </c>
      <c r="E104" s="218">
        <v>36295.700000000004</v>
      </c>
      <c r="F104" s="218">
        <v>36295.700000000004</v>
      </c>
      <c r="G104" s="218">
        <v>0</v>
      </c>
      <c r="H104" s="218">
        <v>5963.7</v>
      </c>
      <c r="I104" s="218">
        <v>2283.3599999999997</v>
      </c>
      <c r="J104" s="218">
        <v>101007.34</v>
      </c>
      <c r="K104" s="218">
        <v>13509.432326118325</v>
      </c>
      <c r="L104" s="218">
        <v>25131.72</v>
      </c>
      <c r="M104" s="218">
        <v>32683.73</v>
      </c>
      <c r="N104" s="218">
        <v>203365.55000000002</v>
      </c>
      <c r="O104" s="218">
        <v>65236.237715140836</v>
      </c>
      <c r="P104" s="218">
        <v>5593.9284115853743</v>
      </c>
      <c r="Q104" s="218">
        <v>274195.71612672624</v>
      </c>
      <c r="R104" s="218">
        <v>1154107.2994897754</v>
      </c>
      <c r="S104" s="218">
        <v>1482388.0094897756</v>
      </c>
      <c r="T104" s="219">
        <f t="shared" si="4"/>
        <v>328280.7100000002</v>
      </c>
      <c r="U104" s="220">
        <f t="shared" si="5"/>
        <v>54084.993873273954</v>
      </c>
    </row>
    <row r="105" spans="1:21" ht="39.75" customHeight="1">
      <c r="A105" s="216" t="s">
        <v>118</v>
      </c>
      <c r="B105" s="217" t="s">
        <v>101</v>
      </c>
      <c r="C105" s="217" t="s">
        <v>102</v>
      </c>
      <c r="D105" s="209">
        <v>24052</v>
      </c>
      <c r="E105" s="218">
        <v>176387.84599999999</v>
      </c>
      <c r="F105" s="218">
        <v>134294.09</v>
      </c>
      <c r="G105" s="218">
        <v>42093.756000000008</v>
      </c>
      <c r="H105" s="218">
        <v>93630.09</v>
      </c>
      <c r="I105" s="218">
        <v>13030.16</v>
      </c>
      <c r="J105" s="218">
        <v>245405.45</v>
      </c>
      <c r="K105" s="218">
        <v>51988.3096313364</v>
      </c>
      <c r="L105" s="218">
        <v>157788.79999999999</v>
      </c>
      <c r="M105" s="218">
        <v>546735.20666666667</v>
      </c>
      <c r="N105" s="218">
        <v>1232977.5526666665</v>
      </c>
      <c r="O105" s="218">
        <v>392592.85399742419</v>
      </c>
      <c r="P105" s="218">
        <v>29062.938931533783</v>
      </c>
      <c r="Q105" s="218">
        <v>1654633.3455956245</v>
      </c>
      <c r="R105" s="218">
        <v>12818484.500752281</v>
      </c>
      <c r="S105" s="218">
        <v>14716535.440752283</v>
      </c>
      <c r="T105" s="219">
        <f t="shared" si="4"/>
        <v>1898050.9400000013</v>
      </c>
      <c r="U105" s="220">
        <f t="shared" si="5"/>
        <v>243417.59440437681</v>
      </c>
    </row>
    <row r="106" spans="1:21" ht="39.75" customHeight="1">
      <c r="A106" s="216" t="s">
        <v>119</v>
      </c>
      <c r="B106" s="217" t="s">
        <v>101</v>
      </c>
      <c r="C106" s="217" t="s">
        <v>102</v>
      </c>
      <c r="D106" s="209">
        <v>241009</v>
      </c>
      <c r="E106" s="218">
        <v>4219353.2020000005</v>
      </c>
      <c r="F106" s="218">
        <v>2958099.5500000003</v>
      </c>
      <c r="G106" s="218">
        <v>1261253.6519999998</v>
      </c>
      <c r="H106" s="218">
        <v>1137873.96</v>
      </c>
      <c r="I106" s="218">
        <v>234199.83999999997</v>
      </c>
      <c r="J106" s="218">
        <v>3748879.67</v>
      </c>
      <c r="K106" s="218">
        <v>664481.21420789056</v>
      </c>
      <c r="L106" s="218">
        <v>1487053.5733333332</v>
      </c>
      <c r="M106" s="218">
        <v>7331506.2333333334</v>
      </c>
      <c r="N106" s="218">
        <v>18158866.478666667</v>
      </c>
      <c r="O106" s="218">
        <v>7535079.3130254112</v>
      </c>
      <c r="P106" s="218">
        <v>510545.37496613536</v>
      </c>
      <c r="Q106" s="218">
        <v>26204491.166658215</v>
      </c>
      <c r="R106" s="218">
        <v>17343849.385402337</v>
      </c>
      <c r="S106" s="218">
        <v>44939724.965402387</v>
      </c>
      <c r="T106" s="219">
        <f t="shared" si="4"/>
        <v>27595875.58000005</v>
      </c>
      <c r="U106" s="220">
        <f t="shared" si="5"/>
        <v>1391384.4133418351</v>
      </c>
    </row>
    <row r="107" spans="1:21" ht="39.75" customHeight="1">
      <c r="A107" s="216" t="s">
        <v>120</v>
      </c>
      <c r="B107" s="217" t="s">
        <v>101</v>
      </c>
      <c r="C107" s="217" t="s">
        <v>102</v>
      </c>
      <c r="D107" s="209">
        <v>4644</v>
      </c>
      <c r="E107" s="218">
        <v>44602.354000000007</v>
      </c>
      <c r="F107" s="218">
        <v>39925.270000000004</v>
      </c>
      <c r="G107" s="218">
        <v>4677.0839999999998</v>
      </c>
      <c r="H107" s="218">
        <v>13318.93</v>
      </c>
      <c r="I107" s="218">
        <v>3500.0799999999995</v>
      </c>
      <c r="J107" s="218">
        <v>52367.399999999994</v>
      </c>
      <c r="K107" s="218">
        <v>15758.267499999996</v>
      </c>
      <c r="L107" s="218">
        <v>31341.719999999998</v>
      </c>
      <c r="M107" s="218">
        <v>103620.80333333334</v>
      </c>
      <c r="N107" s="218">
        <v>248751.28733333334</v>
      </c>
      <c r="O107" s="218">
        <v>104613.06588554116</v>
      </c>
      <c r="P107" s="218">
        <v>8129.7272781313277</v>
      </c>
      <c r="Q107" s="218">
        <v>361494.08049700584</v>
      </c>
      <c r="R107" s="218">
        <v>2489677.8210657276</v>
      </c>
      <c r="S107" s="218">
        <v>2907528.8710657284</v>
      </c>
      <c r="T107" s="219">
        <f t="shared" si="4"/>
        <v>417851.05000000075</v>
      </c>
      <c r="U107" s="220">
        <f t="shared" si="5"/>
        <v>56356.969502994907</v>
      </c>
    </row>
    <row r="108" spans="1:21" ht="39.75" customHeight="1">
      <c r="A108" s="216" t="s">
        <v>121</v>
      </c>
      <c r="B108" s="217" t="s">
        <v>101</v>
      </c>
      <c r="C108" s="217" t="s">
        <v>102</v>
      </c>
      <c r="D108" s="209">
        <v>20765</v>
      </c>
      <c r="E108" s="218">
        <v>156656.48200000002</v>
      </c>
      <c r="F108" s="218">
        <v>127034.95000000001</v>
      </c>
      <c r="G108" s="218">
        <v>29621.531999999999</v>
      </c>
      <c r="H108" s="218">
        <v>36378.57</v>
      </c>
      <c r="I108" s="218">
        <v>14697.119999999999</v>
      </c>
      <c r="J108" s="218">
        <v>341810.59</v>
      </c>
      <c r="K108" s="218">
        <v>56550.658862176759</v>
      </c>
      <c r="L108" s="218">
        <v>122754.34666666668</v>
      </c>
      <c r="M108" s="218">
        <v>340428.85333333333</v>
      </c>
      <c r="N108" s="218">
        <v>1012725.9620000001</v>
      </c>
      <c r="O108" s="218">
        <v>461943.08868559194</v>
      </c>
      <c r="P108" s="218">
        <v>32685.388169415372</v>
      </c>
      <c r="Q108" s="218">
        <v>1507354.4388550073</v>
      </c>
      <c r="R108" s="218">
        <v>8214278.7896325123</v>
      </c>
      <c r="S108" s="218">
        <v>10081827.279632518</v>
      </c>
      <c r="T108" s="219">
        <f t="shared" si="4"/>
        <v>1867548.4900000058</v>
      </c>
      <c r="U108" s="220">
        <f t="shared" si="5"/>
        <v>360194.05114499852</v>
      </c>
    </row>
    <row r="109" spans="1:21" ht="39.75" customHeight="1">
      <c r="A109" s="216" t="s">
        <v>122</v>
      </c>
      <c r="B109" s="217" t="s">
        <v>101</v>
      </c>
      <c r="C109" s="217" t="s">
        <v>102</v>
      </c>
      <c r="D109" s="209">
        <v>4367</v>
      </c>
      <c r="E109" s="218">
        <v>39413.756000000008</v>
      </c>
      <c r="F109" s="218">
        <v>36295.700000000004</v>
      </c>
      <c r="G109" s="218">
        <v>3118.056</v>
      </c>
      <c r="H109" s="218">
        <v>10734.66</v>
      </c>
      <c r="I109" s="218">
        <v>2395.9199999999996</v>
      </c>
      <c r="J109" s="218">
        <v>34213.4</v>
      </c>
      <c r="K109" s="218">
        <v>3379.2644444444436</v>
      </c>
      <c r="L109" s="218">
        <v>29027.346666666668</v>
      </c>
      <c r="M109" s="218">
        <v>56426.533333333333</v>
      </c>
      <c r="N109" s="218">
        <v>172211.61600000001</v>
      </c>
      <c r="O109" s="218">
        <v>70525.662394746862</v>
      </c>
      <c r="P109" s="218">
        <v>5193.5557747680214</v>
      </c>
      <c r="Q109" s="218">
        <v>247930.83416951491</v>
      </c>
      <c r="R109" s="218">
        <v>3897643.950650021</v>
      </c>
      <c r="S109" s="218">
        <v>4234737.720650021</v>
      </c>
      <c r="T109" s="219">
        <f t="shared" si="4"/>
        <v>337093.77</v>
      </c>
      <c r="U109" s="220">
        <f t="shared" si="5"/>
        <v>89162.935830485105</v>
      </c>
    </row>
    <row r="110" spans="1:21" ht="39.75" customHeight="1">
      <c r="A110" s="216" t="s">
        <v>123</v>
      </c>
      <c r="B110" s="217" t="s">
        <v>101</v>
      </c>
      <c r="C110" s="217" t="s">
        <v>102</v>
      </c>
      <c r="D110" s="209">
        <v>6510</v>
      </c>
      <c r="E110" s="218">
        <v>38390.728000000003</v>
      </c>
      <c r="F110" s="218">
        <v>29036.560000000001</v>
      </c>
      <c r="G110" s="218">
        <v>9354.1679999999997</v>
      </c>
      <c r="H110" s="218">
        <v>20872.95</v>
      </c>
      <c r="I110" s="218">
        <v>3794.8799999999997</v>
      </c>
      <c r="J110" s="218">
        <v>164077.22</v>
      </c>
      <c r="K110" s="218">
        <v>29633.700018674135</v>
      </c>
      <c r="L110" s="218">
        <v>52350.986666666664</v>
      </c>
      <c r="M110" s="218">
        <v>169894.06666666668</v>
      </c>
      <c r="N110" s="218">
        <v>449380.83133333328</v>
      </c>
      <c r="O110" s="218">
        <v>105788.49359212027</v>
      </c>
      <c r="P110" s="218">
        <v>8164.9642901726966</v>
      </c>
      <c r="Q110" s="218">
        <v>563334.2892156262</v>
      </c>
      <c r="R110" s="218">
        <v>2404184.9586866875</v>
      </c>
      <c r="S110" s="218">
        <v>2881223.5086866883</v>
      </c>
      <c r="T110" s="219">
        <f t="shared" si="4"/>
        <v>477038.55000000075</v>
      </c>
      <c r="U110" s="220">
        <f t="shared" si="5"/>
        <v>-86295.73921562545</v>
      </c>
    </row>
    <row r="111" spans="1:21" ht="39.75" customHeight="1">
      <c r="A111" s="216" t="s">
        <v>124</v>
      </c>
      <c r="B111" s="217" t="s">
        <v>101</v>
      </c>
      <c r="C111" s="217" t="s">
        <v>102</v>
      </c>
      <c r="D111" s="209">
        <v>33352</v>
      </c>
      <c r="E111" s="218">
        <v>274337.26400000002</v>
      </c>
      <c r="F111" s="218">
        <v>254069.90000000002</v>
      </c>
      <c r="G111" s="218">
        <v>20267.364000000001</v>
      </c>
      <c r="H111" s="218">
        <v>82497.850000000006</v>
      </c>
      <c r="I111" s="218">
        <v>19033.36</v>
      </c>
      <c r="J111" s="218">
        <v>330076</v>
      </c>
      <c r="K111" s="218">
        <v>68910.848689655177</v>
      </c>
      <c r="L111" s="218">
        <v>240590.01333333334</v>
      </c>
      <c r="M111" s="218">
        <v>456938.9466666666</v>
      </c>
      <c r="N111" s="218">
        <v>1403473.4339999999</v>
      </c>
      <c r="O111" s="218">
        <v>543635.31429284043</v>
      </c>
      <c r="P111" s="218">
        <v>38623.985198782641</v>
      </c>
      <c r="Q111" s="218">
        <v>1985732.7334916228</v>
      </c>
      <c r="R111" s="218">
        <v>27428791.935371276</v>
      </c>
      <c r="S111" s="218">
        <v>30007288.015371282</v>
      </c>
      <c r="T111" s="219">
        <f t="shared" si="4"/>
        <v>2578496.0800000057</v>
      </c>
      <c r="U111" s="220">
        <f t="shared" si="5"/>
        <v>592763.34650838282</v>
      </c>
    </row>
    <row r="112" spans="1:21" ht="39.75" customHeight="1">
      <c r="A112" s="216" t="s">
        <v>125</v>
      </c>
      <c r="B112" s="217" t="s">
        <v>88</v>
      </c>
      <c r="C112" s="217" t="s">
        <v>126</v>
      </c>
      <c r="D112" s="209">
        <v>8059</v>
      </c>
      <c r="E112" s="218">
        <v>45649.868000000002</v>
      </c>
      <c r="F112" s="218">
        <v>36295.700000000004</v>
      </c>
      <c r="G112" s="218">
        <v>9354.1679999999997</v>
      </c>
      <c r="H112" s="218">
        <v>23059.64</v>
      </c>
      <c r="I112" s="218">
        <v>5601.1999999999989</v>
      </c>
      <c r="J112" s="218">
        <v>80448.429999999993</v>
      </c>
      <c r="K112" s="218">
        <v>57050.024333333335</v>
      </c>
      <c r="L112" s="218">
        <v>36290.26666666667</v>
      </c>
      <c r="M112" s="218">
        <v>176096.66666666666</v>
      </c>
      <c r="N112" s="218">
        <v>367146.07133333327</v>
      </c>
      <c r="O112" s="218">
        <v>166890.35822377729</v>
      </c>
      <c r="P112" s="218">
        <v>10131.273962109937</v>
      </c>
      <c r="Q112" s="218">
        <v>544167.70351922046</v>
      </c>
      <c r="R112" s="218">
        <v>2806648.4919904904</v>
      </c>
      <c r="S112" s="218">
        <v>3404334.6219904893</v>
      </c>
      <c r="T112" s="219">
        <f t="shared" si="4"/>
        <v>597686.12999999896</v>
      </c>
      <c r="U112" s="220">
        <f t="shared" si="5"/>
        <v>53518.426480778493</v>
      </c>
    </row>
    <row r="113" spans="1:21" ht="39.75" customHeight="1">
      <c r="A113" s="216" t="s">
        <v>127</v>
      </c>
      <c r="B113" s="217" t="s">
        <v>88</v>
      </c>
      <c r="C113" s="217" t="s">
        <v>126</v>
      </c>
      <c r="D113" s="209">
        <v>2655</v>
      </c>
      <c r="E113" s="218">
        <v>15054.279999999999</v>
      </c>
      <c r="F113" s="218">
        <v>7259.14</v>
      </c>
      <c r="G113" s="218">
        <v>7795.14</v>
      </c>
      <c r="H113" s="218">
        <v>6758.8600000000006</v>
      </c>
      <c r="I113" s="218">
        <v>2036.8</v>
      </c>
      <c r="J113" s="218">
        <v>108364.31</v>
      </c>
      <c r="K113" s="218">
        <v>18691.556772486772</v>
      </c>
      <c r="L113" s="218">
        <v>16107.56</v>
      </c>
      <c r="M113" s="218">
        <v>101665.28666666667</v>
      </c>
      <c r="N113" s="218">
        <v>249987.09666666668</v>
      </c>
      <c r="O113" s="218">
        <v>64234.778165266805</v>
      </c>
      <c r="P113" s="218">
        <v>4042.9723815848729</v>
      </c>
      <c r="Q113" s="218">
        <v>318264.84721351834</v>
      </c>
      <c r="R113" s="218">
        <v>233124.38619369062</v>
      </c>
      <c r="S113" s="218">
        <v>470791.60619369039</v>
      </c>
      <c r="T113" s="219">
        <f t="shared" si="4"/>
        <v>237667.21999999977</v>
      </c>
      <c r="U113" s="220">
        <f t="shared" si="5"/>
        <v>-80597.627213518572</v>
      </c>
    </row>
    <row r="114" spans="1:21" ht="39.75" customHeight="1">
      <c r="A114" s="216" t="s">
        <v>128</v>
      </c>
      <c r="B114" s="217" t="s">
        <v>88</v>
      </c>
      <c r="C114" s="217" t="s">
        <v>126</v>
      </c>
      <c r="D114" s="209">
        <v>18497</v>
      </c>
      <c r="E114" s="218">
        <v>166084.10800000001</v>
      </c>
      <c r="F114" s="218">
        <v>94368.82</v>
      </c>
      <c r="G114" s="218">
        <v>71715.288</v>
      </c>
      <c r="H114" s="218">
        <v>76534.150000000009</v>
      </c>
      <c r="I114" s="218">
        <v>17929.199999999997</v>
      </c>
      <c r="J114" s="218">
        <v>606310.40000000002</v>
      </c>
      <c r="K114" s="218">
        <v>79779.815442284787</v>
      </c>
      <c r="L114" s="218">
        <v>42311.626666666671</v>
      </c>
      <c r="M114" s="218">
        <v>578188.98</v>
      </c>
      <c r="N114" s="218">
        <v>1487358.4646666667</v>
      </c>
      <c r="O114" s="218">
        <v>593121.12922694953</v>
      </c>
      <c r="P114" s="218">
        <v>33676.666508159993</v>
      </c>
      <c r="Q114" s="218">
        <v>2114156.2604017761</v>
      </c>
      <c r="R114" s="218">
        <v>2801481.5054731057</v>
      </c>
      <c r="S114" s="218">
        <v>4524769.0154731032</v>
      </c>
      <c r="T114" s="219">
        <f t="shared" si="4"/>
        <v>1723287.5099999974</v>
      </c>
      <c r="U114" s="220">
        <f t="shared" si="5"/>
        <v>-390868.75040177861</v>
      </c>
    </row>
    <row r="115" spans="1:21" ht="39.75" customHeight="1">
      <c r="A115" s="216" t="s">
        <v>129</v>
      </c>
      <c r="B115" s="217" t="s">
        <v>88</v>
      </c>
      <c r="C115" s="217" t="s">
        <v>126</v>
      </c>
      <c r="D115" s="209">
        <v>23251</v>
      </c>
      <c r="E115" s="218">
        <v>173294.27600000001</v>
      </c>
      <c r="F115" s="218">
        <v>123405.38</v>
      </c>
      <c r="G115" s="218">
        <v>49888.896000000001</v>
      </c>
      <c r="H115" s="218">
        <v>51089.030000000006</v>
      </c>
      <c r="I115" s="218">
        <v>15302.799999999997</v>
      </c>
      <c r="J115" s="218">
        <v>288616.83999999997</v>
      </c>
      <c r="K115" s="218">
        <v>112519.0098821256</v>
      </c>
      <c r="L115" s="218">
        <v>90951.099999999991</v>
      </c>
      <c r="M115" s="218">
        <v>482002.3666666667</v>
      </c>
      <c r="N115" s="218">
        <v>1101256.4126666668</v>
      </c>
      <c r="O115" s="218">
        <v>441839.22177230252</v>
      </c>
      <c r="P115" s="218">
        <v>28228.328146326388</v>
      </c>
      <c r="Q115" s="218">
        <v>1571323.9625852956</v>
      </c>
      <c r="R115" s="218">
        <v>14544789.321979843</v>
      </c>
      <c r="S115" s="218">
        <v>16339858.191979844</v>
      </c>
      <c r="T115" s="219">
        <f t="shared" si="4"/>
        <v>1795068.870000001</v>
      </c>
      <c r="U115" s="220">
        <f t="shared" si="5"/>
        <v>223744.90741470549</v>
      </c>
    </row>
    <row r="116" spans="1:21" ht="39.75" customHeight="1">
      <c r="A116" s="216" t="s">
        <v>130</v>
      </c>
      <c r="B116" s="217" t="s">
        <v>88</v>
      </c>
      <c r="C116" s="217" t="s">
        <v>126</v>
      </c>
      <c r="D116" s="209">
        <v>6625</v>
      </c>
      <c r="E116" s="218">
        <v>99070.39</v>
      </c>
      <c r="F116" s="218">
        <v>83480.11</v>
      </c>
      <c r="G116" s="218">
        <v>15590.28</v>
      </c>
      <c r="H116" s="218">
        <v>28426.969999999998</v>
      </c>
      <c r="I116" s="218">
        <v>4941.9199999999992</v>
      </c>
      <c r="J116" s="218">
        <v>129871.87000000001</v>
      </c>
      <c r="K116" s="218">
        <v>19438.517247863248</v>
      </c>
      <c r="L116" s="218">
        <v>31247.603333333333</v>
      </c>
      <c r="M116" s="218">
        <v>190435.91666666666</v>
      </c>
      <c r="N116" s="218">
        <v>483994.67000000004</v>
      </c>
      <c r="O116" s="218">
        <v>145878.98218840966</v>
      </c>
      <c r="P116" s="218">
        <v>9809.498852151326</v>
      </c>
      <c r="Q116" s="218">
        <v>639683.15104056103</v>
      </c>
      <c r="R116" s="218">
        <v>3256638.979477115</v>
      </c>
      <c r="S116" s="218">
        <v>3802789.0094771162</v>
      </c>
      <c r="T116" s="219">
        <f t="shared" si="4"/>
        <v>546150.03000000119</v>
      </c>
      <c r="U116" s="220">
        <f t="shared" si="5"/>
        <v>-93533.121040559839</v>
      </c>
    </row>
    <row r="117" spans="1:21" ht="39.75" customHeight="1">
      <c r="A117" s="216" t="s">
        <v>131</v>
      </c>
      <c r="B117" s="217" t="s">
        <v>88</v>
      </c>
      <c r="C117" s="217" t="s">
        <v>126</v>
      </c>
      <c r="D117" s="209">
        <v>4326</v>
      </c>
      <c r="E117" s="218">
        <v>92834.277999999991</v>
      </c>
      <c r="F117" s="218">
        <v>83480.11</v>
      </c>
      <c r="G117" s="218">
        <v>9354.1679999999997</v>
      </c>
      <c r="H117" s="218">
        <v>13517.720000000001</v>
      </c>
      <c r="I117" s="218">
        <v>3564.3999999999996</v>
      </c>
      <c r="J117" s="218">
        <v>80095.25</v>
      </c>
      <c r="K117" s="218">
        <v>12973.425883597884</v>
      </c>
      <c r="L117" s="218">
        <v>16926.493333333332</v>
      </c>
      <c r="M117" s="218">
        <v>108115.77666666667</v>
      </c>
      <c r="N117" s="218">
        <v>315053.91800000001</v>
      </c>
      <c r="O117" s="218">
        <v>109859.48041349369</v>
      </c>
      <c r="P117" s="218">
        <v>6928.0818674990087</v>
      </c>
      <c r="Q117" s="218">
        <v>431841.48028099269</v>
      </c>
      <c r="R117" s="218">
        <v>2032619.0217546544</v>
      </c>
      <c r="S117" s="218">
        <v>2441688.8817546549</v>
      </c>
      <c r="T117" s="219">
        <f t="shared" si="4"/>
        <v>409069.86000000057</v>
      </c>
      <c r="U117" s="220">
        <f t="shared" si="5"/>
        <v>-22771.620280992123</v>
      </c>
    </row>
    <row r="118" spans="1:21" ht="39.75" customHeight="1">
      <c r="A118" s="216" t="s">
        <v>132</v>
      </c>
      <c r="B118" s="217" t="s">
        <v>88</v>
      </c>
      <c r="C118" s="217" t="s">
        <v>126</v>
      </c>
      <c r="D118" s="209">
        <v>119984</v>
      </c>
      <c r="E118" s="218">
        <v>1907387.8779999998</v>
      </c>
      <c r="F118" s="218">
        <v>845689.81</v>
      </c>
      <c r="G118" s="218">
        <v>1061698.068</v>
      </c>
      <c r="H118" s="218">
        <v>589809.93000000005</v>
      </c>
      <c r="I118" s="218">
        <v>130231.91999999998</v>
      </c>
      <c r="J118" s="218">
        <v>1578967.37</v>
      </c>
      <c r="K118" s="218">
        <v>517475.33212658385</v>
      </c>
      <c r="L118" s="218">
        <v>490911.66666666669</v>
      </c>
      <c r="M118" s="218">
        <v>5606248.0933333337</v>
      </c>
      <c r="N118" s="218">
        <v>10303556.857999999</v>
      </c>
      <c r="O118" s="218">
        <v>4243697.6341146827</v>
      </c>
      <c r="P118" s="218">
        <v>259609.95221521964</v>
      </c>
      <c r="Q118" s="218">
        <v>14806864.444329901</v>
      </c>
      <c r="R118" s="218">
        <v>38540004.72241725</v>
      </c>
      <c r="S118" s="218">
        <v>51579187.192417242</v>
      </c>
      <c r="T118" s="219">
        <f t="shared" si="4"/>
        <v>13039182.469999991</v>
      </c>
      <c r="U118" s="220">
        <f t="shared" si="5"/>
        <v>-1767681.9743299093</v>
      </c>
    </row>
    <row r="119" spans="1:21" ht="39.75" customHeight="1">
      <c r="A119" s="216" t="s">
        <v>133</v>
      </c>
      <c r="B119" s="217" t="s">
        <v>88</v>
      </c>
      <c r="C119" s="217" t="s">
        <v>126</v>
      </c>
      <c r="D119" s="209">
        <v>15882</v>
      </c>
      <c r="E119" s="218">
        <v>90325.680000000022</v>
      </c>
      <c r="F119" s="218">
        <v>43554.840000000004</v>
      </c>
      <c r="G119" s="218">
        <v>46770.840000000004</v>
      </c>
      <c r="H119" s="218">
        <v>34589.46</v>
      </c>
      <c r="I119" s="218">
        <v>12183.279999999999</v>
      </c>
      <c r="J119" s="218">
        <v>111897.13</v>
      </c>
      <c r="K119" s="218">
        <v>43624.853427609429</v>
      </c>
      <c r="L119" s="218">
        <v>59338.866666666661</v>
      </c>
      <c r="M119" s="218">
        <v>626410.47</v>
      </c>
      <c r="N119" s="218">
        <v>934744.88666666672</v>
      </c>
      <c r="O119" s="218">
        <v>358994.36768999579</v>
      </c>
      <c r="P119" s="218">
        <v>22952.693343509909</v>
      </c>
      <c r="Q119" s="218">
        <v>1316691.9477001724</v>
      </c>
      <c r="R119" s="218">
        <v>10988587.987124622</v>
      </c>
      <c r="S119" s="218">
        <v>12317101.167124622</v>
      </c>
      <c r="T119" s="219">
        <f t="shared" si="4"/>
        <v>1328513.1799999997</v>
      </c>
      <c r="U119" s="220">
        <f t="shared" si="5"/>
        <v>11821.232299827272</v>
      </c>
    </row>
    <row r="120" spans="1:21" ht="39.75" customHeight="1">
      <c r="A120" s="216" t="s">
        <v>134</v>
      </c>
      <c r="B120" s="217" t="s">
        <v>88</v>
      </c>
      <c r="C120" s="217" t="s">
        <v>126</v>
      </c>
      <c r="D120" s="209">
        <v>2861</v>
      </c>
      <c r="E120" s="218">
        <v>12447.737999999999</v>
      </c>
      <c r="F120" s="218">
        <v>10888.710000000001</v>
      </c>
      <c r="G120" s="218">
        <v>1559.028</v>
      </c>
      <c r="H120" s="218">
        <v>6162.4900000000007</v>
      </c>
      <c r="I120" s="218">
        <v>2224.4</v>
      </c>
      <c r="J120" s="218">
        <v>41351.729999999996</v>
      </c>
      <c r="K120" s="218">
        <v>22350.907777777775</v>
      </c>
      <c r="L120" s="218">
        <v>8187.4266666666663</v>
      </c>
      <c r="M120" s="218">
        <v>59669.743333333339</v>
      </c>
      <c r="N120" s="218">
        <v>130043.52799999999</v>
      </c>
      <c r="O120" s="218">
        <v>70238.028461086127</v>
      </c>
      <c r="P120" s="218">
        <v>4029.4683769702165</v>
      </c>
      <c r="Q120" s="218">
        <v>204311.02483805633</v>
      </c>
      <c r="R120" s="218">
        <v>447203.33466567774</v>
      </c>
      <c r="S120" s="218">
        <v>662963.46466567775</v>
      </c>
      <c r="T120" s="219">
        <f t="shared" si="4"/>
        <v>215760.13</v>
      </c>
      <c r="U120" s="220">
        <f t="shared" si="5"/>
        <v>11449.105161943677</v>
      </c>
    </row>
    <row r="121" spans="1:21" ht="39.75" customHeight="1">
      <c r="A121" s="216" t="s">
        <v>135</v>
      </c>
      <c r="B121" s="217" t="s">
        <v>88</v>
      </c>
      <c r="C121" s="217" t="s">
        <v>126</v>
      </c>
      <c r="D121" s="209">
        <v>3631</v>
      </c>
      <c r="E121" s="218">
        <v>9354.1679999999997</v>
      </c>
      <c r="F121" s="218">
        <v>0</v>
      </c>
      <c r="G121" s="218">
        <v>9354.1679999999997</v>
      </c>
      <c r="H121" s="218">
        <v>3379.4300000000003</v>
      </c>
      <c r="I121" s="218">
        <v>2369.12</v>
      </c>
      <c r="J121" s="218">
        <v>66181.7</v>
      </c>
      <c r="K121" s="218">
        <v>22574.68041666667</v>
      </c>
      <c r="L121" s="218">
        <v>18113.466666666667</v>
      </c>
      <c r="M121" s="218">
        <v>83761.823333333334</v>
      </c>
      <c r="N121" s="218">
        <v>183159.70800000001</v>
      </c>
      <c r="O121" s="218">
        <v>70838.353490668058</v>
      </c>
      <c r="P121" s="218">
        <v>5427.4493546953126</v>
      </c>
      <c r="Q121" s="218">
        <v>259425.51084536337</v>
      </c>
      <c r="R121" s="218">
        <v>83431.933421097638</v>
      </c>
      <c r="S121" s="218">
        <v>368997.24342109723</v>
      </c>
      <c r="T121" s="219">
        <f t="shared" si="4"/>
        <v>285565.30999999959</v>
      </c>
      <c r="U121" s="220">
        <f t="shared" si="5"/>
        <v>26139.799154636217</v>
      </c>
    </row>
    <row r="122" spans="1:21" ht="39.75" customHeight="1">
      <c r="A122" s="216" t="s">
        <v>136</v>
      </c>
      <c r="B122" s="217" t="s">
        <v>137</v>
      </c>
      <c r="C122" s="217" t="s">
        <v>138</v>
      </c>
      <c r="D122" s="209">
        <v>19877</v>
      </c>
      <c r="E122" s="218">
        <v>241331.02200000006</v>
      </c>
      <c r="F122" s="218">
        <v>141553.23000000001</v>
      </c>
      <c r="G122" s="218">
        <v>99777.792000000001</v>
      </c>
      <c r="H122" s="218">
        <v>71365.61</v>
      </c>
      <c r="I122" s="218">
        <v>16916.16</v>
      </c>
      <c r="J122" s="218">
        <v>437539.02</v>
      </c>
      <c r="K122" s="218">
        <v>89110.754581791931</v>
      </c>
      <c r="L122" s="218">
        <v>94750.82666666666</v>
      </c>
      <c r="M122" s="218">
        <v>1375407.8066666669</v>
      </c>
      <c r="N122" s="218">
        <v>2237310.4453333337</v>
      </c>
      <c r="O122" s="218">
        <v>641608.15877452318</v>
      </c>
      <c r="P122" s="218">
        <v>36250.445387684675</v>
      </c>
      <c r="Q122" s="218">
        <v>2915169.0494955415</v>
      </c>
      <c r="R122" s="218">
        <v>1665398.683450778</v>
      </c>
      <c r="S122" s="218">
        <v>3567977.2334507783</v>
      </c>
      <c r="T122" s="219">
        <f t="shared" si="4"/>
        <v>1902578.5500000003</v>
      </c>
      <c r="U122" s="220">
        <f t="shared" si="5"/>
        <v>-1012590.4994955412</v>
      </c>
    </row>
    <row r="123" spans="1:21" ht="39.75" customHeight="1">
      <c r="A123" s="216" t="s">
        <v>139</v>
      </c>
      <c r="B123" s="217" t="s">
        <v>137</v>
      </c>
      <c r="C123" s="217" t="s">
        <v>138</v>
      </c>
      <c r="D123" s="209">
        <v>51668</v>
      </c>
      <c r="E123" s="218">
        <v>1294959.2200000002</v>
      </c>
      <c r="F123" s="218">
        <v>725914</v>
      </c>
      <c r="G123" s="218">
        <v>569045.22</v>
      </c>
      <c r="H123" s="218">
        <v>321244.63999999996</v>
      </c>
      <c r="I123" s="218">
        <v>58713.439999999995</v>
      </c>
      <c r="J123" s="218">
        <v>1220607.71</v>
      </c>
      <c r="K123" s="218">
        <v>355664.53520023316</v>
      </c>
      <c r="L123" s="218">
        <v>214481.01333333334</v>
      </c>
      <c r="M123" s="218">
        <v>2221144.6866666665</v>
      </c>
      <c r="N123" s="218">
        <v>5331150.709999999</v>
      </c>
      <c r="O123" s="218">
        <v>2222102.9232224319</v>
      </c>
      <c r="P123" s="218">
        <v>117650.47520411259</v>
      </c>
      <c r="Q123" s="218">
        <v>7670904.1084265439</v>
      </c>
      <c r="R123" s="218">
        <v>13879206.827607723</v>
      </c>
      <c r="S123" s="218">
        <v>19712475.787607715</v>
      </c>
      <c r="T123" s="219">
        <f t="shared" si="4"/>
        <v>5833268.9599999916</v>
      </c>
      <c r="U123" s="220">
        <f t="shared" si="5"/>
        <v>-1837635.1484265523</v>
      </c>
    </row>
    <row r="124" spans="1:21" ht="39.75" customHeight="1">
      <c r="A124" s="216" t="s">
        <v>140</v>
      </c>
      <c r="B124" s="217" t="s">
        <v>137</v>
      </c>
      <c r="C124" s="217" t="s">
        <v>138</v>
      </c>
      <c r="D124" s="209">
        <v>81187</v>
      </c>
      <c r="E124" s="218">
        <v>1125999.2239999999</v>
      </c>
      <c r="F124" s="218">
        <v>754950.56</v>
      </c>
      <c r="G124" s="218">
        <v>371048.66399999999</v>
      </c>
      <c r="H124" s="218">
        <v>663958.6</v>
      </c>
      <c r="I124" s="218">
        <v>76122.719999999987</v>
      </c>
      <c r="J124" s="218">
        <v>1615707.88</v>
      </c>
      <c r="K124" s="218">
        <v>354249.42438534275</v>
      </c>
      <c r="L124" s="218">
        <v>377310.06666666665</v>
      </c>
      <c r="M124" s="218">
        <v>2909282.5666666669</v>
      </c>
      <c r="N124" s="218">
        <v>6768381.0573333334</v>
      </c>
      <c r="O124" s="218">
        <v>2874404.551309864</v>
      </c>
      <c r="P124" s="218">
        <v>149785.68068551677</v>
      </c>
      <c r="Q124" s="218">
        <v>9792571.289328713</v>
      </c>
      <c r="R124" s="218">
        <v>14925006.356013276</v>
      </c>
      <c r="S124" s="218">
        <v>22795457.696013279</v>
      </c>
      <c r="T124" s="219">
        <f t="shared" si="4"/>
        <v>7870451.3400000036</v>
      </c>
      <c r="U124" s="220">
        <f t="shared" si="5"/>
        <v>-1922119.9493287094</v>
      </c>
    </row>
    <row r="125" spans="1:21" ht="39.75" customHeight="1">
      <c r="A125" s="216" t="s">
        <v>141</v>
      </c>
      <c r="B125" s="217" t="s">
        <v>137</v>
      </c>
      <c r="C125" s="217" t="s">
        <v>138</v>
      </c>
      <c r="D125" s="209">
        <v>1868</v>
      </c>
      <c r="E125" s="218">
        <v>6747.6260000000002</v>
      </c>
      <c r="F125" s="218">
        <v>3629.57</v>
      </c>
      <c r="G125" s="218">
        <v>3118.056</v>
      </c>
      <c r="H125" s="218">
        <v>5168.54</v>
      </c>
      <c r="I125" s="218">
        <v>1195.2799999999997</v>
      </c>
      <c r="J125" s="218">
        <v>66684.58</v>
      </c>
      <c r="K125" s="218">
        <v>6900.6188888888892</v>
      </c>
      <c r="L125" s="218">
        <v>7489.746666666666</v>
      </c>
      <c r="M125" s="218">
        <v>30065.866666666669</v>
      </c>
      <c r="N125" s="218">
        <v>117351.63933333333</v>
      </c>
      <c r="O125" s="218">
        <v>47051.26497679836</v>
      </c>
      <c r="P125" s="218">
        <v>2623.8913966493756</v>
      </c>
      <c r="Q125" s="218">
        <v>167026.79570678106</v>
      </c>
      <c r="R125" s="218">
        <v>924804.61406807532</v>
      </c>
      <c r="S125" s="218">
        <v>1070516.6340680753</v>
      </c>
      <c r="T125" s="219">
        <f t="shared" si="4"/>
        <v>145712.02000000002</v>
      </c>
      <c r="U125" s="220">
        <f t="shared" si="5"/>
        <v>-21314.775706781045</v>
      </c>
    </row>
    <row r="126" spans="1:21" ht="39.75" customHeight="1">
      <c r="A126" s="216" t="s">
        <v>142</v>
      </c>
      <c r="B126" s="217" t="s">
        <v>137</v>
      </c>
      <c r="C126" s="217" t="s">
        <v>138</v>
      </c>
      <c r="D126" s="209">
        <v>5125</v>
      </c>
      <c r="E126" s="218">
        <v>34761.158000000003</v>
      </c>
      <c r="F126" s="218">
        <v>25406.99</v>
      </c>
      <c r="G126" s="218">
        <v>9354.1679999999997</v>
      </c>
      <c r="H126" s="218">
        <v>13716.51</v>
      </c>
      <c r="I126" s="218">
        <v>3746.6399999999994</v>
      </c>
      <c r="J126" s="218">
        <v>25226</v>
      </c>
      <c r="K126" s="218">
        <v>12537.280888888889</v>
      </c>
      <c r="L126" s="218">
        <v>27848.833333333332</v>
      </c>
      <c r="M126" s="218">
        <v>102940.55333333334</v>
      </c>
      <c r="N126" s="218">
        <v>208239.69466666668</v>
      </c>
      <c r="O126" s="218">
        <v>127608.73380071073</v>
      </c>
      <c r="P126" s="218">
        <v>6624.558263777395</v>
      </c>
      <c r="Q126" s="218">
        <v>342472.98673115484</v>
      </c>
      <c r="R126" s="218">
        <v>2806464.1974992631</v>
      </c>
      <c r="S126" s="218">
        <v>3209681.4774992624</v>
      </c>
      <c r="T126" s="219">
        <f t="shared" si="4"/>
        <v>403217.27999999933</v>
      </c>
      <c r="U126" s="220">
        <f t="shared" si="5"/>
        <v>60744.293268844485</v>
      </c>
    </row>
    <row r="127" spans="1:21" ht="39.75" customHeight="1">
      <c r="A127" s="216" t="s">
        <v>143</v>
      </c>
      <c r="B127" s="217" t="s">
        <v>137</v>
      </c>
      <c r="C127" s="217" t="s">
        <v>138</v>
      </c>
      <c r="D127" s="209">
        <v>3087</v>
      </c>
      <c r="E127" s="218">
        <v>9865.6820000000007</v>
      </c>
      <c r="F127" s="218">
        <v>3629.57</v>
      </c>
      <c r="G127" s="218">
        <v>6236.1120000000001</v>
      </c>
      <c r="H127" s="218">
        <v>10337.08</v>
      </c>
      <c r="I127" s="218">
        <v>2626.4</v>
      </c>
      <c r="J127" s="218">
        <v>72058.3</v>
      </c>
      <c r="K127" s="218">
        <v>7813.7445833333331</v>
      </c>
      <c r="L127" s="218">
        <v>4708.8</v>
      </c>
      <c r="M127" s="218">
        <v>33562.036666666667</v>
      </c>
      <c r="N127" s="218">
        <v>133158.29866666667</v>
      </c>
      <c r="O127" s="218">
        <v>98379.917678760219</v>
      </c>
      <c r="P127" s="218">
        <v>5712.0884519636184</v>
      </c>
      <c r="Q127" s="218">
        <v>237250.3047973905</v>
      </c>
      <c r="R127" s="218">
        <v>1044712.5247062525</v>
      </c>
      <c r="S127" s="218">
        <v>1331525.1347062527</v>
      </c>
      <c r="T127" s="219">
        <f t="shared" si="4"/>
        <v>286812.61000000022</v>
      </c>
      <c r="U127" s="220">
        <f t="shared" si="5"/>
        <v>49562.305202609714</v>
      </c>
    </row>
    <row r="128" spans="1:21" ht="39.75" customHeight="1">
      <c r="A128" s="216" t="s">
        <v>144</v>
      </c>
      <c r="B128" s="217" t="s">
        <v>137</v>
      </c>
      <c r="C128" s="217" t="s">
        <v>145</v>
      </c>
      <c r="D128" s="209">
        <v>26075</v>
      </c>
      <c r="E128" s="218">
        <v>365906.34600000002</v>
      </c>
      <c r="F128" s="218">
        <v>206885.49000000002</v>
      </c>
      <c r="G128" s="218">
        <v>159020.856</v>
      </c>
      <c r="H128" s="218">
        <v>148893.71</v>
      </c>
      <c r="I128" s="218">
        <v>28097.119999999995</v>
      </c>
      <c r="J128" s="218">
        <v>458274.23</v>
      </c>
      <c r="K128" s="218">
        <v>74853.605576804272</v>
      </c>
      <c r="L128" s="218">
        <v>117635.53333333333</v>
      </c>
      <c r="M128" s="218">
        <v>1022933.5133333333</v>
      </c>
      <c r="N128" s="218">
        <v>2141740.4526666664</v>
      </c>
      <c r="O128" s="218">
        <v>1018018.2785889101</v>
      </c>
      <c r="P128" s="218">
        <v>58958.589647626039</v>
      </c>
      <c r="Q128" s="218">
        <v>3218717.3209032025</v>
      </c>
      <c r="R128" s="218">
        <v>6835019.9496215405</v>
      </c>
      <c r="S128" s="218">
        <v>9656821.0696215443</v>
      </c>
      <c r="T128" s="219">
        <f t="shared" si="4"/>
        <v>2821801.1200000038</v>
      </c>
      <c r="U128" s="220">
        <f t="shared" si="5"/>
        <v>-396916.20090319868</v>
      </c>
    </row>
    <row r="129" spans="1:21" ht="39.75" customHeight="1">
      <c r="A129" s="216" t="s">
        <v>146</v>
      </c>
      <c r="B129" s="217" t="s">
        <v>137</v>
      </c>
      <c r="C129" s="217" t="s">
        <v>145</v>
      </c>
      <c r="D129" s="209">
        <v>72662</v>
      </c>
      <c r="E129" s="218">
        <v>1118179.5979999998</v>
      </c>
      <c r="F129" s="218">
        <v>765839.27</v>
      </c>
      <c r="G129" s="218">
        <v>352340.32799999998</v>
      </c>
      <c r="H129" s="218">
        <v>572515.19999999995</v>
      </c>
      <c r="I129" s="218">
        <v>64780.959999999992</v>
      </c>
      <c r="J129" s="218">
        <v>1700689.78</v>
      </c>
      <c r="K129" s="218">
        <v>266687.10533061222</v>
      </c>
      <c r="L129" s="218">
        <v>218050.38999999998</v>
      </c>
      <c r="M129" s="218">
        <v>2131277.7566666664</v>
      </c>
      <c r="N129" s="218">
        <v>5805493.6846666662</v>
      </c>
      <c r="O129" s="218">
        <v>2311215.1674966714</v>
      </c>
      <c r="P129" s="218">
        <v>134315.155398851</v>
      </c>
      <c r="Q129" s="218">
        <v>8251024.0075621884</v>
      </c>
      <c r="R129" s="218">
        <v>16944446.346502915</v>
      </c>
      <c r="S129" s="218">
        <v>24208784.696502939</v>
      </c>
      <c r="T129" s="219">
        <f t="shared" si="4"/>
        <v>7264338.3500000238</v>
      </c>
      <c r="U129" s="220">
        <f t="shared" si="5"/>
        <v>-986685.65756216459</v>
      </c>
    </row>
    <row r="130" spans="1:21" ht="39.75" customHeight="1">
      <c r="A130" s="216" t="s">
        <v>147</v>
      </c>
      <c r="B130" s="217" t="s">
        <v>137</v>
      </c>
      <c r="C130" s="217" t="s">
        <v>145</v>
      </c>
      <c r="D130" s="209">
        <v>2964</v>
      </c>
      <c r="E130" s="218">
        <v>23336.448000000004</v>
      </c>
      <c r="F130" s="218">
        <v>21777.420000000002</v>
      </c>
      <c r="G130" s="218">
        <v>1559.028</v>
      </c>
      <c r="H130" s="218">
        <v>12921.35</v>
      </c>
      <c r="I130" s="218">
        <v>2063.6</v>
      </c>
      <c r="J130" s="218">
        <v>41097.130000000005</v>
      </c>
      <c r="K130" s="218">
        <v>3779.601333333334</v>
      </c>
      <c r="L130" s="218">
        <v>9461.5466666666671</v>
      </c>
      <c r="M130" s="218">
        <v>26189.973333333332</v>
      </c>
      <c r="N130" s="218">
        <v>115070.048</v>
      </c>
      <c r="O130" s="218">
        <v>69863.99951100364</v>
      </c>
      <c r="P130" s="218">
        <v>3891.0523296699889</v>
      </c>
      <c r="Q130" s="218">
        <v>188825.09984067362</v>
      </c>
      <c r="R130" s="218">
        <v>2202624.2272827053</v>
      </c>
      <c r="S130" s="218">
        <v>2431556.0972827054</v>
      </c>
      <c r="T130" s="219">
        <f t="shared" si="4"/>
        <v>228931.87000000011</v>
      </c>
      <c r="U130" s="220">
        <f t="shared" si="5"/>
        <v>40106.770159326494</v>
      </c>
    </row>
    <row r="131" spans="1:21" ht="39.75" customHeight="1">
      <c r="A131" s="216" t="s">
        <v>148</v>
      </c>
      <c r="B131" s="217" t="s">
        <v>137</v>
      </c>
      <c r="C131" s="217" t="s">
        <v>145</v>
      </c>
      <c r="D131" s="209">
        <v>4543</v>
      </c>
      <c r="E131" s="218">
        <v>33202.129999999997</v>
      </c>
      <c r="F131" s="218">
        <v>25406.99</v>
      </c>
      <c r="G131" s="218">
        <v>7795.14</v>
      </c>
      <c r="H131" s="218">
        <v>21071.74</v>
      </c>
      <c r="I131" s="218">
        <v>3114.1599999999994</v>
      </c>
      <c r="J131" s="218">
        <v>162350.25</v>
      </c>
      <c r="K131" s="218">
        <v>21389.198154761903</v>
      </c>
      <c r="L131" s="218">
        <v>16040.890000000001</v>
      </c>
      <c r="M131" s="218">
        <v>78780.756666666668</v>
      </c>
      <c r="N131" s="218">
        <v>314559.9266666667</v>
      </c>
      <c r="O131" s="218">
        <v>114776.57062522025</v>
      </c>
      <c r="P131" s="218">
        <v>6253.6201370185518</v>
      </c>
      <c r="Q131" s="218">
        <v>435590.11742890551</v>
      </c>
      <c r="R131" s="218">
        <v>1076224.7995170408</v>
      </c>
      <c r="S131" s="218">
        <v>1438243.8895170398</v>
      </c>
      <c r="T131" s="219">
        <f t="shared" si="4"/>
        <v>362019.08999999892</v>
      </c>
      <c r="U131" s="220">
        <f t="shared" si="5"/>
        <v>-73571.027428906586</v>
      </c>
    </row>
    <row r="132" spans="1:21" ht="39.75" customHeight="1">
      <c r="A132" s="216" t="s">
        <v>149</v>
      </c>
      <c r="B132" s="217" t="s">
        <v>137</v>
      </c>
      <c r="C132" s="217" t="s">
        <v>145</v>
      </c>
      <c r="D132" s="209">
        <v>4655</v>
      </c>
      <c r="E132" s="218">
        <v>25406.99</v>
      </c>
      <c r="F132" s="218">
        <v>25406.99</v>
      </c>
      <c r="G132" s="218">
        <v>0</v>
      </c>
      <c r="H132" s="218">
        <v>13517.720000000001</v>
      </c>
      <c r="I132" s="218">
        <v>3703.7599999999998</v>
      </c>
      <c r="J132" s="218">
        <v>44788.51</v>
      </c>
      <c r="K132" s="218">
        <v>7910.7870634920628</v>
      </c>
      <c r="L132" s="218">
        <v>27110.906666666666</v>
      </c>
      <c r="M132" s="218">
        <v>92325.513333333351</v>
      </c>
      <c r="N132" s="218">
        <v>206853.40000000002</v>
      </c>
      <c r="O132" s="218">
        <v>129034.52970909854</v>
      </c>
      <c r="P132" s="218">
        <v>6939.6868714647298</v>
      </c>
      <c r="Q132" s="218">
        <v>342827.61658056325</v>
      </c>
      <c r="R132" s="218">
        <v>1420300.7109251353</v>
      </c>
      <c r="S132" s="218">
        <v>1788989.8909251359</v>
      </c>
      <c r="T132" s="219">
        <f t="shared" si="4"/>
        <v>368689.18000000063</v>
      </c>
      <c r="U132" s="220">
        <f t="shared" si="5"/>
        <v>25861.563419437385</v>
      </c>
    </row>
    <row r="133" spans="1:21" ht="39.75" customHeight="1">
      <c r="A133" s="216" t="s">
        <v>150</v>
      </c>
      <c r="B133" s="217" t="s">
        <v>137</v>
      </c>
      <c r="C133" s="217" t="s">
        <v>145</v>
      </c>
      <c r="D133" s="209">
        <v>3146</v>
      </c>
      <c r="E133" s="218">
        <v>20778.877999999997</v>
      </c>
      <c r="F133" s="218">
        <v>3629.57</v>
      </c>
      <c r="G133" s="218">
        <v>17149.307999999997</v>
      </c>
      <c r="H133" s="218">
        <v>10535.87</v>
      </c>
      <c r="I133" s="218">
        <v>3312.4799999999996</v>
      </c>
      <c r="J133" s="218">
        <v>77210.8</v>
      </c>
      <c r="K133" s="218">
        <v>11554.812222222223</v>
      </c>
      <c r="L133" s="218">
        <v>20819.053333333333</v>
      </c>
      <c r="M133" s="218">
        <v>58496.619999999995</v>
      </c>
      <c r="N133" s="218">
        <v>191153.70133333333</v>
      </c>
      <c r="O133" s="218">
        <v>115489.46857941417</v>
      </c>
      <c r="P133" s="218">
        <v>5987.2325459872436</v>
      </c>
      <c r="Q133" s="218">
        <v>312630.40245873475</v>
      </c>
      <c r="R133" s="218">
        <v>-151157.13457550111</v>
      </c>
      <c r="S133" s="218">
        <v>138079.71542449892</v>
      </c>
      <c r="T133" s="219">
        <f t="shared" si="4"/>
        <v>289236.85000000003</v>
      </c>
      <c r="U133" s="220">
        <f t="shared" si="5"/>
        <v>-23393.552458734717</v>
      </c>
    </row>
    <row r="134" spans="1:21" ht="39.75" customHeight="1">
      <c r="A134" s="216" t="s">
        <v>151</v>
      </c>
      <c r="B134" s="217" t="s">
        <v>137</v>
      </c>
      <c r="C134" s="217" t="s">
        <v>145</v>
      </c>
      <c r="D134" s="209">
        <v>4922</v>
      </c>
      <c r="E134" s="218">
        <v>14542.766</v>
      </c>
      <c r="F134" s="218">
        <v>3629.57</v>
      </c>
      <c r="G134" s="218">
        <v>10913.196</v>
      </c>
      <c r="H134" s="218">
        <v>13915.3</v>
      </c>
      <c r="I134" s="218">
        <v>3644.7999999999993</v>
      </c>
      <c r="J134" s="218">
        <v>78304.69</v>
      </c>
      <c r="K134" s="218">
        <v>13154.700694444444</v>
      </c>
      <c r="L134" s="218">
        <v>15589.830000000002</v>
      </c>
      <c r="M134" s="218">
        <v>45398.16</v>
      </c>
      <c r="N134" s="218">
        <v>171395.546</v>
      </c>
      <c r="O134" s="218">
        <v>137589.30515942554</v>
      </c>
      <c r="P134" s="218">
        <v>7132.2244372596351</v>
      </c>
      <c r="Q134" s="218">
        <v>316117.07559668523</v>
      </c>
      <c r="R134" s="218">
        <v>504870.03356075136</v>
      </c>
      <c r="S134" s="218">
        <v>899837.05356075172</v>
      </c>
      <c r="T134" s="219">
        <f t="shared" si="4"/>
        <v>394967.02000000037</v>
      </c>
      <c r="U134" s="220">
        <f t="shared" si="5"/>
        <v>78849.944403315138</v>
      </c>
    </row>
    <row r="135" spans="1:21" ht="39.75" customHeight="1">
      <c r="A135" s="216" t="s">
        <v>152</v>
      </c>
      <c r="B135" s="217" t="s">
        <v>137</v>
      </c>
      <c r="C135" s="217" t="s">
        <v>145</v>
      </c>
      <c r="D135" s="209">
        <v>3326</v>
      </c>
      <c r="E135" s="218">
        <v>20754.392000000003</v>
      </c>
      <c r="F135" s="218">
        <v>14518.28</v>
      </c>
      <c r="G135" s="218">
        <v>6236.1120000000001</v>
      </c>
      <c r="H135" s="218">
        <v>11927.4</v>
      </c>
      <c r="I135" s="218">
        <v>2283.3599999999997</v>
      </c>
      <c r="J135" s="218">
        <v>46946.19</v>
      </c>
      <c r="K135" s="218">
        <v>10785.989333333333</v>
      </c>
      <c r="L135" s="218">
        <v>11465.886666666667</v>
      </c>
      <c r="M135" s="218">
        <v>185268.28000000003</v>
      </c>
      <c r="N135" s="218">
        <v>278645.50866666669</v>
      </c>
      <c r="O135" s="218">
        <v>86973.550411657576</v>
      </c>
      <c r="P135" s="218">
        <v>4229.1799452166588</v>
      </c>
      <c r="Q135" s="218">
        <v>369848.23902354087</v>
      </c>
      <c r="R135" s="218">
        <v>617706.32954013126</v>
      </c>
      <c r="S135" s="218">
        <v>867797.85954013153</v>
      </c>
      <c r="T135" s="219">
        <f t="shared" si="4"/>
        <v>250091.53000000026</v>
      </c>
      <c r="U135" s="220">
        <f t="shared" si="5"/>
        <v>-119756.70902354061</v>
      </c>
    </row>
    <row r="136" spans="1:21" ht="39.75" customHeight="1">
      <c r="A136" s="216" t="s">
        <v>153</v>
      </c>
      <c r="B136" s="217" t="s">
        <v>137</v>
      </c>
      <c r="C136" s="217" t="s">
        <v>145</v>
      </c>
      <c r="D136" s="209">
        <v>4628</v>
      </c>
      <c r="E136" s="218">
        <v>52397.494000000006</v>
      </c>
      <c r="F136" s="218">
        <v>39925.270000000004</v>
      </c>
      <c r="G136" s="218">
        <v>12472.224</v>
      </c>
      <c r="H136" s="218">
        <v>21866.899999999998</v>
      </c>
      <c r="I136" s="218">
        <v>2974.7999999999997</v>
      </c>
      <c r="J136" s="218">
        <v>89566.650000000009</v>
      </c>
      <c r="K136" s="218">
        <v>1598.6611111111113</v>
      </c>
      <c r="L136" s="218">
        <v>16506.533333333333</v>
      </c>
      <c r="M136" s="218">
        <v>59212.409999999996</v>
      </c>
      <c r="N136" s="218">
        <v>242524.78733333334</v>
      </c>
      <c r="O136" s="218">
        <v>99805.713587148057</v>
      </c>
      <c r="P136" s="218">
        <v>6522.7507289872119</v>
      </c>
      <c r="Q136" s="218">
        <v>348853.25164946861</v>
      </c>
      <c r="R136" s="218">
        <v>2424044.3478939859</v>
      </c>
      <c r="S136" s="218">
        <v>2785757.6278939839</v>
      </c>
      <c r="T136" s="219">
        <f t="shared" si="4"/>
        <v>361713.27999999793</v>
      </c>
      <c r="U136" s="220">
        <f t="shared" si="5"/>
        <v>12860.028350529319</v>
      </c>
    </row>
    <row r="137" spans="1:21" ht="39.75" customHeight="1">
      <c r="A137" s="216" t="s">
        <v>154</v>
      </c>
      <c r="B137" s="217" t="s">
        <v>155</v>
      </c>
      <c r="C137" s="217" t="s">
        <v>156</v>
      </c>
      <c r="D137" s="209">
        <v>1369</v>
      </c>
      <c r="E137" s="218">
        <v>13495.252</v>
      </c>
      <c r="F137" s="218">
        <v>7259.14</v>
      </c>
      <c r="G137" s="218">
        <v>6236.1120000000001</v>
      </c>
      <c r="H137" s="218">
        <v>2186.69</v>
      </c>
      <c r="I137" s="218">
        <v>1120.24</v>
      </c>
      <c r="J137" s="218">
        <v>31736.079999999998</v>
      </c>
      <c r="K137" s="218">
        <v>10065.467777777778</v>
      </c>
      <c r="L137" s="218">
        <v>19412.306666666667</v>
      </c>
      <c r="M137" s="218">
        <v>20285.940000000002</v>
      </c>
      <c r="N137" s="218">
        <v>88236.508666666676</v>
      </c>
      <c r="O137" s="218">
        <v>37449.368229942214</v>
      </c>
      <c r="P137" s="218">
        <v>2421.3313274295292</v>
      </c>
      <c r="Q137" s="218">
        <v>128107.20822403842</v>
      </c>
      <c r="R137" s="218">
        <v>1086001.4055628912</v>
      </c>
      <c r="S137" s="218">
        <v>1192118.9855628908</v>
      </c>
      <c r="T137" s="219">
        <f t="shared" ref="T137:T200" si="6">S137-R137</f>
        <v>106117.57999999961</v>
      </c>
      <c r="U137" s="220">
        <f t="shared" ref="U137:U200" si="7">T137-Q137</f>
        <v>-21989.62822403881</v>
      </c>
    </row>
    <row r="138" spans="1:21" ht="39.75" customHeight="1">
      <c r="A138" s="216" t="s">
        <v>157</v>
      </c>
      <c r="B138" s="217" t="s">
        <v>155</v>
      </c>
      <c r="C138" s="217" t="s">
        <v>156</v>
      </c>
      <c r="D138" s="209">
        <v>2156</v>
      </c>
      <c r="E138" s="218">
        <v>34761.158000000003</v>
      </c>
      <c r="F138" s="218">
        <v>25406.99</v>
      </c>
      <c r="G138" s="218">
        <v>9354.1679999999997</v>
      </c>
      <c r="H138" s="218">
        <v>5367.33</v>
      </c>
      <c r="I138" s="218">
        <v>1683.04</v>
      </c>
      <c r="J138" s="218">
        <v>57608.3</v>
      </c>
      <c r="K138" s="218">
        <v>16603.790833333333</v>
      </c>
      <c r="L138" s="218">
        <v>4319.3599999999997</v>
      </c>
      <c r="M138" s="218">
        <v>36224.863333333335</v>
      </c>
      <c r="N138" s="218">
        <v>139964.05133333334</v>
      </c>
      <c r="O138" s="218">
        <v>60947.011040886347</v>
      </c>
      <c r="P138" s="218">
        <v>3085.1375542687347</v>
      </c>
      <c r="Q138" s="218">
        <v>203996.19992848841</v>
      </c>
      <c r="R138" s="218">
        <v>586499.02439426549</v>
      </c>
      <c r="S138" s="218">
        <v>760003.70439426566</v>
      </c>
      <c r="T138" s="219">
        <f t="shared" si="6"/>
        <v>173504.68000000017</v>
      </c>
      <c r="U138" s="220">
        <f t="shared" si="7"/>
        <v>-30491.51992848824</v>
      </c>
    </row>
    <row r="139" spans="1:21" ht="39.75" customHeight="1">
      <c r="A139" s="216" t="s">
        <v>158</v>
      </c>
      <c r="B139" s="217" t="s">
        <v>155</v>
      </c>
      <c r="C139" s="217" t="s">
        <v>156</v>
      </c>
      <c r="D139" s="209">
        <v>5932</v>
      </c>
      <c r="E139" s="218">
        <v>85599.624000000011</v>
      </c>
      <c r="F139" s="218">
        <v>65332.26</v>
      </c>
      <c r="G139" s="218">
        <v>20267.364000000001</v>
      </c>
      <c r="H139" s="218">
        <v>8746.76</v>
      </c>
      <c r="I139" s="218">
        <v>3907.4399999999996</v>
      </c>
      <c r="J139" s="218">
        <v>84298.680000000008</v>
      </c>
      <c r="K139" s="218">
        <v>18673.380066137568</v>
      </c>
      <c r="L139" s="218">
        <v>27180.58666666667</v>
      </c>
      <c r="M139" s="218">
        <v>103275.40333333334</v>
      </c>
      <c r="N139" s="218">
        <v>313008.49400000001</v>
      </c>
      <c r="O139" s="218">
        <v>133642.84348724477</v>
      </c>
      <c r="P139" s="218">
        <v>7141.7194405043165</v>
      </c>
      <c r="Q139" s="218">
        <v>453793.05692774907</v>
      </c>
      <c r="R139" s="218">
        <v>2240656.988224105</v>
      </c>
      <c r="S139" s="218">
        <v>2695672.9682241054</v>
      </c>
      <c r="T139" s="219">
        <f t="shared" si="6"/>
        <v>455015.98000000045</v>
      </c>
      <c r="U139" s="220">
        <f t="shared" si="7"/>
        <v>1222.9230722513748</v>
      </c>
    </row>
    <row r="140" spans="1:21" ht="39.75" customHeight="1">
      <c r="A140" s="216" t="s">
        <v>159</v>
      </c>
      <c r="B140" s="217" t="s">
        <v>155</v>
      </c>
      <c r="C140" s="217" t="s">
        <v>156</v>
      </c>
      <c r="D140" s="209">
        <v>5312</v>
      </c>
      <c r="E140" s="218">
        <v>99045.90400000001</v>
      </c>
      <c r="F140" s="218">
        <v>94368.82</v>
      </c>
      <c r="G140" s="218">
        <v>4677.0839999999998</v>
      </c>
      <c r="H140" s="218">
        <v>16300.779999999999</v>
      </c>
      <c r="I140" s="218">
        <v>3580.4799999999996</v>
      </c>
      <c r="J140" s="218">
        <v>66098.649999999994</v>
      </c>
      <c r="K140" s="218">
        <v>17728.763015873014</v>
      </c>
      <c r="L140" s="218">
        <v>28844.226666666666</v>
      </c>
      <c r="M140" s="218">
        <v>257401.44999999998</v>
      </c>
      <c r="N140" s="218">
        <v>471271.49066666665</v>
      </c>
      <c r="O140" s="218">
        <v>130705.63813587674</v>
      </c>
      <c r="P140" s="218">
        <v>7729.5656413860788</v>
      </c>
      <c r="Q140" s="218">
        <v>609706.69444392947</v>
      </c>
      <c r="R140" s="218">
        <v>1568512.3298243994</v>
      </c>
      <c r="S140" s="218">
        <v>1980825.4198244002</v>
      </c>
      <c r="T140" s="219">
        <f t="shared" si="6"/>
        <v>412313.09000000078</v>
      </c>
      <c r="U140" s="220">
        <f t="shared" si="7"/>
        <v>-197393.60444392869</v>
      </c>
    </row>
    <row r="141" spans="1:21" ht="39.75" customHeight="1">
      <c r="A141" s="216" t="s">
        <v>160</v>
      </c>
      <c r="B141" s="217" t="s">
        <v>155</v>
      </c>
      <c r="C141" s="217" t="s">
        <v>156</v>
      </c>
      <c r="D141" s="209">
        <v>52583</v>
      </c>
      <c r="E141" s="218">
        <v>1126167.9339999999</v>
      </c>
      <c r="F141" s="218">
        <v>911022.07000000007</v>
      </c>
      <c r="G141" s="218">
        <v>215145.864</v>
      </c>
      <c r="H141" s="218">
        <v>287052.76</v>
      </c>
      <c r="I141" s="218">
        <v>41915.19999999999</v>
      </c>
      <c r="J141" s="218">
        <v>719680.05</v>
      </c>
      <c r="K141" s="218">
        <v>198269.1986700586</v>
      </c>
      <c r="L141" s="218">
        <v>307772.29333333333</v>
      </c>
      <c r="M141" s="218">
        <v>2000564.3099999998</v>
      </c>
      <c r="N141" s="218">
        <v>4483152.5473333336</v>
      </c>
      <c r="O141" s="218">
        <v>1589762.3964279392</v>
      </c>
      <c r="P141" s="218">
        <v>86323.610998938864</v>
      </c>
      <c r="Q141" s="218">
        <v>6159238.5547602111</v>
      </c>
      <c r="R141" s="218">
        <v>15415959.854735026</v>
      </c>
      <c r="S141" s="218">
        <v>20315570.414735034</v>
      </c>
      <c r="T141" s="219">
        <f t="shared" si="6"/>
        <v>4899610.560000008</v>
      </c>
      <c r="U141" s="220">
        <f t="shared" si="7"/>
        <v>-1259627.9947602032</v>
      </c>
    </row>
    <row r="142" spans="1:21" ht="39.75" customHeight="1">
      <c r="A142" s="216" t="s">
        <v>161</v>
      </c>
      <c r="B142" s="217" t="s">
        <v>155</v>
      </c>
      <c r="C142" s="217" t="s">
        <v>156</v>
      </c>
      <c r="D142" s="209">
        <v>5676</v>
      </c>
      <c r="E142" s="218">
        <v>101116.446</v>
      </c>
      <c r="F142" s="218">
        <v>97998.39</v>
      </c>
      <c r="G142" s="218">
        <v>3118.056</v>
      </c>
      <c r="H142" s="218">
        <v>16499.57</v>
      </c>
      <c r="I142" s="218">
        <v>4068.24</v>
      </c>
      <c r="J142" s="218">
        <v>139729.34</v>
      </c>
      <c r="K142" s="218">
        <v>26313.788614718611</v>
      </c>
      <c r="L142" s="218">
        <v>31023.786666666663</v>
      </c>
      <c r="M142" s="218">
        <v>113157.01666666666</v>
      </c>
      <c r="N142" s="218">
        <v>405594.39933333336</v>
      </c>
      <c r="O142" s="218">
        <v>149063.17158192684</v>
      </c>
      <c r="P142" s="218">
        <v>7690.8471281549928</v>
      </c>
      <c r="Q142" s="218">
        <v>562348.41804341518</v>
      </c>
      <c r="R142" s="218">
        <v>880601.11862387066</v>
      </c>
      <c r="S142" s="218">
        <v>1323683.1086238699</v>
      </c>
      <c r="T142" s="219">
        <f t="shared" si="6"/>
        <v>443081.98999999929</v>
      </c>
      <c r="U142" s="220">
        <f t="shared" si="7"/>
        <v>-119266.42804341589</v>
      </c>
    </row>
    <row r="143" spans="1:21" ht="39.75" customHeight="1">
      <c r="A143" s="216" t="s">
        <v>162</v>
      </c>
      <c r="B143" s="217" t="s">
        <v>155</v>
      </c>
      <c r="C143" s="217" t="s">
        <v>156</v>
      </c>
      <c r="D143" s="209">
        <v>1654</v>
      </c>
      <c r="E143" s="218">
        <v>6747.6260000000002</v>
      </c>
      <c r="F143" s="218">
        <v>3629.57</v>
      </c>
      <c r="G143" s="218">
        <v>3118.056</v>
      </c>
      <c r="H143" s="218">
        <v>2385.48</v>
      </c>
      <c r="I143" s="218">
        <v>1179.1999999999998</v>
      </c>
      <c r="J143" s="218">
        <v>30050.379999999997</v>
      </c>
      <c r="K143" s="218">
        <v>4395.0355555555552</v>
      </c>
      <c r="L143" s="218">
        <v>8696.0533333333315</v>
      </c>
      <c r="M143" s="218">
        <v>97032.64999999998</v>
      </c>
      <c r="N143" s="218">
        <v>146091.3893333333</v>
      </c>
      <c r="O143" s="218">
        <v>46260.984284046266</v>
      </c>
      <c r="P143" s="218">
        <v>2507.8413569921722</v>
      </c>
      <c r="Q143" s="218">
        <v>194860.21497437175</v>
      </c>
      <c r="R143" s="218">
        <v>419008.31234798656</v>
      </c>
      <c r="S143" s="218">
        <v>546700.80234798638</v>
      </c>
      <c r="T143" s="219">
        <f t="shared" si="6"/>
        <v>127692.48999999982</v>
      </c>
      <c r="U143" s="220">
        <f t="shared" si="7"/>
        <v>-67167.724974371929</v>
      </c>
    </row>
    <row r="144" spans="1:21" ht="39.75" customHeight="1">
      <c r="A144" s="216" t="s">
        <v>163</v>
      </c>
      <c r="B144" s="217" t="s">
        <v>155</v>
      </c>
      <c r="C144" s="217" t="s">
        <v>156</v>
      </c>
      <c r="D144" s="209">
        <v>17375</v>
      </c>
      <c r="E144" s="218">
        <v>426901.63400000002</v>
      </c>
      <c r="F144" s="218">
        <v>352068.29000000004</v>
      </c>
      <c r="G144" s="218">
        <v>74833.343999999997</v>
      </c>
      <c r="H144" s="218">
        <v>94226.46</v>
      </c>
      <c r="I144" s="218">
        <v>11856.32</v>
      </c>
      <c r="J144" s="218">
        <v>120929.13999999998</v>
      </c>
      <c r="K144" s="218">
        <v>53474.484148148149</v>
      </c>
      <c r="L144" s="218">
        <v>78789.400000000009</v>
      </c>
      <c r="M144" s="218">
        <v>646138.28</v>
      </c>
      <c r="N144" s="218">
        <v>1378841.2340000002</v>
      </c>
      <c r="O144" s="218">
        <v>422223.26925915247</v>
      </c>
      <c r="P144" s="218">
        <v>26740.566637921034</v>
      </c>
      <c r="Q144" s="218">
        <v>1827805.0698970738</v>
      </c>
      <c r="R144" s="218">
        <v>4222742.5045052171</v>
      </c>
      <c r="S144" s="218">
        <v>5723081.9845052138</v>
      </c>
      <c r="T144" s="219">
        <f t="shared" si="6"/>
        <v>1500339.4799999967</v>
      </c>
      <c r="U144" s="220">
        <f t="shared" si="7"/>
        <v>-327465.58989707706</v>
      </c>
    </row>
    <row r="145" spans="1:21" ht="39.75" customHeight="1">
      <c r="A145" s="216" t="s">
        <v>164</v>
      </c>
      <c r="B145" s="217" t="s">
        <v>155</v>
      </c>
      <c r="C145" s="217" t="s">
        <v>156</v>
      </c>
      <c r="D145" s="209">
        <v>2137</v>
      </c>
      <c r="E145" s="218">
        <v>43043.326000000008</v>
      </c>
      <c r="F145" s="218">
        <v>39925.270000000004</v>
      </c>
      <c r="G145" s="218">
        <v>3118.056</v>
      </c>
      <c r="H145" s="218">
        <v>2981.85</v>
      </c>
      <c r="I145" s="218">
        <v>1404.3199999999997</v>
      </c>
      <c r="J145" s="218">
        <v>73638.12</v>
      </c>
      <c r="K145" s="218">
        <v>5602.621309523809</v>
      </c>
      <c r="L145" s="218">
        <v>11844.506666666666</v>
      </c>
      <c r="M145" s="218">
        <v>18015.356666666667</v>
      </c>
      <c r="N145" s="218">
        <v>150927.47933333332</v>
      </c>
      <c r="O145" s="218">
        <v>51401.093648940296</v>
      </c>
      <c r="P145" s="218">
        <v>2718.419428951971</v>
      </c>
      <c r="Q145" s="218">
        <v>205046.9924112256</v>
      </c>
      <c r="R145" s="218">
        <v>900516.79975161341</v>
      </c>
      <c r="S145" s="218">
        <v>1053704.6097516138</v>
      </c>
      <c r="T145" s="219">
        <f t="shared" si="6"/>
        <v>153187.81000000041</v>
      </c>
      <c r="U145" s="220">
        <f t="shared" si="7"/>
        <v>-51859.182411225192</v>
      </c>
    </row>
    <row r="146" spans="1:21" ht="39.75" customHeight="1">
      <c r="A146" s="216" t="s">
        <v>165</v>
      </c>
      <c r="B146" s="217" t="s">
        <v>155</v>
      </c>
      <c r="C146" s="217" t="s">
        <v>156</v>
      </c>
      <c r="D146" s="209">
        <v>3364</v>
      </c>
      <c r="E146" s="218">
        <v>37343.214000000007</v>
      </c>
      <c r="F146" s="218">
        <v>32666.13</v>
      </c>
      <c r="G146" s="218">
        <v>4677.0839999999998</v>
      </c>
      <c r="H146" s="218">
        <v>10337.08</v>
      </c>
      <c r="I146" s="218">
        <v>2953.3599999999997</v>
      </c>
      <c r="J146" s="218">
        <v>44135.71</v>
      </c>
      <c r="K146" s="218">
        <v>20808.818333333329</v>
      </c>
      <c r="L146" s="218">
        <v>12181.413333333332</v>
      </c>
      <c r="M146" s="218">
        <v>128360.08333333333</v>
      </c>
      <c r="N146" s="218">
        <v>235310.86066666665</v>
      </c>
      <c r="O146" s="218">
        <v>96927.776595144562</v>
      </c>
      <c r="P146" s="218">
        <v>5331.4443218879906</v>
      </c>
      <c r="Q146" s="218">
        <v>337570.08158369915</v>
      </c>
      <c r="R146" s="218">
        <v>1217432.0304303507</v>
      </c>
      <c r="S146" s="218">
        <v>1504535.7804303516</v>
      </c>
      <c r="T146" s="219">
        <f t="shared" si="6"/>
        <v>287103.75000000093</v>
      </c>
      <c r="U146" s="220">
        <f t="shared" si="7"/>
        <v>-50466.331583698222</v>
      </c>
    </row>
    <row r="147" spans="1:21" ht="39.75" customHeight="1">
      <c r="A147" s="216" t="s">
        <v>166</v>
      </c>
      <c r="B147" s="217" t="s">
        <v>155</v>
      </c>
      <c r="C147" s="217" t="s">
        <v>156</v>
      </c>
      <c r="D147" s="209">
        <v>32662</v>
      </c>
      <c r="E147" s="218">
        <v>574690.97600000002</v>
      </c>
      <c r="F147" s="218">
        <v>493621.52</v>
      </c>
      <c r="G147" s="218">
        <v>81069.456000000006</v>
      </c>
      <c r="H147" s="218">
        <v>203560.95999999999</v>
      </c>
      <c r="I147" s="218">
        <v>31950.959999999995</v>
      </c>
      <c r="J147" s="218">
        <v>1043421.5</v>
      </c>
      <c r="K147" s="218">
        <v>224730.14759042076</v>
      </c>
      <c r="L147" s="218">
        <v>200194.64666666664</v>
      </c>
      <c r="M147" s="218">
        <v>1227635.7066666665</v>
      </c>
      <c r="N147" s="218">
        <v>3281454.7493333332</v>
      </c>
      <c r="O147" s="218">
        <v>1174147.8392093647</v>
      </c>
      <c r="P147" s="218">
        <v>67115.008434878517</v>
      </c>
      <c r="Q147" s="218">
        <v>4522717.5969775766</v>
      </c>
      <c r="R147" s="218">
        <v>7617385.1620982168</v>
      </c>
      <c r="S147" s="218">
        <v>10868702.402098225</v>
      </c>
      <c r="T147" s="219">
        <f t="shared" si="6"/>
        <v>3251317.2400000086</v>
      </c>
      <c r="U147" s="220">
        <f t="shared" si="7"/>
        <v>-1271400.356977568</v>
      </c>
    </row>
    <row r="148" spans="1:21" ht="39.75" customHeight="1">
      <c r="A148" s="216" t="s">
        <v>167</v>
      </c>
      <c r="B148" s="217" t="s">
        <v>155</v>
      </c>
      <c r="C148" s="217" t="s">
        <v>156</v>
      </c>
      <c r="D148" s="209">
        <v>2482</v>
      </c>
      <c r="E148" s="218">
        <v>21265.905999999999</v>
      </c>
      <c r="F148" s="218">
        <v>18147.850000000002</v>
      </c>
      <c r="G148" s="218">
        <v>3118.056</v>
      </c>
      <c r="H148" s="218">
        <v>6957.65</v>
      </c>
      <c r="I148" s="218">
        <v>2004.6399999999999</v>
      </c>
      <c r="J148" s="218">
        <v>124313.93</v>
      </c>
      <c r="K148" s="218">
        <v>20402.599465811963</v>
      </c>
      <c r="L148" s="218">
        <v>17318.946666666667</v>
      </c>
      <c r="M148" s="218">
        <v>21121.696666666667</v>
      </c>
      <c r="N148" s="218">
        <v>192982.7693333333</v>
      </c>
      <c r="O148" s="218">
        <v>71961.531108516399</v>
      </c>
      <c r="P148" s="218">
        <v>3562.5252174040497</v>
      </c>
      <c r="Q148" s="218">
        <v>268506.82565925375</v>
      </c>
      <c r="R148" s="218">
        <v>1072734.8544826549</v>
      </c>
      <c r="S148" s="218">
        <v>1269925.1444826545</v>
      </c>
      <c r="T148" s="219">
        <f t="shared" si="6"/>
        <v>197190.28999999957</v>
      </c>
      <c r="U148" s="220">
        <f t="shared" si="7"/>
        <v>-71316.535659254179</v>
      </c>
    </row>
    <row r="149" spans="1:21" ht="39.75" customHeight="1">
      <c r="A149" s="216" t="s">
        <v>168</v>
      </c>
      <c r="B149" s="217" t="s">
        <v>169</v>
      </c>
      <c r="C149" s="217" t="s">
        <v>170</v>
      </c>
      <c r="D149" s="209">
        <v>21124</v>
      </c>
      <c r="E149" s="218">
        <v>436767.31600000005</v>
      </c>
      <c r="F149" s="218">
        <v>355697.86000000004</v>
      </c>
      <c r="G149" s="218">
        <v>81069.456000000006</v>
      </c>
      <c r="H149" s="218">
        <v>202567.01</v>
      </c>
      <c r="I149" s="218">
        <v>18625.999999999996</v>
      </c>
      <c r="J149" s="218">
        <v>339216.99</v>
      </c>
      <c r="K149" s="218">
        <v>124594.22665079364</v>
      </c>
      <c r="L149" s="218">
        <v>95741.609999999986</v>
      </c>
      <c r="M149" s="218">
        <v>771834.25666666671</v>
      </c>
      <c r="N149" s="218">
        <v>1864753.1826666668</v>
      </c>
      <c r="O149" s="218">
        <v>757444.6891385148</v>
      </c>
      <c r="P149" s="218">
        <v>35493.271628939438</v>
      </c>
      <c r="Q149" s="218">
        <v>2657691.1434341213</v>
      </c>
      <c r="R149" s="218">
        <v>11014549.300289499</v>
      </c>
      <c r="S149" s="218">
        <v>13018781.730289495</v>
      </c>
      <c r="T149" s="219">
        <f t="shared" si="6"/>
        <v>2004232.429999996</v>
      </c>
      <c r="U149" s="220">
        <f t="shared" si="7"/>
        <v>-653458.7134341253</v>
      </c>
    </row>
    <row r="150" spans="1:21" ht="39.75" customHeight="1">
      <c r="A150" s="216" t="s">
        <v>171</v>
      </c>
      <c r="B150" s="217" t="s">
        <v>169</v>
      </c>
      <c r="C150" s="217" t="s">
        <v>170</v>
      </c>
      <c r="D150" s="209">
        <v>4689</v>
      </c>
      <c r="E150" s="218">
        <v>70545.343999999997</v>
      </c>
      <c r="F150" s="218">
        <v>58073.120000000003</v>
      </c>
      <c r="G150" s="218">
        <v>12472.224</v>
      </c>
      <c r="H150" s="218">
        <v>18686.259999999998</v>
      </c>
      <c r="I150" s="218">
        <v>3248.16</v>
      </c>
      <c r="J150" s="218">
        <v>65909.209999999992</v>
      </c>
      <c r="K150" s="218">
        <v>17205.441111111108</v>
      </c>
      <c r="L150" s="218">
        <v>25048.786666666667</v>
      </c>
      <c r="M150" s="218">
        <v>47318.323333333334</v>
      </c>
      <c r="N150" s="218">
        <v>230756.084</v>
      </c>
      <c r="O150" s="218">
        <v>106320.89053735204</v>
      </c>
      <c r="P150" s="218">
        <v>6413.9801918175963</v>
      </c>
      <c r="Q150" s="218">
        <v>343490.95472916967</v>
      </c>
      <c r="R150" s="218">
        <v>1997728.4784177057</v>
      </c>
      <c r="S150" s="218">
        <v>2367878.0484177065</v>
      </c>
      <c r="T150" s="219">
        <f t="shared" si="6"/>
        <v>370149.57000000076</v>
      </c>
      <c r="U150" s="220">
        <f t="shared" si="7"/>
        <v>26658.615270831098</v>
      </c>
    </row>
    <row r="151" spans="1:21" ht="39.75" customHeight="1">
      <c r="A151" s="216" t="s">
        <v>172</v>
      </c>
      <c r="B151" s="217" t="s">
        <v>169</v>
      </c>
      <c r="C151" s="217" t="s">
        <v>170</v>
      </c>
      <c r="D151" s="209">
        <v>2807</v>
      </c>
      <c r="E151" s="218">
        <v>70009.344000000012</v>
      </c>
      <c r="F151" s="218">
        <v>65332.26</v>
      </c>
      <c r="G151" s="218">
        <v>4677.0839999999998</v>
      </c>
      <c r="H151" s="218">
        <v>24848.75</v>
      </c>
      <c r="I151" s="218">
        <v>2444.16</v>
      </c>
      <c r="J151" s="218">
        <v>45605.25</v>
      </c>
      <c r="K151" s="218">
        <v>14350.756666666668</v>
      </c>
      <c r="L151" s="218">
        <v>8833.15</v>
      </c>
      <c r="M151" s="218">
        <v>71928.45</v>
      </c>
      <c r="N151" s="218">
        <v>223669.10399999999</v>
      </c>
      <c r="O151" s="218">
        <v>96055.425244090453</v>
      </c>
      <c r="P151" s="218">
        <v>5062.6302300274856</v>
      </c>
      <c r="Q151" s="218">
        <v>324787.15947411791</v>
      </c>
      <c r="R151" s="218">
        <v>1488973.7405949992</v>
      </c>
      <c r="S151" s="218">
        <v>1750490.9805949989</v>
      </c>
      <c r="T151" s="219">
        <f t="shared" si="6"/>
        <v>261517.23999999976</v>
      </c>
      <c r="U151" s="220">
        <f t="shared" si="7"/>
        <v>-63269.919474118156</v>
      </c>
    </row>
    <row r="152" spans="1:21" ht="39.75" customHeight="1">
      <c r="A152" s="216" t="s">
        <v>173</v>
      </c>
      <c r="B152" s="217" t="s">
        <v>169</v>
      </c>
      <c r="C152" s="217" t="s">
        <v>170</v>
      </c>
      <c r="D152" s="209">
        <v>2155</v>
      </c>
      <c r="E152" s="218">
        <v>9865.6820000000007</v>
      </c>
      <c r="F152" s="218">
        <v>3629.57</v>
      </c>
      <c r="G152" s="218">
        <v>6236.1120000000001</v>
      </c>
      <c r="H152" s="218">
        <v>7355.2300000000005</v>
      </c>
      <c r="I152" s="218">
        <v>1388.2399999999998</v>
      </c>
      <c r="J152" s="218">
        <v>15035.02</v>
      </c>
      <c r="K152" s="218">
        <v>6310.3766666666661</v>
      </c>
      <c r="L152" s="218">
        <v>15514.326666666666</v>
      </c>
      <c r="M152" s="218">
        <v>29740.583333333332</v>
      </c>
      <c r="N152" s="218">
        <v>78899.082000000009</v>
      </c>
      <c r="O152" s="218">
        <v>56460.059112938659</v>
      </c>
      <c r="P152" s="218">
        <v>2746.3769385057512</v>
      </c>
      <c r="Q152" s="218">
        <v>138105.51805144441</v>
      </c>
      <c r="R152" s="218">
        <v>1146018.2062317771</v>
      </c>
      <c r="S152" s="218">
        <v>1303362.626231777</v>
      </c>
      <c r="T152" s="219">
        <f t="shared" si="6"/>
        <v>157344.41999999993</v>
      </c>
      <c r="U152" s="220">
        <f t="shared" si="7"/>
        <v>19238.901948555518</v>
      </c>
    </row>
    <row r="153" spans="1:21" ht="39.75" customHeight="1">
      <c r="A153" s="216" t="s">
        <v>174</v>
      </c>
      <c r="B153" s="217" t="s">
        <v>169</v>
      </c>
      <c r="C153" s="217" t="s">
        <v>170</v>
      </c>
      <c r="D153" s="209">
        <v>7854</v>
      </c>
      <c r="E153" s="218">
        <v>84016.11</v>
      </c>
      <c r="F153" s="218">
        <v>76220.97</v>
      </c>
      <c r="G153" s="218">
        <v>7795.14</v>
      </c>
      <c r="H153" s="218">
        <v>60432.159999999996</v>
      </c>
      <c r="I153" s="218">
        <v>6721.44</v>
      </c>
      <c r="J153" s="218">
        <v>38842.69</v>
      </c>
      <c r="K153" s="218">
        <v>49285.049444444448</v>
      </c>
      <c r="L153" s="218">
        <v>34673.546666666669</v>
      </c>
      <c r="M153" s="218">
        <v>210989.77333333332</v>
      </c>
      <c r="N153" s="218">
        <v>435675.72</v>
      </c>
      <c r="O153" s="218">
        <v>252237.14720585584</v>
      </c>
      <c r="P153" s="218">
        <v>12077.327627125191</v>
      </c>
      <c r="Q153" s="218">
        <v>699990.19483298098</v>
      </c>
      <c r="R153" s="218">
        <v>6450165.9968268424</v>
      </c>
      <c r="S153" s="218">
        <v>7109137.0768268425</v>
      </c>
      <c r="T153" s="219">
        <f t="shared" si="6"/>
        <v>658971.08000000007</v>
      </c>
      <c r="U153" s="220">
        <f t="shared" si="7"/>
        <v>-41019.114832980908</v>
      </c>
    </row>
    <row r="154" spans="1:21" ht="39.75" customHeight="1">
      <c r="A154" s="216" t="s">
        <v>175</v>
      </c>
      <c r="B154" s="217" t="s">
        <v>169</v>
      </c>
      <c r="C154" s="217" t="s">
        <v>170</v>
      </c>
      <c r="D154" s="209">
        <v>120210</v>
      </c>
      <c r="E154" s="218">
        <v>2757308.64</v>
      </c>
      <c r="F154" s="218">
        <v>2351961.3600000003</v>
      </c>
      <c r="G154" s="218">
        <v>405347.28</v>
      </c>
      <c r="H154" s="218">
        <v>835315.58000000007</v>
      </c>
      <c r="I154" s="218">
        <v>97680.639999999999</v>
      </c>
      <c r="J154" s="218">
        <v>1041068.8500000001</v>
      </c>
      <c r="K154" s="218">
        <v>272679.23184741638</v>
      </c>
      <c r="L154" s="218">
        <v>623153.62333333341</v>
      </c>
      <c r="M154" s="218">
        <v>2205183.6</v>
      </c>
      <c r="N154" s="218">
        <v>7559710.9333333336</v>
      </c>
      <c r="O154" s="218">
        <v>3845883.2473683544</v>
      </c>
      <c r="P154" s="218">
        <v>184572.41857301595</v>
      </c>
      <c r="Q154" s="218">
        <v>11590166.599274704</v>
      </c>
      <c r="R154" s="218">
        <v>35408319.021848157</v>
      </c>
      <c r="S154" s="218">
        <v>46507510.871848151</v>
      </c>
      <c r="T154" s="219">
        <f t="shared" si="6"/>
        <v>11099191.849999994</v>
      </c>
      <c r="U154" s="220">
        <f t="shared" si="7"/>
        <v>-490974.74927471019</v>
      </c>
    </row>
    <row r="155" spans="1:21" ht="39.75" customHeight="1">
      <c r="A155" s="216" t="s">
        <v>176</v>
      </c>
      <c r="B155" s="217" t="s">
        <v>169</v>
      </c>
      <c r="C155" s="217" t="s">
        <v>170</v>
      </c>
      <c r="D155" s="209">
        <v>9358</v>
      </c>
      <c r="E155" s="218">
        <v>168032.22</v>
      </c>
      <c r="F155" s="218">
        <v>152441.94</v>
      </c>
      <c r="G155" s="218">
        <v>15590.28</v>
      </c>
      <c r="H155" s="218">
        <v>62618.85</v>
      </c>
      <c r="I155" s="218">
        <v>7445.0399999999991</v>
      </c>
      <c r="J155" s="218">
        <v>216970.73</v>
      </c>
      <c r="K155" s="218">
        <v>36334.01357352941</v>
      </c>
      <c r="L155" s="218">
        <v>28493.163333333334</v>
      </c>
      <c r="M155" s="218">
        <v>102808.83</v>
      </c>
      <c r="N155" s="218">
        <v>586368.83333333337</v>
      </c>
      <c r="O155" s="218">
        <v>268368.59266669548</v>
      </c>
      <c r="P155" s="218">
        <v>13625.435156152285</v>
      </c>
      <c r="Q155" s="218">
        <v>868362.86115618108</v>
      </c>
      <c r="R155" s="218">
        <v>7054522.5419038152</v>
      </c>
      <c r="S155" s="218">
        <v>7852360.2219038149</v>
      </c>
      <c r="T155" s="219">
        <f t="shared" si="6"/>
        <v>797837.6799999997</v>
      </c>
      <c r="U155" s="220">
        <f t="shared" si="7"/>
        <v>-70525.181156181381</v>
      </c>
    </row>
    <row r="156" spans="1:21" ht="39.75" customHeight="1">
      <c r="A156" s="216" t="s">
        <v>177</v>
      </c>
      <c r="B156" s="217" t="s">
        <v>169</v>
      </c>
      <c r="C156" s="217" t="s">
        <v>170</v>
      </c>
      <c r="D156" s="209">
        <v>9402</v>
      </c>
      <c r="E156" s="218">
        <v>166497.67799999999</v>
      </c>
      <c r="F156" s="218">
        <v>141553.23000000001</v>
      </c>
      <c r="G156" s="218">
        <v>24944.448</v>
      </c>
      <c r="H156" s="218">
        <v>73751.09</v>
      </c>
      <c r="I156" s="218">
        <v>6651.7599999999993</v>
      </c>
      <c r="J156" s="218">
        <v>74036.62</v>
      </c>
      <c r="K156" s="218">
        <v>37986.485166666658</v>
      </c>
      <c r="L156" s="218">
        <v>40731.1</v>
      </c>
      <c r="M156" s="218">
        <v>78790.430000000008</v>
      </c>
      <c r="N156" s="218">
        <v>440458.67799999996</v>
      </c>
      <c r="O156" s="218">
        <v>241971.68191259427</v>
      </c>
      <c r="P156" s="218">
        <v>13135.598488762835</v>
      </c>
      <c r="Q156" s="218">
        <v>695565.95840135706</v>
      </c>
      <c r="R156" s="218">
        <v>2997786.0921220947</v>
      </c>
      <c r="S156" s="218">
        <v>3732733.252122093</v>
      </c>
      <c r="T156" s="219">
        <f t="shared" si="6"/>
        <v>734947.15999999829</v>
      </c>
      <c r="U156" s="220">
        <f t="shared" si="7"/>
        <v>39381.20159864123</v>
      </c>
    </row>
    <row r="157" spans="1:21" ht="39.75" customHeight="1">
      <c r="A157" s="216" t="s">
        <v>178</v>
      </c>
      <c r="B157" s="217" t="s">
        <v>169</v>
      </c>
      <c r="C157" s="217" t="s">
        <v>170</v>
      </c>
      <c r="D157" s="209">
        <v>4321</v>
      </c>
      <c r="E157" s="218">
        <v>28013.532000000003</v>
      </c>
      <c r="F157" s="218">
        <v>21777.420000000002</v>
      </c>
      <c r="G157" s="218">
        <v>6236.1120000000001</v>
      </c>
      <c r="H157" s="218">
        <v>24053.59</v>
      </c>
      <c r="I157" s="218">
        <v>2631.7599999999998</v>
      </c>
      <c r="J157" s="218">
        <v>77537.279999999999</v>
      </c>
      <c r="K157" s="218">
        <v>32302.399047619048</v>
      </c>
      <c r="L157" s="218">
        <v>24971.043333333335</v>
      </c>
      <c r="M157" s="218">
        <v>47453.783333333333</v>
      </c>
      <c r="N157" s="218">
        <v>204660.98866666667</v>
      </c>
      <c r="O157" s="218">
        <v>103387.90045356301</v>
      </c>
      <c r="P157" s="218">
        <v>5525.0368880434162</v>
      </c>
      <c r="Q157" s="218">
        <v>313573.92600827309</v>
      </c>
      <c r="R157" s="218">
        <v>3595948.4537519137</v>
      </c>
      <c r="S157" s="218">
        <v>3916208.9337519133</v>
      </c>
      <c r="T157" s="219">
        <f t="shared" si="6"/>
        <v>320260.47999999952</v>
      </c>
      <c r="U157" s="220">
        <f t="shared" si="7"/>
        <v>6686.553991726425</v>
      </c>
    </row>
    <row r="158" spans="1:21" ht="39.75" customHeight="1">
      <c r="A158" s="216" t="s">
        <v>179</v>
      </c>
      <c r="B158" s="217" t="s">
        <v>169</v>
      </c>
      <c r="C158" s="217" t="s">
        <v>170</v>
      </c>
      <c r="D158" s="209">
        <v>3053</v>
      </c>
      <c r="E158" s="218">
        <v>47233.381999999998</v>
      </c>
      <c r="F158" s="218">
        <v>25406.99</v>
      </c>
      <c r="G158" s="218">
        <v>21826.392</v>
      </c>
      <c r="H158" s="218">
        <v>20475.370000000003</v>
      </c>
      <c r="I158" s="218">
        <v>1918.8799999999997</v>
      </c>
      <c r="J158" s="218">
        <v>67981.600000000006</v>
      </c>
      <c r="K158" s="218">
        <v>15002.751481481479</v>
      </c>
      <c r="L158" s="218">
        <v>23737.433333333334</v>
      </c>
      <c r="M158" s="218">
        <v>71240.733333333323</v>
      </c>
      <c r="N158" s="218">
        <v>232587.3986666667</v>
      </c>
      <c r="O158" s="218">
        <v>78457.484741356326</v>
      </c>
      <c r="P158" s="218">
        <v>4320.1209762934859</v>
      </c>
      <c r="Q158" s="218">
        <v>315365.0043843165</v>
      </c>
      <c r="R158" s="218">
        <v>1936786.6886011979</v>
      </c>
      <c r="S158" s="218">
        <v>2184911.3686011974</v>
      </c>
      <c r="T158" s="219">
        <f t="shared" si="6"/>
        <v>248124.67999999947</v>
      </c>
      <c r="U158" s="220">
        <f t="shared" si="7"/>
        <v>-67240.324384317035</v>
      </c>
    </row>
    <row r="159" spans="1:21" ht="39.75" customHeight="1">
      <c r="A159" s="216" t="s">
        <v>180</v>
      </c>
      <c r="B159" s="217" t="s">
        <v>169</v>
      </c>
      <c r="C159" s="217" t="s">
        <v>170</v>
      </c>
      <c r="D159" s="209">
        <v>1561</v>
      </c>
      <c r="E159" s="218">
        <v>23336.448000000004</v>
      </c>
      <c r="F159" s="218">
        <v>21777.420000000002</v>
      </c>
      <c r="G159" s="218">
        <v>1559.028</v>
      </c>
      <c r="H159" s="218">
        <v>19481.419999999998</v>
      </c>
      <c r="I159" s="218">
        <v>1361.4399999999998</v>
      </c>
      <c r="J159" s="218">
        <v>27419.14</v>
      </c>
      <c r="K159" s="218">
        <v>10327.658888888889</v>
      </c>
      <c r="L159" s="218">
        <v>11958.793333333333</v>
      </c>
      <c r="M159" s="218">
        <v>13322.986666666666</v>
      </c>
      <c r="N159" s="218">
        <v>96880.228000000003</v>
      </c>
      <c r="O159" s="218">
        <v>46927.841340624342</v>
      </c>
      <c r="P159" s="218">
        <v>2801.7644574330534</v>
      </c>
      <c r="Q159" s="218">
        <v>146609.8337980574</v>
      </c>
      <c r="R159" s="218">
        <v>997583.43700367189</v>
      </c>
      <c r="S159" s="218">
        <v>1137103.8970036721</v>
      </c>
      <c r="T159" s="219">
        <f t="shared" si="6"/>
        <v>139520.4600000002</v>
      </c>
      <c r="U159" s="220">
        <f t="shared" si="7"/>
        <v>-7089.3737980572041</v>
      </c>
    </row>
    <row r="160" spans="1:21" ht="39.75" customHeight="1">
      <c r="A160" s="216" t="s">
        <v>181</v>
      </c>
      <c r="B160" s="217" t="s">
        <v>169</v>
      </c>
      <c r="C160" s="217" t="s">
        <v>170</v>
      </c>
      <c r="D160" s="209">
        <v>21251</v>
      </c>
      <c r="E160" s="218">
        <v>359912.40199999994</v>
      </c>
      <c r="F160" s="218">
        <v>330290.87</v>
      </c>
      <c r="G160" s="218">
        <v>29621.531999999999</v>
      </c>
      <c r="H160" s="218">
        <v>120267.95</v>
      </c>
      <c r="I160" s="218">
        <v>12365.519999999999</v>
      </c>
      <c r="J160" s="218">
        <v>48076.509999999995</v>
      </c>
      <c r="K160" s="218">
        <v>34172.484166666662</v>
      </c>
      <c r="L160" s="218">
        <v>125942.57</v>
      </c>
      <c r="M160" s="218">
        <v>174107.38333333333</v>
      </c>
      <c r="N160" s="218">
        <v>840672.33533333335</v>
      </c>
      <c r="O160" s="218">
        <v>473677.89853192691</v>
      </c>
      <c r="P160" s="218">
        <v>23948.297183732662</v>
      </c>
      <c r="Q160" s="218">
        <v>1338298.5310489929</v>
      </c>
      <c r="R160" s="218">
        <v>14984874.590990072</v>
      </c>
      <c r="S160" s="218">
        <v>16582201.180990065</v>
      </c>
      <c r="T160" s="219">
        <f t="shared" si="6"/>
        <v>1597326.5899999924</v>
      </c>
      <c r="U160" s="220">
        <f t="shared" si="7"/>
        <v>259028.05895099952</v>
      </c>
    </row>
    <row r="161" spans="1:21" ht="39.75" customHeight="1">
      <c r="A161" s="216" t="s">
        <v>182</v>
      </c>
      <c r="B161" s="217" t="s">
        <v>169</v>
      </c>
      <c r="C161" s="217" t="s">
        <v>170</v>
      </c>
      <c r="D161" s="209">
        <v>3841</v>
      </c>
      <c r="E161" s="218">
        <v>43554.840000000004</v>
      </c>
      <c r="F161" s="218">
        <v>43554.840000000004</v>
      </c>
      <c r="G161" s="218">
        <v>0</v>
      </c>
      <c r="H161" s="218">
        <v>31408.82</v>
      </c>
      <c r="I161" s="218">
        <v>3205.2799999999997</v>
      </c>
      <c r="J161" s="218">
        <v>144827.21000000002</v>
      </c>
      <c r="K161" s="218">
        <v>27668.530059523808</v>
      </c>
      <c r="L161" s="218">
        <v>11559.25</v>
      </c>
      <c r="M161" s="218">
        <v>48069.193333333336</v>
      </c>
      <c r="N161" s="218">
        <v>282624.59333333338</v>
      </c>
      <c r="O161" s="218">
        <v>103387.90045356301</v>
      </c>
      <c r="P161" s="218">
        <v>5793.1124796515569</v>
      </c>
      <c r="Q161" s="218">
        <v>391805.60626654798</v>
      </c>
      <c r="R161" s="218">
        <v>1781775.2019483882</v>
      </c>
      <c r="S161" s="218">
        <v>2100474.2819483886</v>
      </c>
      <c r="T161" s="219">
        <f t="shared" si="6"/>
        <v>318699.08000000031</v>
      </c>
      <c r="U161" s="220">
        <f t="shared" si="7"/>
        <v>-73106.526266547677</v>
      </c>
    </row>
    <row r="162" spans="1:21" ht="39.75" customHeight="1">
      <c r="A162" s="216" t="s">
        <v>183</v>
      </c>
      <c r="B162" s="217" t="s">
        <v>169</v>
      </c>
      <c r="C162" s="217" t="s">
        <v>170</v>
      </c>
      <c r="D162" s="209">
        <v>6931</v>
      </c>
      <c r="E162" s="218">
        <v>112565.64200000001</v>
      </c>
      <c r="F162" s="218">
        <v>90739.25</v>
      </c>
      <c r="G162" s="218">
        <v>21826.392</v>
      </c>
      <c r="H162" s="218">
        <v>33595.51</v>
      </c>
      <c r="I162" s="218">
        <v>4534.5599999999995</v>
      </c>
      <c r="J162" s="218">
        <v>100834.21</v>
      </c>
      <c r="K162" s="218">
        <v>13369.403749999999</v>
      </c>
      <c r="L162" s="218">
        <v>34854.15</v>
      </c>
      <c r="M162" s="218">
        <v>62759.396666666667</v>
      </c>
      <c r="N162" s="218">
        <v>349143.46866666671</v>
      </c>
      <c r="O162" s="218">
        <v>157648.21700365993</v>
      </c>
      <c r="P162" s="218">
        <v>9960.9969039220014</v>
      </c>
      <c r="Q162" s="218">
        <v>516752.68257424864</v>
      </c>
      <c r="R162" s="218">
        <v>3137709.2496725935</v>
      </c>
      <c r="S162" s="218">
        <v>3675341.5196725931</v>
      </c>
      <c r="T162" s="219">
        <f t="shared" si="6"/>
        <v>537632.26999999955</v>
      </c>
      <c r="U162" s="220">
        <f t="shared" si="7"/>
        <v>20879.587425750913</v>
      </c>
    </row>
    <row r="163" spans="1:21" ht="39.75" customHeight="1">
      <c r="A163" s="216" t="s">
        <v>184</v>
      </c>
      <c r="B163" s="217" t="s">
        <v>169</v>
      </c>
      <c r="C163" s="217" t="s">
        <v>170</v>
      </c>
      <c r="D163" s="209">
        <v>1503</v>
      </c>
      <c r="E163" s="218">
        <v>10888.710000000001</v>
      </c>
      <c r="F163" s="218">
        <v>10888.710000000001</v>
      </c>
      <c r="G163" s="218">
        <v>0</v>
      </c>
      <c r="H163" s="218">
        <v>9144.34</v>
      </c>
      <c r="I163" s="218">
        <v>1157.7599999999998</v>
      </c>
      <c r="J163" s="218">
        <v>13105.060000000001</v>
      </c>
      <c r="K163" s="218">
        <v>8858.0533333333333</v>
      </c>
      <c r="L163" s="218">
        <v>4599.1566666666668</v>
      </c>
      <c r="M163" s="218">
        <v>14151.823333333334</v>
      </c>
      <c r="N163" s="218">
        <v>53046.850000000006</v>
      </c>
      <c r="O163" s="218">
        <v>42528.35621494081</v>
      </c>
      <c r="P163" s="218">
        <v>1857.0116345873635</v>
      </c>
      <c r="Q163" s="218">
        <v>97432.217849528184</v>
      </c>
      <c r="R163" s="218">
        <v>596041.59890105226</v>
      </c>
      <c r="S163" s="218">
        <v>713304.7889010522</v>
      </c>
      <c r="T163" s="219">
        <f t="shared" si="6"/>
        <v>117263.18999999994</v>
      </c>
      <c r="U163" s="220">
        <f t="shared" si="7"/>
        <v>19830.97215047176</v>
      </c>
    </row>
    <row r="164" spans="1:21" ht="39.75" customHeight="1">
      <c r="A164" s="216" t="s">
        <v>185</v>
      </c>
      <c r="B164" s="217" t="s">
        <v>169</v>
      </c>
      <c r="C164" s="217" t="s">
        <v>170</v>
      </c>
      <c r="D164" s="209">
        <v>2433</v>
      </c>
      <c r="E164" s="218">
        <v>33713.644</v>
      </c>
      <c r="F164" s="218">
        <v>29036.560000000001</v>
      </c>
      <c r="G164" s="218">
        <v>4677.0839999999998</v>
      </c>
      <c r="H164" s="218">
        <v>14114.09</v>
      </c>
      <c r="I164" s="218">
        <v>2165.4399999999996</v>
      </c>
      <c r="J164" s="218">
        <v>37896.92</v>
      </c>
      <c r="K164" s="218">
        <v>10841.673222222222</v>
      </c>
      <c r="L164" s="218">
        <v>17795.066666666666</v>
      </c>
      <c r="M164" s="218">
        <v>25688.19</v>
      </c>
      <c r="N164" s="218">
        <v>131373.35066666667</v>
      </c>
      <c r="O164" s="218">
        <v>73324.75209472554</v>
      </c>
      <c r="P164" s="218">
        <v>3820.7893056593539</v>
      </c>
      <c r="Q164" s="218">
        <v>208518.89206705155</v>
      </c>
      <c r="R164" s="218">
        <v>1124998.8190191879</v>
      </c>
      <c r="S164" s="218">
        <v>1332896.4690191883</v>
      </c>
      <c r="T164" s="219">
        <f t="shared" si="6"/>
        <v>207897.65000000037</v>
      </c>
      <c r="U164" s="220">
        <f t="shared" si="7"/>
        <v>-621.24206705117831</v>
      </c>
    </row>
    <row r="165" spans="1:21" ht="39.75" customHeight="1">
      <c r="A165" s="216" t="s">
        <v>186</v>
      </c>
      <c r="B165" s="217" t="s">
        <v>169</v>
      </c>
      <c r="C165" s="217" t="s">
        <v>170</v>
      </c>
      <c r="D165" s="209">
        <v>20278</v>
      </c>
      <c r="E165" s="218">
        <v>629646.04</v>
      </c>
      <c r="F165" s="218">
        <v>551694.64</v>
      </c>
      <c r="G165" s="218">
        <v>77951.399999999994</v>
      </c>
      <c r="H165" s="218">
        <v>226421.81000000003</v>
      </c>
      <c r="I165" s="218">
        <v>19676.559999999998</v>
      </c>
      <c r="J165" s="218">
        <v>741324.97</v>
      </c>
      <c r="K165" s="218">
        <v>120151.11584222941</v>
      </c>
      <c r="L165" s="218">
        <v>118433.31333333334</v>
      </c>
      <c r="M165" s="218">
        <v>305640.02333333337</v>
      </c>
      <c r="N165" s="218">
        <v>2041142.7166666668</v>
      </c>
      <c r="O165" s="218">
        <v>703184.37258841784</v>
      </c>
      <c r="P165" s="218">
        <v>42725.19360026822</v>
      </c>
      <c r="Q165" s="218">
        <v>2787052.2828553529</v>
      </c>
      <c r="R165" s="218">
        <v>3823800.4783983133</v>
      </c>
      <c r="S165" s="218">
        <v>5855941.7483983124</v>
      </c>
      <c r="T165" s="219">
        <f t="shared" si="6"/>
        <v>2032141.2699999991</v>
      </c>
      <c r="U165" s="220">
        <f t="shared" si="7"/>
        <v>-754911.01285535377</v>
      </c>
    </row>
    <row r="166" spans="1:21" ht="39.75" customHeight="1">
      <c r="A166" s="216" t="s">
        <v>187</v>
      </c>
      <c r="B166" s="217" t="s">
        <v>169</v>
      </c>
      <c r="C166" s="217" t="s">
        <v>170</v>
      </c>
      <c r="D166" s="209">
        <v>1972</v>
      </c>
      <c r="E166" s="218">
        <v>17636.335999999999</v>
      </c>
      <c r="F166" s="218">
        <v>14518.28</v>
      </c>
      <c r="G166" s="218">
        <v>3118.056</v>
      </c>
      <c r="H166" s="218">
        <v>12921.35</v>
      </c>
      <c r="I166" s="218">
        <v>1500.7999999999997</v>
      </c>
      <c r="J166" s="218">
        <v>33059.79</v>
      </c>
      <c r="K166" s="218">
        <v>0</v>
      </c>
      <c r="L166" s="218">
        <v>4773.5999999999995</v>
      </c>
      <c r="M166" s="218">
        <v>11720.31</v>
      </c>
      <c r="N166" s="218">
        <v>81612.186000000002</v>
      </c>
      <c r="O166" s="218">
        <v>55726.811591991413</v>
      </c>
      <c r="P166" s="218">
        <v>2814.6354618313981</v>
      </c>
      <c r="Q166" s="218">
        <v>140153.63305382282</v>
      </c>
      <c r="R166" s="218">
        <v>1133078.7824396209</v>
      </c>
      <c r="S166" s="218">
        <v>1283419.8924396213</v>
      </c>
      <c r="T166" s="219">
        <f t="shared" si="6"/>
        <v>150341.11000000034</v>
      </c>
      <c r="U166" s="220">
        <f t="shared" si="7"/>
        <v>10187.476946177514</v>
      </c>
    </row>
    <row r="167" spans="1:21" ht="39.75" customHeight="1">
      <c r="A167" s="216" t="s">
        <v>188</v>
      </c>
      <c r="B167" s="217" t="s">
        <v>169</v>
      </c>
      <c r="C167" s="217" t="s">
        <v>170</v>
      </c>
      <c r="D167" s="209">
        <v>3522</v>
      </c>
      <c r="E167" s="218">
        <v>52909.008000000002</v>
      </c>
      <c r="F167" s="218">
        <v>43554.840000000004</v>
      </c>
      <c r="G167" s="218">
        <v>9354.1679999999997</v>
      </c>
      <c r="H167" s="218">
        <v>21071.74</v>
      </c>
      <c r="I167" s="218">
        <v>2379.8399999999997</v>
      </c>
      <c r="J167" s="218">
        <v>79106.58</v>
      </c>
      <c r="K167" s="218">
        <v>19502.338181818181</v>
      </c>
      <c r="L167" s="218">
        <v>7776</v>
      </c>
      <c r="M167" s="218">
        <v>68858.48</v>
      </c>
      <c r="N167" s="218">
        <v>232101.64799999999</v>
      </c>
      <c r="O167" s="218">
        <v>90922.692597459667</v>
      </c>
      <c r="P167" s="218">
        <v>4124.4184094170196</v>
      </c>
      <c r="Q167" s="218">
        <v>327148.75900687667</v>
      </c>
      <c r="R167" s="218">
        <v>1331027.0854831098</v>
      </c>
      <c r="S167" s="218">
        <v>1608269.5154831114</v>
      </c>
      <c r="T167" s="219">
        <f t="shared" si="6"/>
        <v>277242.43000000156</v>
      </c>
      <c r="U167" s="220">
        <f t="shared" si="7"/>
        <v>-49906.329006875108</v>
      </c>
    </row>
    <row r="168" spans="1:21" ht="39.75" customHeight="1">
      <c r="A168" s="216" t="s">
        <v>189</v>
      </c>
      <c r="B168" s="217" t="s">
        <v>190</v>
      </c>
      <c r="C168" s="217" t="s">
        <v>191</v>
      </c>
      <c r="D168" s="209">
        <v>3196</v>
      </c>
      <c r="E168" s="218">
        <v>50862.952000000005</v>
      </c>
      <c r="F168" s="218">
        <v>29036.560000000001</v>
      </c>
      <c r="G168" s="218">
        <v>21826.392</v>
      </c>
      <c r="H168" s="218">
        <v>8746.76</v>
      </c>
      <c r="I168" s="218">
        <v>2733.6</v>
      </c>
      <c r="J168" s="218">
        <v>159277.24</v>
      </c>
      <c r="K168" s="218">
        <v>24663.437724053725</v>
      </c>
      <c r="L168" s="218">
        <v>19550.039999999997</v>
      </c>
      <c r="M168" s="218">
        <v>41400.65</v>
      </c>
      <c r="N168" s="218">
        <v>282571.24200000003</v>
      </c>
      <c r="O168" s="218">
        <v>76841.322509730657</v>
      </c>
      <c r="P168" s="218">
        <v>4966.3086971120065</v>
      </c>
      <c r="Q168" s="218">
        <v>364378.87320684269</v>
      </c>
      <c r="R168" s="218">
        <v>1203829.411171169</v>
      </c>
      <c r="S168" s="218">
        <v>1476043.3011711687</v>
      </c>
      <c r="T168" s="219">
        <f t="shared" si="6"/>
        <v>272213.88999999966</v>
      </c>
      <c r="U168" s="220">
        <f t="shared" si="7"/>
        <v>-92164.983206843026</v>
      </c>
    </row>
    <row r="169" spans="1:21" ht="39.75" customHeight="1">
      <c r="A169" s="216" t="s">
        <v>192</v>
      </c>
      <c r="B169" s="217" t="s">
        <v>190</v>
      </c>
      <c r="C169" s="217" t="s">
        <v>191</v>
      </c>
      <c r="D169" s="209">
        <v>4749</v>
      </c>
      <c r="E169" s="218">
        <v>55564.521999999997</v>
      </c>
      <c r="F169" s="218">
        <v>18147.850000000002</v>
      </c>
      <c r="G169" s="218">
        <v>37416.671999999999</v>
      </c>
      <c r="H169" s="218">
        <v>26637.86</v>
      </c>
      <c r="I169" s="218">
        <v>5585.119999999999</v>
      </c>
      <c r="J169" s="218">
        <v>333433.45999999996</v>
      </c>
      <c r="K169" s="218">
        <v>54746.456966711441</v>
      </c>
      <c r="L169" s="218">
        <v>20381.466666666667</v>
      </c>
      <c r="M169" s="218">
        <v>201887.4</v>
      </c>
      <c r="N169" s="218">
        <v>643489.82866666664</v>
      </c>
      <c r="O169" s="218">
        <v>148812.42035335163</v>
      </c>
      <c r="P169" s="218">
        <v>10830.106200918406</v>
      </c>
      <c r="Q169" s="218">
        <v>803132.3552209367</v>
      </c>
      <c r="R169" s="218">
        <v>2778937.2437989609</v>
      </c>
      <c r="S169" s="218">
        <v>3271833.3737989608</v>
      </c>
      <c r="T169" s="219">
        <f t="shared" si="6"/>
        <v>492896.12999999989</v>
      </c>
      <c r="U169" s="220">
        <f t="shared" si="7"/>
        <v>-310236.22522093682</v>
      </c>
    </row>
    <row r="170" spans="1:21" ht="39.75" customHeight="1">
      <c r="A170" s="216" t="s">
        <v>193</v>
      </c>
      <c r="B170" s="217" t="s">
        <v>190</v>
      </c>
      <c r="C170" s="217" t="s">
        <v>191</v>
      </c>
      <c r="D170" s="209">
        <v>76935</v>
      </c>
      <c r="E170" s="218">
        <v>2037271.5380000002</v>
      </c>
      <c r="F170" s="218">
        <v>1092500.57</v>
      </c>
      <c r="G170" s="218">
        <v>944770.96799999999</v>
      </c>
      <c r="H170" s="218">
        <v>625194.54999999993</v>
      </c>
      <c r="I170" s="218">
        <v>86108.4</v>
      </c>
      <c r="J170" s="218">
        <v>1176268.72</v>
      </c>
      <c r="K170" s="218">
        <v>316747.05164792854</v>
      </c>
      <c r="L170" s="218">
        <v>415873.20999999996</v>
      </c>
      <c r="M170" s="218">
        <v>3553238.4333333336</v>
      </c>
      <c r="N170" s="218">
        <v>7893954.8513333332</v>
      </c>
      <c r="O170" s="218">
        <v>2458381.1842373693</v>
      </c>
      <c r="P170" s="218">
        <v>186195.53662767602</v>
      </c>
      <c r="Q170" s="218">
        <v>10538531.57219838</v>
      </c>
      <c r="R170" s="218">
        <v>28884470.246551573</v>
      </c>
      <c r="S170" s="218">
        <v>37656819.436551556</v>
      </c>
      <c r="T170" s="219">
        <f t="shared" si="6"/>
        <v>8772349.1899999827</v>
      </c>
      <c r="U170" s="220">
        <f t="shared" si="7"/>
        <v>-1766182.3821983971</v>
      </c>
    </row>
    <row r="171" spans="1:21" ht="39.75" customHeight="1">
      <c r="A171" s="216" t="s">
        <v>194</v>
      </c>
      <c r="B171" s="217" t="s">
        <v>190</v>
      </c>
      <c r="C171" s="217" t="s">
        <v>191</v>
      </c>
      <c r="D171" s="209">
        <v>4527</v>
      </c>
      <c r="E171" s="218">
        <v>66428.746000000014</v>
      </c>
      <c r="F171" s="218">
        <v>39925.270000000004</v>
      </c>
      <c r="G171" s="218">
        <v>26503.475999999999</v>
      </c>
      <c r="H171" s="218">
        <v>27631.81</v>
      </c>
      <c r="I171" s="218">
        <v>5011.5999999999995</v>
      </c>
      <c r="J171" s="218">
        <v>133642.82</v>
      </c>
      <c r="K171" s="218">
        <v>30998.122474747477</v>
      </c>
      <c r="L171" s="218">
        <v>13978</v>
      </c>
      <c r="M171" s="218">
        <v>90294.319999999992</v>
      </c>
      <c r="N171" s="218">
        <v>336987.29600000003</v>
      </c>
      <c r="O171" s="218">
        <v>132037.20205897381</v>
      </c>
      <c r="P171" s="218">
        <v>11381.976889506435</v>
      </c>
      <c r="Q171" s="218">
        <v>480406.47494848026</v>
      </c>
      <c r="R171" s="218">
        <v>3397642.5431499989</v>
      </c>
      <c r="S171" s="218">
        <v>3891476.3431499992</v>
      </c>
      <c r="T171" s="219">
        <f t="shared" si="6"/>
        <v>493833.80000000028</v>
      </c>
      <c r="U171" s="220">
        <f t="shared" si="7"/>
        <v>13427.32505152002</v>
      </c>
    </row>
    <row r="172" spans="1:21" ht="39.75" customHeight="1">
      <c r="A172" s="216" t="s">
        <v>195</v>
      </c>
      <c r="B172" s="217" t="s">
        <v>190</v>
      </c>
      <c r="C172" s="217" t="s">
        <v>191</v>
      </c>
      <c r="D172" s="209">
        <v>9933</v>
      </c>
      <c r="E172" s="218">
        <v>123016.296</v>
      </c>
      <c r="F172" s="218">
        <v>65332.26</v>
      </c>
      <c r="G172" s="218">
        <v>57684.036</v>
      </c>
      <c r="H172" s="218">
        <v>57649.100000000006</v>
      </c>
      <c r="I172" s="218">
        <v>10125.039999999999</v>
      </c>
      <c r="J172" s="218">
        <v>466577.4</v>
      </c>
      <c r="K172" s="218">
        <v>97931.081531986536</v>
      </c>
      <c r="L172" s="218">
        <v>50969.553333333337</v>
      </c>
      <c r="M172" s="218">
        <v>470565.1766666667</v>
      </c>
      <c r="N172" s="218">
        <v>1178902.5660000001</v>
      </c>
      <c r="O172" s="218">
        <v>267862.35663603293</v>
      </c>
      <c r="P172" s="218">
        <v>21995.06951626587</v>
      </c>
      <c r="Q172" s="218">
        <v>1468759.9921522988</v>
      </c>
      <c r="R172" s="218">
        <v>5852773.8346144641</v>
      </c>
      <c r="S172" s="218">
        <v>6874486.4446144653</v>
      </c>
      <c r="T172" s="219">
        <f t="shared" si="6"/>
        <v>1021712.6100000013</v>
      </c>
      <c r="U172" s="220">
        <f t="shared" si="7"/>
        <v>-447047.38215229753</v>
      </c>
    </row>
    <row r="173" spans="1:21" ht="39.75" customHeight="1">
      <c r="A173" s="216" t="s">
        <v>196</v>
      </c>
      <c r="B173" s="217" t="s">
        <v>190</v>
      </c>
      <c r="C173" s="217" t="s">
        <v>191</v>
      </c>
      <c r="D173" s="209">
        <v>14857</v>
      </c>
      <c r="E173" s="218">
        <v>261013.41400000002</v>
      </c>
      <c r="F173" s="218">
        <v>170589.79</v>
      </c>
      <c r="G173" s="218">
        <v>90423.624000000011</v>
      </c>
      <c r="H173" s="218">
        <v>63811.590000000004</v>
      </c>
      <c r="I173" s="218">
        <v>11652.639999999998</v>
      </c>
      <c r="J173" s="218">
        <v>427953.95</v>
      </c>
      <c r="K173" s="218">
        <v>50805.394197138317</v>
      </c>
      <c r="L173" s="218">
        <v>92586.090000000011</v>
      </c>
      <c r="M173" s="218">
        <v>351871.60333333333</v>
      </c>
      <c r="N173" s="218">
        <v>1208889.2873333334</v>
      </c>
      <c r="O173" s="218">
        <v>323058.23618527612</v>
      </c>
      <c r="P173" s="218">
        <v>23698.68409843362</v>
      </c>
      <c r="Q173" s="218">
        <v>1555646.2076170433</v>
      </c>
      <c r="R173" s="218">
        <v>15472572.69138262</v>
      </c>
      <c r="S173" s="218">
        <v>16828191.771382622</v>
      </c>
      <c r="T173" s="219">
        <f t="shared" si="6"/>
        <v>1355619.0800000019</v>
      </c>
      <c r="U173" s="220">
        <f t="shared" si="7"/>
        <v>-200027.12761704135</v>
      </c>
    </row>
    <row r="174" spans="1:21" ht="39.75" customHeight="1">
      <c r="A174" s="216" t="s">
        <v>197</v>
      </c>
      <c r="B174" s="217" t="s">
        <v>190</v>
      </c>
      <c r="C174" s="217" t="s">
        <v>191</v>
      </c>
      <c r="D174" s="209">
        <v>10719</v>
      </c>
      <c r="E174" s="218">
        <v>256847.84399999998</v>
      </c>
      <c r="F174" s="218">
        <v>174219.36000000002</v>
      </c>
      <c r="G174" s="218">
        <v>82628.483999999997</v>
      </c>
      <c r="H174" s="218">
        <v>78522.049999999988</v>
      </c>
      <c r="I174" s="218">
        <v>12033.199999999999</v>
      </c>
      <c r="J174" s="218">
        <v>254611.96</v>
      </c>
      <c r="K174" s="218">
        <v>82794.617269841256</v>
      </c>
      <c r="L174" s="218">
        <v>42055.986666666664</v>
      </c>
      <c r="M174" s="218">
        <v>589930.54333333333</v>
      </c>
      <c r="N174" s="218">
        <v>1234001.584</v>
      </c>
      <c r="O174" s="218">
        <v>325763.91655533708</v>
      </c>
      <c r="P174" s="218">
        <v>27389.286359604805</v>
      </c>
      <c r="Q174" s="218">
        <v>1587154.7869149421</v>
      </c>
      <c r="R174" s="218">
        <v>3961043.5502648246</v>
      </c>
      <c r="S174" s="218">
        <v>5125647.6602648254</v>
      </c>
      <c r="T174" s="219">
        <f t="shared" si="6"/>
        <v>1164604.1100000008</v>
      </c>
      <c r="U174" s="220">
        <f t="shared" si="7"/>
        <v>-422550.67691494129</v>
      </c>
    </row>
    <row r="175" spans="1:21" ht="39.75" customHeight="1">
      <c r="A175" s="216" t="s">
        <v>198</v>
      </c>
      <c r="B175" s="217" t="s">
        <v>190</v>
      </c>
      <c r="C175" s="217" t="s">
        <v>191</v>
      </c>
      <c r="D175" s="209">
        <v>11994</v>
      </c>
      <c r="E175" s="218">
        <v>238188.47999999998</v>
      </c>
      <c r="F175" s="218">
        <v>152441.94</v>
      </c>
      <c r="G175" s="218">
        <v>85746.54</v>
      </c>
      <c r="H175" s="218">
        <v>56058.78</v>
      </c>
      <c r="I175" s="218">
        <v>9840.9599999999991</v>
      </c>
      <c r="J175" s="218">
        <v>281799.49</v>
      </c>
      <c r="K175" s="218">
        <v>37838.159291087592</v>
      </c>
      <c r="L175" s="218">
        <v>53486.513333333329</v>
      </c>
      <c r="M175" s="218">
        <v>259869.74666666667</v>
      </c>
      <c r="N175" s="218">
        <v>899243.97</v>
      </c>
      <c r="O175" s="218">
        <v>279226.21419028891</v>
      </c>
      <c r="P175" s="218">
        <v>21398.255812319683</v>
      </c>
      <c r="Q175" s="218">
        <v>1199868.4400026086</v>
      </c>
      <c r="R175" s="218">
        <v>10923939.823208392</v>
      </c>
      <c r="S175" s="218">
        <v>12053522.523208395</v>
      </c>
      <c r="T175" s="219">
        <f t="shared" si="6"/>
        <v>1129582.700000003</v>
      </c>
      <c r="U175" s="220">
        <f t="shared" si="7"/>
        <v>-70285.740002605598</v>
      </c>
    </row>
    <row r="176" spans="1:21" ht="39.75" customHeight="1">
      <c r="A176" s="216" t="s">
        <v>199</v>
      </c>
      <c r="B176" s="217" t="s">
        <v>190</v>
      </c>
      <c r="C176" s="217" t="s">
        <v>191</v>
      </c>
      <c r="D176" s="209">
        <v>9501</v>
      </c>
      <c r="E176" s="218">
        <v>147400.258</v>
      </c>
      <c r="F176" s="218">
        <v>83480.11</v>
      </c>
      <c r="G176" s="218">
        <v>63920.148000000001</v>
      </c>
      <c r="H176" s="218">
        <v>49299.920000000006</v>
      </c>
      <c r="I176" s="218">
        <v>9133.4399999999987</v>
      </c>
      <c r="J176" s="218">
        <v>268966.03999999998</v>
      </c>
      <c r="K176" s="218">
        <v>55205.404102935136</v>
      </c>
      <c r="L176" s="218">
        <v>49700.176666666674</v>
      </c>
      <c r="M176" s="218">
        <v>797798.80666666664</v>
      </c>
      <c r="N176" s="218">
        <v>1322298.6413333332</v>
      </c>
      <c r="O176" s="218">
        <v>250004.86619363076</v>
      </c>
      <c r="P176" s="218">
        <v>18739.654903809202</v>
      </c>
      <c r="Q176" s="218">
        <v>1591043.1624307733</v>
      </c>
      <c r="R176" s="218">
        <v>5687437.3935074266</v>
      </c>
      <c r="S176" s="218">
        <v>6594497.6535074245</v>
      </c>
      <c r="T176" s="219">
        <f t="shared" si="6"/>
        <v>907060.25999999791</v>
      </c>
      <c r="U176" s="220">
        <f t="shared" si="7"/>
        <v>-683982.90243077534</v>
      </c>
    </row>
    <row r="177" spans="1:21" ht="39.75" customHeight="1">
      <c r="A177" s="216" t="s">
        <v>200</v>
      </c>
      <c r="B177" s="217" t="s">
        <v>190</v>
      </c>
      <c r="C177" s="217" t="s">
        <v>191</v>
      </c>
      <c r="D177" s="209">
        <v>6552</v>
      </c>
      <c r="E177" s="218">
        <v>132881.978</v>
      </c>
      <c r="F177" s="218">
        <v>68961.83</v>
      </c>
      <c r="G177" s="218">
        <v>63920.148000000001</v>
      </c>
      <c r="H177" s="218">
        <v>62420.060000000005</v>
      </c>
      <c r="I177" s="218">
        <v>6914.4</v>
      </c>
      <c r="J177" s="218">
        <v>334599.65000000002</v>
      </c>
      <c r="K177" s="218">
        <v>46194.345888888893</v>
      </c>
      <c r="L177" s="218">
        <v>25528.75</v>
      </c>
      <c r="M177" s="218">
        <v>257907.08</v>
      </c>
      <c r="N177" s="218">
        <v>820251.91799999995</v>
      </c>
      <c r="O177" s="218">
        <v>198055.80308846073</v>
      </c>
      <c r="P177" s="218">
        <v>15964.581955497306</v>
      </c>
      <c r="Q177" s="218">
        <v>1034272.3030439579</v>
      </c>
      <c r="R177" s="218">
        <v>4462631.7815837059</v>
      </c>
      <c r="S177" s="218">
        <v>5191437.5615837052</v>
      </c>
      <c r="T177" s="219">
        <f t="shared" si="6"/>
        <v>728805.77999999933</v>
      </c>
      <c r="U177" s="220">
        <f t="shared" si="7"/>
        <v>-305466.52304395859</v>
      </c>
    </row>
    <row r="178" spans="1:21" ht="39.75" customHeight="1">
      <c r="A178" s="216" t="s">
        <v>201</v>
      </c>
      <c r="B178" s="217" t="s">
        <v>190</v>
      </c>
      <c r="C178" s="217" t="s">
        <v>191</v>
      </c>
      <c r="D178" s="209">
        <v>4201</v>
      </c>
      <c r="E178" s="218">
        <v>55515.55</v>
      </c>
      <c r="F178" s="218">
        <v>39925.270000000004</v>
      </c>
      <c r="G178" s="218">
        <v>15590.28</v>
      </c>
      <c r="H178" s="218">
        <v>19879</v>
      </c>
      <c r="I178" s="218">
        <v>4143.28</v>
      </c>
      <c r="J178" s="218">
        <v>179769.78</v>
      </c>
      <c r="K178" s="218">
        <v>19817.89138095238</v>
      </c>
      <c r="L178" s="218">
        <v>20133.253333333334</v>
      </c>
      <c r="M178" s="218">
        <v>134233.90666666668</v>
      </c>
      <c r="N178" s="218">
        <v>413674.77</v>
      </c>
      <c r="O178" s="218">
        <v>113097.43946854725</v>
      </c>
      <c r="P178" s="218">
        <v>8134.5802797897195</v>
      </c>
      <c r="Q178" s="218">
        <v>534906.789748337</v>
      </c>
      <c r="R178" s="218">
        <v>2940832.344977167</v>
      </c>
      <c r="S178" s="218">
        <v>3326898.784977166</v>
      </c>
      <c r="T178" s="219">
        <f t="shared" si="6"/>
        <v>386066.43999999901</v>
      </c>
      <c r="U178" s="220">
        <f t="shared" si="7"/>
        <v>-148840.34974833799</v>
      </c>
    </row>
    <row r="179" spans="1:21" ht="39.75" customHeight="1">
      <c r="A179" s="216" t="s">
        <v>202</v>
      </c>
      <c r="B179" s="217" t="s">
        <v>190</v>
      </c>
      <c r="C179" s="217" t="s">
        <v>191</v>
      </c>
      <c r="D179" s="209">
        <v>2066</v>
      </c>
      <c r="E179" s="218">
        <v>39438.241999999998</v>
      </c>
      <c r="F179" s="218">
        <v>25406.99</v>
      </c>
      <c r="G179" s="218">
        <v>14031.252</v>
      </c>
      <c r="H179" s="218">
        <v>10734.66</v>
      </c>
      <c r="I179" s="218">
        <v>2106.4799999999996</v>
      </c>
      <c r="J179" s="218">
        <v>193824.56</v>
      </c>
      <c r="K179" s="218">
        <v>23074.607581196582</v>
      </c>
      <c r="L179" s="218">
        <v>6051.7333333333336</v>
      </c>
      <c r="M179" s="218">
        <v>59173.053333333322</v>
      </c>
      <c r="N179" s="218">
        <v>311328.72866666666</v>
      </c>
      <c r="O179" s="218">
        <v>55737.015623255335</v>
      </c>
      <c r="P179" s="218">
        <v>4603.7050732012704</v>
      </c>
      <c r="Q179" s="218">
        <v>371669.44936312328</v>
      </c>
      <c r="R179" s="218">
        <v>1173818.038889905</v>
      </c>
      <c r="S179" s="218">
        <v>1384685.2088899049</v>
      </c>
      <c r="T179" s="219">
        <f t="shared" si="6"/>
        <v>210867.16999999993</v>
      </c>
      <c r="U179" s="220">
        <f t="shared" si="7"/>
        <v>-160802.27936312335</v>
      </c>
    </row>
    <row r="180" spans="1:21" ht="39.75" customHeight="1">
      <c r="A180" s="216" t="s">
        <v>203</v>
      </c>
      <c r="B180" s="217" t="s">
        <v>190</v>
      </c>
      <c r="C180" s="217" t="s">
        <v>191</v>
      </c>
      <c r="D180" s="209">
        <v>4307</v>
      </c>
      <c r="E180" s="218">
        <v>83017.568000000014</v>
      </c>
      <c r="F180" s="218">
        <v>58073.120000000003</v>
      </c>
      <c r="G180" s="218">
        <v>24944.448</v>
      </c>
      <c r="H180" s="218">
        <v>26041.489999999998</v>
      </c>
      <c r="I180" s="218">
        <v>4995.5199999999995</v>
      </c>
      <c r="J180" s="218">
        <v>170531.43</v>
      </c>
      <c r="K180" s="218">
        <v>106940.17666666668</v>
      </c>
      <c r="L180" s="218">
        <v>14504.520000000002</v>
      </c>
      <c r="M180" s="218">
        <v>119204.73666666665</v>
      </c>
      <c r="N180" s="218">
        <v>418295.26466666668</v>
      </c>
      <c r="O180" s="218">
        <v>141236.51531718101</v>
      </c>
      <c r="P180" s="218">
        <v>10548.315604623504</v>
      </c>
      <c r="Q180" s="218">
        <v>570080.09558847116</v>
      </c>
      <c r="R180" s="218">
        <v>3335424.4040330085</v>
      </c>
      <c r="S180" s="218">
        <v>3809781.3540330096</v>
      </c>
      <c r="T180" s="219">
        <f t="shared" si="6"/>
        <v>474356.95000000112</v>
      </c>
      <c r="U180" s="220">
        <f t="shared" si="7"/>
        <v>-95723.145588470041</v>
      </c>
    </row>
    <row r="181" spans="1:21" ht="39.75" customHeight="1">
      <c r="A181" s="216" t="s">
        <v>204</v>
      </c>
      <c r="B181" s="217" t="s">
        <v>205</v>
      </c>
      <c r="C181" s="217" t="s">
        <v>206</v>
      </c>
      <c r="D181" s="209">
        <v>4782</v>
      </c>
      <c r="E181" s="218">
        <v>25942.99</v>
      </c>
      <c r="F181" s="218">
        <v>18147.850000000002</v>
      </c>
      <c r="G181" s="218">
        <v>7795.14</v>
      </c>
      <c r="H181" s="218">
        <v>30414.87</v>
      </c>
      <c r="I181" s="218">
        <v>3837.7599999999993</v>
      </c>
      <c r="J181" s="218">
        <v>237592.8</v>
      </c>
      <c r="K181" s="218">
        <v>28655.213217736367</v>
      </c>
      <c r="L181" s="218">
        <v>26481.24</v>
      </c>
      <c r="M181" s="218">
        <v>84295.11</v>
      </c>
      <c r="N181" s="218">
        <v>408564.76999999996</v>
      </c>
      <c r="O181" s="218">
        <v>120787.35137895506</v>
      </c>
      <c r="P181" s="218">
        <v>7693.3791290202425</v>
      </c>
      <c r="Q181" s="218">
        <v>537045.50050797523</v>
      </c>
      <c r="R181" s="218">
        <v>3433459.5079760635</v>
      </c>
      <c r="S181" s="218">
        <v>3849878.2279760642</v>
      </c>
      <c r="T181" s="219">
        <f t="shared" si="6"/>
        <v>416418.72000000067</v>
      </c>
      <c r="U181" s="220">
        <f t="shared" si="7"/>
        <v>-120626.78050797456</v>
      </c>
    </row>
    <row r="182" spans="1:21" ht="39.75" customHeight="1">
      <c r="A182" s="216" t="s">
        <v>207</v>
      </c>
      <c r="B182" s="217" t="s">
        <v>205</v>
      </c>
      <c r="C182" s="217" t="s">
        <v>206</v>
      </c>
      <c r="D182" s="209">
        <v>4297</v>
      </c>
      <c r="E182" s="218">
        <v>15565.794000000002</v>
      </c>
      <c r="F182" s="218">
        <v>10888.710000000001</v>
      </c>
      <c r="G182" s="218">
        <v>4677.0839999999998</v>
      </c>
      <c r="H182" s="218">
        <v>24848.75</v>
      </c>
      <c r="I182" s="218">
        <v>3601.9199999999996</v>
      </c>
      <c r="J182" s="218">
        <v>111471.66</v>
      </c>
      <c r="K182" s="218">
        <v>21508.943737891739</v>
      </c>
      <c r="L182" s="218">
        <v>24587.52</v>
      </c>
      <c r="M182" s="218">
        <v>85470.343333333338</v>
      </c>
      <c r="N182" s="218">
        <v>265545.98733333335</v>
      </c>
      <c r="O182" s="218">
        <v>102669.24867211179</v>
      </c>
      <c r="P182" s="218">
        <v>6789.4548201266771</v>
      </c>
      <c r="Q182" s="218">
        <v>375004.69082557183</v>
      </c>
      <c r="R182" s="218">
        <v>1668731.1266210929</v>
      </c>
      <c r="S182" s="218">
        <v>2026137.4666210937</v>
      </c>
      <c r="T182" s="219">
        <f t="shared" si="6"/>
        <v>357406.34000000078</v>
      </c>
      <c r="U182" s="220">
        <f t="shared" si="7"/>
        <v>-17598.350825571048</v>
      </c>
    </row>
    <row r="183" spans="1:21" ht="39.75" customHeight="1">
      <c r="A183" s="216" t="s">
        <v>208</v>
      </c>
      <c r="B183" s="217" t="s">
        <v>205</v>
      </c>
      <c r="C183" s="217" t="s">
        <v>206</v>
      </c>
      <c r="D183" s="209">
        <v>143420</v>
      </c>
      <c r="E183" s="218">
        <v>3237170.9460000005</v>
      </c>
      <c r="F183" s="218">
        <v>2493514.5900000003</v>
      </c>
      <c r="G183" s="218">
        <v>743656.35599999991</v>
      </c>
      <c r="H183" s="218">
        <v>1603241.35</v>
      </c>
      <c r="I183" s="218">
        <v>140614.23999999996</v>
      </c>
      <c r="J183" s="218">
        <v>2017049.7399999998</v>
      </c>
      <c r="K183" s="218">
        <v>384831.98532043351</v>
      </c>
      <c r="L183" s="218">
        <v>692476.7533333333</v>
      </c>
      <c r="M183" s="218">
        <v>7015686.669999999</v>
      </c>
      <c r="N183" s="218">
        <v>14706239.699333332</v>
      </c>
      <c r="O183" s="218">
        <v>4728824.8064860897</v>
      </c>
      <c r="P183" s="218">
        <v>297710.23523504013</v>
      </c>
      <c r="Q183" s="218">
        <v>19732774.74105446</v>
      </c>
      <c r="R183" s="218">
        <v>58108666.870444275</v>
      </c>
      <c r="S183" s="218">
        <v>73921922.470444262</v>
      </c>
      <c r="T183" s="219">
        <f t="shared" si="6"/>
        <v>15813255.599999987</v>
      </c>
      <c r="U183" s="220">
        <f t="shared" si="7"/>
        <v>-3919519.1410544738</v>
      </c>
    </row>
    <row r="184" spans="1:21" ht="39.75" customHeight="1">
      <c r="A184" s="216" t="s">
        <v>209</v>
      </c>
      <c r="B184" s="217" t="s">
        <v>205</v>
      </c>
      <c r="C184" s="217" t="s">
        <v>206</v>
      </c>
      <c r="D184" s="209">
        <v>19887</v>
      </c>
      <c r="E184" s="218">
        <v>215826.08799999999</v>
      </c>
      <c r="F184" s="218">
        <v>159701.08000000002</v>
      </c>
      <c r="G184" s="218">
        <v>56125.008000000002</v>
      </c>
      <c r="H184" s="218">
        <v>153267.09</v>
      </c>
      <c r="I184" s="218">
        <v>19070.879999999997</v>
      </c>
      <c r="J184" s="218">
        <v>438778.45</v>
      </c>
      <c r="K184" s="218">
        <v>122945.83980952379</v>
      </c>
      <c r="L184" s="218">
        <v>126818.97333333333</v>
      </c>
      <c r="M184" s="218">
        <v>925519.22666666657</v>
      </c>
      <c r="N184" s="218">
        <v>1879280.7079999999</v>
      </c>
      <c r="O184" s="218">
        <v>603936.7568947752</v>
      </c>
      <c r="P184" s="218">
        <v>37232.017723112513</v>
      </c>
      <c r="Q184" s="218">
        <v>2520449.4826178877</v>
      </c>
      <c r="R184" s="218">
        <v>665581.83215746109</v>
      </c>
      <c r="S184" s="218">
        <v>2555309.7121574599</v>
      </c>
      <c r="T184" s="219">
        <f t="shared" si="6"/>
        <v>1889727.879999999</v>
      </c>
      <c r="U184" s="220">
        <f t="shared" si="7"/>
        <v>-630721.60261788871</v>
      </c>
    </row>
    <row r="185" spans="1:21" ht="39.75" customHeight="1">
      <c r="A185" s="216" t="s">
        <v>210</v>
      </c>
      <c r="B185" s="217" t="s">
        <v>205</v>
      </c>
      <c r="C185" s="217" t="s">
        <v>206</v>
      </c>
      <c r="D185" s="209">
        <v>1323</v>
      </c>
      <c r="E185" s="218">
        <v>8818.1679999999997</v>
      </c>
      <c r="F185" s="218">
        <v>7259.14</v>
      </c>
      <c r="G185" s="218">
        <v>1559.028</v>
      </c>
      <c r="H185" s="218">
        <v>7951.6</v>
      </c>
      <c r="I185" s="218">
        <v>1093.4399999999998</v>
      </c>
      <c r="J185" s="218">
        <v>53617.87</v>
      </c>
      <c r="K185" s="218">
        <v>15619.315000000001</v>
      </c>
      <c r="L185" s="218">
        <v>12402.839999999998</v>
      </c>
      <c r="M185" s="218">
        <v>77573.996666666659</v>
      </c>
      <c r="N185" s="218">
        <v>161457.91466666665</v>
      </c>
      <c r="O185" s="218">
        <v>29592.901087843988</v>
      </c>
      <c r="P185" s="218">
        <v>2033.1966947942087</v>
      </c>
      <c r="Q185" s="218">
        <v>193084.01244930484</v>
      </c>
      <c r="R185" s="218">
        <v>1092096.2440022908</v>
      </c>
      <c r="S185" s="218">
        <v>1203335.7640022903</v>
      </c>
      <c r="T185" s="219">
        <f t="shared" si="6"/>
        <v>111239.51999999955</v>
      </c>
      <c r="U185" s="220">
        <f t="shared" si="7"/>
        <v>-81844.492449305282</v>
      </c>
    </row>
    <row r="186" spans="1:21" ht="39.75" customHeight="1">
      <c r="A186" s="216" t="s">
        <v>211</v>
      </c>
      <c r="B186" s="217" t="s">
        <v>205</v>
      </c>
      <c r="C186" s="217" t="s">
        <v>206</v>
      </c>
      <c r="D186" s="209">
        <v>3858</v>
      </c>
      <c r="E186" s="218">
        <v>21777.420000000002</v>
      </c>
      <c r="F186" s="218">
        <v>21777.420000000002</v>
      </c>
      <c r="G186" s="218">
        <v>0</v>
      </c>
      <c r="H186" s="218">
        <v>31408.82</v>
      </c>
      <c r="I186" s="218">
        <v>3660.8799999999997</v>
      </c>
      <c r="J186" s="218">
        <v>180505.65000000002</v>
      </c>
      <c r="K186" s="218">
        <v>25112.354861111107</v>
      </c>
      <c r="L186" s="218">
        <v>23920.873333333333</v>
      </c>
      <c r="M186" s="218">
        <v>262627.97666666668</v>
      </c>
      <c r="N186" s="218">
        <v>523901.62</v>
      </c>
      <c r="O186" s="218">
        <v>110520.42651174386</v>
      </c>
      <c r="P186" s="218">
        <v>7187.4009561148332</v>
      </c>
      <c r="Q186" s="218">
        <v>641609.44746785879</v>
      </c>
      <c r="R186" s="218">
        <v>2625689.5419044038</v>
      </c>
      <c r="S186" s="218">
        <v>2981095.3919044044</v>
      </c>
      <c r="T186" s="219">
        <f t="shared" si="6"/>
        <v>355405.85000000056</v>
      </c>
      <c r="U186" s="220">
        <f t="shared" si="7"/>
        <v>-286203.59746785823</v>
      </c>
    </row>
    <row r="187" spans="1:21" ht="39.75" customHeight="1">
      <c r="A187" s="216" t="s">
        <v>212</v>
      </c>
      <c r="B187" s="217" t="s">
        <v>205</v>
      </c>
      <c r="C187" s="217" t="s">
        <v>206</v>
      </c>
      <c r="D187" s="209">
        <v>9486</v>
      </c>
      <c r="E187" s="218">
        <v>94978.278000000006</v>
      </c>
      <c r="F187" s="218">
        <v>54443.55</v>
      </c>
      <c r="G187" s="218">
        <v>40534.728000000003</v>
      </c>
      <c r="H187" s="218">
        <v>63612.800000000003</v>
      </c>
      <c r="I187" s="218">
        <v>7187.7599999999993</v>
      </c>
      <c r="J187" s="218">
        <v>370860.20999999996</v>
      </c>
      <c r="K187" s="218">
        <v>65382.638240740744</v>
      </c>
      <c r="L187" s="218">
        <v>49338.139999999992</v>
      </c>
      <c r="M187" s="218">
        <v>359300.18</v>
      </c>
      <c r="N187" s="218">
        <v>945277.36800000002</v>
      </c>
      <c r="O187" s="218">
        <v>230099.90437690937</v>
      </c>
      <c r="P187" s="218">
        <v>17210.11538112726</v>
      </c>
      <c r="Q187" s="218">
        <v>1192587.3877580366</v>
      </c>
      <c r="R187" s="218">
        <v>3894462.5335309315</v>
      </c>
      <c r="S187" s="218">
        <v>4748801.9835309284</v>
      </c>
      <c r="T187" s="219">
        <f t="shared" si="6"/>
        <v>854339.44999999693</v>
      </c>
      <c r="U187" s="220">
        <f t="shared" si="7"/>
        <v>-338247.93775803968</v>
      </c>
    </row>
    <row r="188" spans="1:21" ht="39.75" customHeight="1">
      <c r="A188" s="216" t="s">
        <v>213</v>
      </c>
      <c r="B188" s="217" t="s">
        <v>205</v>
      </c>
      <c r="C188" s="217" t="s">
        <v>206</v>
      </c>
      <c r="D188" s="209">
        <v>1597</v>
      </c>
      <c r="E188" s="218">
        <v>12447.737999999999</v>
      </c>
      <c r="F188" s="218">
        <v>10888.710000000001</v>
      </c>
      <c r="G188" s="218">
        <v>1559.028</v>
      </c>
      <c r="H188" s="218">
        <v>6758.8600000000006</v>
      </c>
      <c r="I188" s="218">
        <v>1431.12</v>
      </c>
      <c r="J188" s="218">
        <v>70613.790000000008</v>
      </c>
      <c r="K188" s="218">
        <v>15405.471333333335</v>
      </c>
      <c r="L188" s="218">
        <v>7111.4533333333338</v>
      </c>
      <c r="M188" s="218">
        <v>25636.473333333332</v>
      </c>
      <c r="N188" s="218">
        <v>123999.43466666667</v>
      </c>
      <c r="O188" s="218">
        <v>38651.952441265617</v>
      </c>
      <c r="P188" s="218">
        <v>2640.8769024537482</v>
      </c>
      <c r="Q188" s="218">
        <v>165292.26401038605</v>
      </c>
      <c r="R188" s="218">
        <v>2082319.0501068356</v>
      </c>
      <c r="S188" s="218">
        <v>2210005.3601068356</v>
      </c>
      <c r="T188" s="219">
        <f t="shared" si="6"/>
        <v>127686.31000000006</v>
      </c>
      <c r="U188" s="220">
        <f t="shared" si="7"/>
        <v>-37605.954010385991</v>
      </c>
    </row>
    <row r="189" spans="1:21" ht="39.75" customHeight="1">
      <c r="A189" s="216" t="s">
        <v>214</v>
      </c>
      <c r="B189" s="217" t="s">
        <v>205</v>
      </c>
      <c r="C189" s="217" t="s">
        <v>206</v>
      </c>
      <c r="D189" s="209">
        <v>1107</v>
      </c>
      <c r="E189" s="218">
        <v>8818.1679999999997</v>
      </c>
      <c r="F189" s="218">
        <v>7259.14</v>
      </c>
      <c r="G189" s="218">
        <v>1559.028</v>
      </c>
      <c r="H189" s="218">
        <v>4572.17</v>
      </c>
      <c r="I189" s="218">
        <v>771.83999999999992</v>
      </c>
      <c r="J189" s="218">
        <v>6862.12</v>
      </c>
      <c r="K189" s="218">
        <v>0</v>
      </c>
      <c r="L189" s="218">
        <v>7878.079999999999</v>
      </c>
      <c r="M189" s="218">
        <v>8261.3933333333334</v>
      </c>
      <c r="N189" s="218">
        <v>37163.77133333333</v>
      </c>
      <c r="O189" s="218">
        <v>23553.533518896234</v>
      </c>
      <c r="P189" s="218">
        <v>1516.2465181393925</v>
      </c>
      <c r="Q189" s="218">
        <v>62233.551370368958</v>
      </c>
      <c r="R189" s="218">
        <v>1011933.1066308215</v>
      </c>
      <c r="S189" s="218">
        <v>1092936.3866308213</v>
      </c>
      <c r="T189" s="219">
        <f t="shared" si="6"/>
        <v>81003.279999999795</v>
      </c>
      <c r="U189" s="220">
        <f t="shared" si="7"/>
        <v>18769.728629630838</v>
      </c>
    </row>
    <row r="190" spans="1:21" ht="39.75" customHeight="1">
      <c r="A190" s="216" t="s">
        <v>215</v>
      </c>
      <c r="B190" s="217" t="s">
        <v>205</v>
      </c>
      <c r="C190" s="217" t="s">
        <v>206</v>
      </c>
      <c r="D190" s="209">
        <v>2593</v>
      </c>
      <c r="E190" s="218">
        <v>17124.822000000004</v>
      </c>
      <c r="F190" s="218">
        <v>10888.710000000001</v>
      </c>
      <c r="G190" s="218">
        <v>6236.1120000000001</v>
      </c>
      <c r="H190" s="218">
        <v>9343.1299999999992</v>
      </c>
      <c r="I190" s="218">
        <v>2063.6</v>
      </c>
      <c r="J190" s="218">
        <v>190764.03</v>
      </c>
      <c r="K190" s="218">
        <v>22681.985097402594</v>
      </c>
      <c r="L190" s="218">
        <v>11782.800000000001</v>
      </c>
      <c r="M190" s="218">
        <v>61424.480000000003</v>
      </c>
      <c r="N190" s="218">
        <v>292502.86199999996</v>
      </c>
      <c r="O190" s="218">
        <v>62809.422717056623</v>
      </c>
      <c r="P190" s="218">
        <v>3835.2428105984782</v>
      </c>
      <c r="Q190" s="218">
        <v>359147.52752765507</v>
      </c>
      <c r="R190" s="218">
        <v>1524724.402796132</v>
      </c>
      <c r="S190" s="218">
        <v>1745200.0327961319</v>
      </c>
      <c r="T190" s="219">
        <f t="shared" si="6"/>
        <v>220475.62999999989</v>
      </c>
      <c r="U190" s="220">
        <f t="shared" si="7"/>
        <v>-138671.89752765518</v>
      </c>
    </row>
    <row r="191" spans="1:21" ht="39.75" customHeight="1">
      <c r="A191" s="216" t="s">
        <v>216</v>
      </c>
      <c r="B191" s="217" t="s">
        <v>205</v>
      </c>
      <c r="C191" s="217" t="s">
        <v>206</v>
      </c>
      <c r="D191" s="209">
        <v>1288</v>
      </c>
      <c r="E191" s="218">
        <v>14518.28</v>
      </c>
      <c r="F191" s="218">
        <v>14518.28</v>
      </c>
      <c r="G191" s="218">
        <v>0</v>
      </c>
      <c r="H191" s="218">
        <v>5963.7</v>
      </c>
      <c r="I191" s="218">
        <v>921.92</v>
      </c>
      <c r="J191" s="218">
        <v>17781.79</v>
      </c>
      <c r="K191" s="218">
        <v>10414.996666666668</v>
      </c>
      <c r="L191" s="218">
        <v>8357.0399999999991</v>
      </c>
      <c r="M191" s="218">
        <v>21616.066666666666</v>
      </c>
      <c r="N191" s="218">
        <v>69158.796666666662</v>
      </c>
      <c r="O191" s="218">
        <v>27781.09081715966</v>
      </c>
      <c r="P191" s="218">
        <v>2114.4317225542513</v>
      </c>
      <c r="Q191" s="218">
        <v>99054.319206380562</v>
      </c>
      <c r="R191" s="218">
        <v>1061855.5349678551</v>
      </c>
      <c r="S191" s="218">
        <v>1169452.0549678549</v>
      </c>
      <c r="T191" s="219">
        <f t="shared" si="6"/>
        <v>107596.51999999979</v>
      </c>
      <c r="U191" s="220">
        <f t="shared" si="7"/>
        <v>8542.200793619224</v>
      </c>
    </row>
    <row r="192" spans="1:21" ht="39.75" customHeight="1">
      <c r="A192" s="216" t="s">
        <v>217</v>
      </c>
      <c r="B192" s="217" t="s">
        <v>205</v>
      </c>
      <c r="C192" s="217" t="s">
        <v>206</v>
      </c>
      <c r="D192" s="209">
        <v>18823</v>
      </c>
      <c r="E192" s="218">
        <v>181040.44400000002</v>
      </c>
      <c r="F192" s="218">
        <v>145182.80000000002</v>
      </c>
      <c r="G192" s="218">
        <v>35857.644</v>
      </c>
      <c r="H192" s="218">
        <v>124641.33</v>
      </c>
      <c r="I192" s="218">
        <v>13603.679999999998</v>
      </c>
      <c r="J192" s="218">
        <v>558407.14999999991</v>
      </c>
      <c r="K192" s="218">
        <v>84993.364137358629</v>
      </c>
      <c r="L192" s="218">
        <v>112434.93333333333</v>
      </c>
      <c r="M192" s="218">
        <v>375732.09333333332</v>
      </c>
      <c r="N192" s="218">
        <v>1365859.6306666667</v>
      </c>
      <c r="O192" s="218">
        <v>441477.76929008076</v>
      </c>
      <c r="P192" s="218">
        <v>26733.814635613704</v>
      </c>
      <c r="Q192" s="218">
        <v>1834071.2145923611</v>
      </c>
      <c r="R192" s="218">
        <v>21234214.924980529</v>
      </c>
      <c r="S192" s="218">
        <v>22787234.894980524</v>
      </c>
      <c r="T192" s="219">
        <f t="shared" si="6"/>
        <v>1553019.9699999951</v>
      </c>
      <c r="U192" s="220">
        <f t="shared" si="7"/>
        <v>-281051.24459236604</v>
      </c>
    </row>
    <row r="193" spans="1:21" ht="39.75" customHeight="1">
      <c r="A193" s="216" t="s">
        <v>218</v>
      </c>
      <c r="B193" s="217" t="s">
        <v>205</v>
      </c>
      <c r="C193" s="217" t="s">
        <v>206</v>
      </c>
      <c r="D193" s="209">
        <v>699</v>
      </c>
      <c r="E193" s="218">
        <v>1559.028</v>
      </c>
      <c r="F193" s="218">
        <v>0</v>
      </c>
      <c r="G193" s="218">
        <v>1559.028</v>
      </c>
      <c r="H193" s="218">
        <v>2385.48</v>
      </c>
      <c r="I193" s="218">
        <v>428.79999999999995</v>
      </c>
      <c r="J193" s="218">
        <v>9369.9</v>
      </c>
      <c r="K193" s="218">
        <v>3123.2999999999997</v>
      </c>
      <c r="L193" s="218">
        <v>0</v>
      </c>
      <c r="M193" s="218">
        <v>2460.8633333333332</v>
      </c>
      <c r="N193" s="218">
        <v>16204.071333333331</v>
      </c>
      <c r="O193" s="218">
        <v>10870.861624105955</v>
      </c>
      <c r="P193" s="218">
        <v>652.83422308979686</v>
      </c>
      <c r="Q193" s="218">
        <v>27727.767180529085</v>
      </c>
      <c r="R193" s="218">
        <v>141997.26427714105</v>
      </c>
      <c r="S193" s="218">
        <v>184373.06427714098</v>
      </c>
      <c r="T193" s="219">
        <f t="shared" si="6"/>
        <v>42375.79999999993</v>
      </c>
      <c r="U193" s="220">
        <f t="shared" si="7"/>
        <v>14648.032819470845</v>
      </c>
    </row>
    <row r="194" spans="1:21" ht="39.75" customHeight="1">
      <c r="A194" s="216" t="s">
        <v>219</v>
      </c>
      <c r="B194" s="217" t="s">
        <v>205</v>
      </c>
      <c r="C194" s="217" t="s">
        <v>206</v>
      </c>
      <c r="D194" s="209">
        <v>1558</v>
      </c>
      <c r="E194" s="218">
        <v>10888.710000000001</v>
      </c>
      <c r="F194" s="218">
        <v>10888.710000000001</v>
      </c>
      <c r="G194" s="218">
        <v>0</v>
      </c>
      <c r="H194" s="218">
        <v>9343.1299999999992</v>
      </c>
      <c r="I194" s="218">
        <v>970.16</v>
      </c>
      <c r="J194" s="218">
        <v>33017.660000000003</v>
      </c>
      <c r="K194" s="218">
        <v>15817.565444444443</v>
      </c>
      <c r="L194" s="218">
        <v>1749.6000000000001</v>
      </c>
      <c r="M194" s="218">
        <v>69361.186666666661</v>
      </c>
      <c r="N194" s="218">
        <v>125330.44666666666</v>
      </c>
      <c r="O194" s="218">
        <v>30800.774601633537</v>
      </c>
      <c r="P194" s="218">
        <v>2418.5883264921777</v>
      </c>
      <c r="Q194" s="218">
        <v>158549.80959479237</v>
      </c>
      <c r="R194" s="218">
        <v>873321.19218334975</v>
      </c>
      <c r="S194" s="218">
        <v>999358.97218335001</v>
      </c>
      <c r="T194" s="219">
        <f t="shared" si="6"/>
        <v>126037.78000000026</v>
      </c>
      <c r="U194" s="220">
        <f t="shared" si="7"/>
        <v>-32512.029594792111</v>
      </c>
    </row>
    <row r="195" spans="1:21" ht="39.75" customHeight="1">
      <c r="A195" s="216" t="s">
        <v>220</v>
      </c>
      <c r="B195" s="217" t="s">
        <v>205</v>
      </c>
      <c r="C195" s="217" t="s">
        <v>206</v>
      </c>
      <c r="D195" s="209">
        <v>10267</v>
      </c>
      <c r="E195" s="218">
        <v>146254.80000000002</v>
      </c>
      <c r="F195" s="218">
        <v>130664.52</v>
      </c>
      <c r="G195" s="218">
        <v>15590.28</v>
      </c>
      <c r="H195" s="218">
        <v>65401.91</v>
      </c>
      <c r="I195" s="218">
        <v>6131.8399999999992</v>
      </c>
      <c r="J195" s="218">
        <v>264826.73</v>
      </c>
      <c r="K195" s="218">
        <v>33068.384535634112</v>
      </c>
      <c r="L195" s="218">
        <v>61803.486666666671</v>
      </c>
      <c r="M195" s="218">
        <v>240069.08333333334</v>
      </c>
      <c r="N195" s="218">
        <v>784487.85000000009</v>
      </c>
      <c r="O195" s="218">
        <v>184200.71085290646</v>
      </c>
      <c r="P195" s="218">
        <v>11602.89396499933</v>
      </c>
      <c r="Q195" s="218">
        <v>980291.45481790591</v>
      </c>
      <c r="R195" s="218">
        <v>8396818.3287557121</v>
      </c>
      <c r="S195" s="218">
        <v>9193154.6587557085</v>
      </c>
      <c r="T195" s="219">
        <f t="shared" si="6"/>
        <v>796336.32999999635</v>
      </c>
      <c r="U195" s="220">
        <f t="shared" si="7"/>
        <v>-183955.12481790956</v>
      </c>
    </row>
    <row r="196" spans="1:21" ht="39.75" customHeight="1">
      <c r="A196" s="216" t="s">
        <v>221</v>
      </c>
      <c r="B196" s="217" t="s">
        <v>205</v>
      </c>
      <c r="C196" s="217" t="s">
        <v>206</v>
      </c>
      <c r="D196" s="209">
        <v>3772</v>
      </c>
      <c r="E196" s="218">
        <v>44602.354000000007</v>
      </c>
      <c r="F196" s="218">
        <v>39925.270000000004</v>
      </c>
      <c r="G196" s="218">
        <v>4677.0839999999998</v>
      </c>
      <c r="H196" s="218">
        <v>24649.960000000003</v>
      </c>
      <c r="I196" s="218">
        <v>2776.4799999999996</v>
      </c>
      <c r="J196" s="218">
        <v>127327.16</v>
      </c>
      <c r="K196" s="218">
        <v>10603.88623931624</v>
      </c>
      <c r="L196" s="218">
        <v>22152.353333333333</v>
      </c>
      <c r="M196" s="218">
        <v>45840.15</v>
      </c>
      <c r="N196" s="218">
        <v>267348.45733333338</v>
      </c>
      <c r="O196" s="218">
        <v>89382.640020426727</v>
      </c>
      <c r="P196" s="218">
        <v>5679.4889408235495</v>
      </c>
      <c r="Q196" s="218">
        <v>362410.58629458363</v>
      </c>
      <c r="R196" s="218">
        <v>3563856.7121611363</v>
      </c>
      <c r="S196" s="218">
        <v>3881752.892161137</v>
      </c>
      <c r="T196" s="219">
        <f t="shared" si="6"/>
        <v>317896.18000000063</v>
      </c>
      <c r="U196" s="220">
        <f t="shared" si="7"/>
        <v>-44514.406294582994</v>
      </c>
    </row>
    <row r="197" spans="1:21" ht="39.75" customHeight="1">
      <c r="A197" s="216" t="s">
        <v>222</v>
      </c>
      <c r="B197" s="217" t="s">
        <v>205</v>
      </c>
      <c r="C197" s="217" t="s">
        <v>206</v>
      </c>
      <c r="D197" s="209">
        <v>3931</v>
      </c>
      <c r="E197" s="218">
        <v>17636.335999999999</v>
      </c>
      <c r="F197" s="218">
        <v>14518.28</v>
      </c>
      <c r="G197" s="218">
        <v>3118.056</v>
      </c>
      <c r="H197" s="218">
        <v>24053.59</v>
      </c>
      <c r="I197" s="218">
        <v>3264.24</v>
      </c>
      <c r="J197" s="218">
        <v>106806.46</v>
      </c>
      <c r="K197" s="218">
        <v>30574.930166666669</v>
      </c>
      <c r="L197" s="218">
        <v>13293.306666666665</v>
      </c>
      <c r="M197" s="218">
        <v>612298.7699999999</v>
      </c>
      <c r="N197" s="218">
        <v>777352.70266666659</v>
      </c>
      <c r="O197" s="218">
        <v>102065.31191521701</v>
      </c>
      <c r="P197" s="218">
        <v>6077.6460768838106</v>
      </c>
      <c r="Q197" s="218">
        <v>885495.66065876733</v>
      </c>
      <c r="R197" s="218">
        <v>3345396.3147327756</v>
      </c>
      <c r="S197" s="218">
        <v>3678398.2447327753</v>
      </c>
      <c r="T197" s="219">
        <f t="shared" si="6"/>
        <v>333001.9299999997</v>
      </c>
      <c r="U197" s="220">
        <f t="shared" si="7"/>
        <v>-552493.73065876763</v>
      </c>
    </row>
    <row r="198" spans="1:21" ht="39.75" customHeight="1">
      <c r="A198" s="216" t="s">
        <v>223</v>
      </c>
      <c r="B198" s="217" t="s">
        <v>205</v>
      </c>
      <c r="C198" s="217" t="s">
        <v>206</v>
      </c>
      <c r="D198" s="209">
        <v>9208</v>
      </c>
      <c r="E198" s="218">
        <v>125500.40800000002</v>
      </c>
      <c r="F198" s="218">
        <v>116146.24000000001</v>
      </c>
      <c r="G198" s="218">
        <v>9354.1679999999997</v>
      </c>
      <c r="H198" s="218">
        <v>83094.22</v>
      </c>
      <c r="I198" s="218">
        <v>10060.719999999998</v>
      </c>
      <c r="J198" s="218">
        <v>286036.82999999996</v>
      </c>
      <c r="K198" s="218">
        <v>64447.668075757574</v>
      </c>
      <c r="L198" s="218">
        <v>78053.82666666666</v>
      </c>
      <c r="M198" s="218">
        <v>571679.05666666664</v>
      </c>
      <c r="N198" s="218">
        <v>1154425.0613333331</v>
      </c>
      <c r="O198" s="218">
        <v>312839.24007149355</v>
      </c>
      <c r="P198" s="218">
        <v>19699.810731918486</v>
      </c>
      <c r="Q198" s="218">
        <v>1486964.1121367454</v>
      </c>
      <c r="R198" s="218">
        <v>6383102.3872591313</v>
      </c>
      <c r="S198" s="218">
        <v>7290861.937259132</v>
      </c>
      <c r="T198" s="219">
        <f t="shared" si="6"/>
        <v>907759.55000000075</v>
      </c>
      <c r="U198" s="220">
        <f t="shared" si="7"/>
        <v>-579204.56213674461</v>
      </c>
    </row>
    <row r="199" spans="1:21" ht="39.75" customHeight="1">
      <c r="A199" s="216" t="s">
        <v>224</v>
      </c>
      <c r="B199" s="217" t="s">
        <v>205</v>
      </c>
      <c r="C199" s="217" t="s">
        <v>206</v>
      </c>
      <c r="D199" s="209">
        <v>2401</v>
      </c>
      <c r="E199" s="218">
        <v>17636.335999999999</v>
      </c>
      <c r="F199" s="218">
        <v>14518.28</v>
      </c>
      <c r="G199" s="218">
        <v>3118.056</v>
      </c>
      <c r="H199" s="218">
        <v>12722.56</v>
      </c>
      <c r="I199" s="218">
        <v>1607.9999999999998</v>
      </c>
      <c r="J199" s="218">
        <v>54070.399999999994</v>
      </c>
      <c r="K199" s="218">
        <v>17183.907777777778</v>
      </c>
      <c r="L199" s="218">
        <v>8128.5333333333328</v>
      </c>
      <c r="M199" s="218">
        <v>58156.67333333334</v>
      </c>
      <c r="N199" s="218">
        <v>152322.50266666667</v>
      </c>
      <c r="O199" s="218">
        <v>51938.561092950673</v>
      </c>
      <c r="P199" s="218">
        <v>3563.5802177645696</v>
      </c>
      <c r="Q199" s="218">
        <v>207824.6439773819</v>
      </c>
      <c r="R199" s="218">
        <v>2095865.0995136807</v>
      </c>
      <c r="S199" s="218">
        <v>2282256.2695136811</v>
      </c>
      <c r="T199" s="219">
        <f t="shared" si="6"/>
        <v>186391.17000000039</v>
      </c>
      <c r="U199" s="220">
        <f t="shared" si="7"/>
        <v>-21433.473977381509</v>
      </c>
    </row>
    <row r="200" spans="1:21" ht="39.75" customHeight="1">
      <c r="A200" s="216" t="s">
        <v>225</v>
      </c>
      <c r="B200" s="217" t="s">
        <v>205</v>
      </c>
      <c r="C200" s="217" t="s">
        <v>206</v>
      </c>
      <c r="D200" s="209">
        <v>3646</v>
      </c>
      <c r="E200" s="218">
        <v>19706.878000000004</v>
      </c>
      <c r="F200" s="218">
        <v>18147.850000000002</v>
      </c>
      <c r="G200" s="218">
        <v>1559.028</v>
      </c>
      <c r="H200" s="218">
        <v>18487.47</v>
      </c>
      <c r="I200" s="218">
        <v>2390.5599999999995</v>
      </c>
      <c r="J200" s="218">
        <v>117724.88</v>
      </c>
      <c r="K200" s="218">
        <v>10780.226414141414</v>
      </c>
      <c r="L200" s="218">
        <v>22499.653333333332</v>
      </c>
      <c r="M200" s="218">
        <v>61014.406666666669</v>
      </c>
      <c r="N200" s="218">
        <v>241823.848</v>
      </c>
      <c r="O200" s="218">
        <v>70056.66379979394</v>
      </c>
      <c r="P200" s="218">
        <v>4880.2206676935712</v>
      </c>
      <c r="Q200" s="218">
        <v>316760.73246748751</v>
      </c>
      <c r="R200" s="218">
        <v>5739920.8657654505</v>
      </c>
      <c r="S200" s="218">
        <v>6017807.6157654496</v>
      </c>
      <c r="T200" s="219">
        <f t="shared" si="6"/>
        <v>277886.74999999907</v>
      </c>
      <c r="U200" s="220">
        <f t="shared" si="7"/>
        <v>-38873.982467488444</v>
      </c>
    </row>
    <row r="201" spans="1:21" ht="39.75" customHeight="1">
      <c r="A201" s="216" t="s">
        <v>226</v>
      </c>
      <c r="B201" s="217" t="s">
        <v>205</v>
      </c>
      <c r="C201" s="217" t="s">
        <v>206</v>
      </c>
      <c r="D201" s="209">
        <v>6097</v>
      </c>
      <c r="E201" s="218">
        <v>31131.588000000003</v>
      </c>
      <c r="F201" s="218">
        <v>21777.420000000002</v>
      </c>
      <c r="G201" s="218">
        <v>9354.1679999999997</v>
      </c>
      <c r="H201" s="218">
        <v>39956.79</v>
      </c>
      <c r="I201" s="218">
        <v>5075.92</v>
      </c>
      <c r="J201" s="218">
        <v>402111.23</v>
      </c>
      <c r="K201" s="218">
        <v>43239.950346443562</v>
      </c>
      <c r="L201" s="218">
        <v>35941.526666666665</v>
      </c>
      <c r="M201" s="218">
        <v>166631.36666666667</v>
      </c>
      <c r="N201" s="218">
        <v>680848.42133333336</v>
      </c>
      <c r="O201" s="218">
        <v>147964.50543921994</v>
      </c>
      <c r="P201" s="218">
        <v>8135.3187800420847</v>
      </c>
      <c r="Q201" s="218">
        <v>836948.24555259536</v>
      </c>
      <c r="R201" s="218">
        <v>2648488.6662933729</v>
      </c>
      <c r="S201" s="218">
        <v>3149774.8462933735</v>
      </c>
      <c r="T201" s="219">
        <f t="shared" ref="T201:T264" si="8">S201-R201</f>
        <v>501286.18000000063</v>
      </c>
      <c r="U201" s="220">
        <f t="shared" ref="U201:U264" si="9">T201-Q201</f>
        <v>-335662.06555259472</v>
      </c>
    </row>
    <row r="202" spans="1:21" ht="39.75" customHeight="1">
      <c r="A202" s="216" t="s">
        <v>227</v>
      </c>
      <c r="B202" s="217" t="s">
        <v>205</v>
      </c>
      <c r="C202" s="217" t="s">
        <v>206</v>
      </c>
      <c r="D202" s="209">
        <v>18577</v>
      </c>
      <c r="E202" s="218">
        <v>169128.70600000001</v>
      </c>
      <c r="F202" s="218">
        <v>127034.95000000001</v>
      </c>
      <c r="G202" s="218">
        <v>42093.756000000008</v>
      </c>
      <c r="H202" s="218">
        <v>167778.75999999998</v>
      </c>
      <c r="I202" s="218">
        <v>19092.319999999996</v>
      </c>
      <c r="J202" s="218">
        <v>722758.69</v>
      </c>
      <c r="K202" s="218">
        <v>94125.459125057401</v>
      </c>
      <c r="L202" s="218">
        <v>90726.67333333334</v>
      </c>
      <c r="M202" s="218">
        <v>879743.79999999993</v>
      </c>
      <c r="N202" s="218">
        <v>2049228.9493333334</v>
      </c>
      <c r="O202" s="218">
        <v>600917.0731103014</v>
      </c>
      <c r="P202" s="218">
        <v>37473.507305635547</v>
      </c>
      <c r="Q202" s="218">
        <v>2687619.5297492705</v>
      </c>
      <c r="R202" s="218">
        <v>7127413.1408729665</v>
      </c>
      <c r="S202" s="218">
        <v>9021820.5908729695</v>
      </c>
      <c r="T202" s="219">
        <f t="shared" si="8"/>
        <v>1894407.450000003</v>
      </c>
      <c r="U202" s="220">
        <f t="shared" si="9"/>
        <v>-793212.07974926755</v>
      </c>
    </row>
    <row r="203" spans="1:21" ht="39.75" customHeight="1">
      <c r="A203" s="216" t="s">
        <v>228</v>
      </c>
      <c r="B203" s="217" t="s">
        <v>229</v>
      </c>
      <c r="C203" s="217" t="s">
        <v>230</v>
      </c>
      <c r="D203" s="209">
        <v>9419</v>
      </c>
      <c r="E203" s="218">
        <v>59120.634000000005</v>
      </c>
      <c r="F203" s="218">
        <v>54443.55</v>
      </c>
      <c r="G203" s="218">
        <v>4677.0839999999998</v>
      </c>
      <c r="H203" s="218">
        <v>65203.119999999995</v>
      </c>
      <c r="I203" s="218">
        <v>5408.2399999999989</v>
      </c>
      <c r="J203" s="218">
        <v>62155.79</v>
      </c>
      <c r="K203" s="218">
        <v>15219.579444444445</v>
      </c>
      <c r="L203" s="218">
        <v>56367.170000000006</v>
      </c>
      <c r="M203" s="218">
        <v>203824.20666666669</v>
      </c>
      <c r="N203" s="218">
        <v>452079.16066666669</v>
      </c>
      <c r="O203" s="218">
        <v>194963.20417792167</v>
      </c>
      <c r="P203" s="218">
        <v>10907.965227524784</v>
      </c>
      <c r="Q203" s="218">
        <v>657950.33007211308</v>
      </c>
      <c r="R203" s="218">
        <v>9622424.8539236952</v>
      </c>
      <c r="S203" s="218">
        <v>10324420.053923694</v>
      </c>
      <c r="T203" s="219">
        <f t="shared" si="8"/>
        <v>701995.19999999925</v>
      </c>
      <c r="U203" s="220">
        <f t="shared" si="9"/>
        <v>44044.869927886175</v>
      </c>
    </row>
    <row r="204" spans="1:21" ht="39.75" customHeight="1">
      <c r="A204" s="216" t="s">
        <v>231</v>
      </c>
      <c r="B204" s="217" t="s">
        <v>229</v>
      </c>
      <c r="C204" s="217" t="s">
        <v>230</v>
      </c>
      <c r="D204" s="209">
        <v>11332</v>
      </c>
      <c r="E204" s="218">
        <v>141577.71599999999</v>
      </c>
      <c r="F204" s="218">
        <v>130664.52</v>
      </c>
      <c r="G204" s="218">
        <v>10913.196</v>
      </c>
      <c r="H204" s="218">
        <v>96810.73000000001</v>
      </c>
      <c r="I204" s="218">
        <v>6056.7999999999993</v>
      </c>
      <c r="J204" s="218">
        <v>122160.81</v>
      </c>
      <c r="K204" s="218">
        <v>20507.68965034965</v>
      </c>
      <c r="L204" s="218">
        <v>44156.71333333334</v>
      </c>
      <c r="M204" s="218">
        <v>396571.79333333328</v>
      </c>
      <c r="N204" s="218">
        <v>807334.56266666658</v>
      </c>
      <c r="O204" s="218">
        <v>233191.28342849456</v>
      </c>
      <c r="P204" s="218">
        <v>13805.734717765161</v>
      </c>
      <c r="Q204" s="218">
        <v>1054331.5808129264</v>
      </c>
      <c r="R204" s="218">
        <v>10568098.115272544</v>
      </c>
      <c r="S204" s="218">
        <v>11430495.005272541</v>
      </c>
      <c r="T204" s="219">
        <f t="shared" si="8"/>
        <v>862396.88999999687</v>
      </c>
      <c r="U204" s="220">
        <f t="shared" si="9"/>
        <v>-191934.69081292953</v>
      </c>
    </row>
    <row r="205" spans="1:21" ht="39.75" customHeight="1">
      <c r="A205" s="216" t="s">
        <v>232</v>
      </c>
      <c r="B205" s="217" t="s">
        <v>229</v>
      </c>
      <c r="C205" s="217" t="s">
        <v>230</v>
      </c>
      <c r="D205" s="209">
        <v>2408</v>
      </c>
      <c r="E205" s="218">
        <v>18147.850000000002</v>
      </c>
      <c r="F205" s="218">
        <v>18147.850000000002</v>
      </c>
      <c r="G205" s="218">
        <v>0</v>
      </c>
      <c r="H205" s="218">
        <v>10138.290000000001</v>
      </c>
      <c r="I205" s="218">
        <v>1088.08</v>
      </c>
      <c r="J205" s="218">
        <v>15850.880000000001</v>
      </c>
      <c r="K205" s="218">
        <v>3993.2299999999996</v>
      </c>
      <c r="L205" s="218">
        <v>10778.4</v>
      </c>
      <c r="M205" s="218">
        <v>34136.366666666669</v>
      </c>
      <c r="N205" s="218">
        <v>90139.866666666669</v>
      </c>
      <c r="O205" s="218">
        <v>32876.148155492672</v>
      </c>
      <c r="P205" s="218">
        <v>2076.1352094673739</v>
      </c>
      <c r="Q205" s="218">
        <v>125092.15003162672</v>
      </c>
      <c r="R205" s="218">
        <v>2025624.5865524355</v>
      </c>
      <c r="S205" s="218">
        <v>2185837.066552436</v>
      </c>
      <c r="T205" s="219">
        <f t="shared" si="8"/>
        <v>160212.48000000045</v>
      </c>
      <c r="U205" s="220">
        <f t="shared" si="9"/>
        <v>35120.329968373728</v>
      </c>
    </row>
    <row r="206" spans="1:21" ht="39.75" customHeight="1">
      <c r="A206" s="216" t="s">
        <v>233</v>
      </c>
      <c r="B206" s="217" t="s">
        <v>229</v>
      </c>
      <c r="C206" s="217" t="s">
        <v>230</v>
      </c>
      <c r="D206" s="209">
        <v>12294</v>
      </c>
      <c r="E206" s="218">
        <v>87645.680000000008</v>
      </c>
      <c r="F206" s="218">
        <v>79850.540000000008</v>
      </c>
      <c r="G206" s="218">
        <v>7795.14</v>
      </c>
      <c r="H206" s="218">
        <v>51089.030000000006</v>
      </c>
      <c r="I206" s="218">
        <v>5837.0399999999991</v>
      </c>
      <c r="J206" s="218">
        <v>137632.95999999999</v>
      </c>
      <c r="K206" s="218">
        <v>8349.8053846153853</v>
      </c>
      <c r="L206" s="218">
        <v>74546.323333333334</v>
      </c>
      <c r="M206" s="218">
        <v>128486.90333333332</v>
      </c>
      <c r="N206" s="218">
        <v>485237.93666666665</v>
      </c>
      <c r="O206" s="218">
        <v>217900.05172826539</v>
      </c>
      <c r="P206" s="218">
        <v>13168.197999902904</v>
      </c>
      <c r="Q206" s="218">
        <v>716306.18639483489</v>
      </c>
      <c r="R206" s="218">
        <v>11509993.451151609</v>
      </c>
      <c r="S206" s="218">
        <v>12385677.101151606</v>
      </c>
      <c r="T206" s="219">
        <f t="shared" si="8"/>
        <v>875683.64999999665</v>
      </c>
      <c r="U206" s="220">
        <f t="shared" si="9"/>
        <v>159377.46360516176</v>
      </c>
    </row>
    <row r="207" spans="1:21" ht="39.75" customHeight="1">
      <c r="A207" s="216" t="s">
        <v>234</v>
      </c>
      <c r="B207" s="217" t="s">
        <v>229</v>
      </c>
      <c r="C207" s="217" t="s">
        <v>230</v>
      </c>
      <c r="D207" s="209">
        <v>1925</v>
      </c>
      <c r="E207" s="218">
        <v>21777.420000000002</v>
      </c>
      <c r="F207" s="218">
        <v>21777.420000000002</v>
      </c>
      <c r="G207" s="218">
        <v>0</v>
      </c>
      <c r="H207" s="218">
        <v>5367.33</v>
      </c>
      <c r="I207" s="218">
        <v>830.79999999999984</v>
      </c>
      <c r="J207" s="218">
        <v>24245.279999999999</v>
      </c>
      <c r="K207" s="218">
        <v>4040.8799999999997</v>
      </c>
      <c r="L207" s="218">
        <v>10242.32</v>
      </c>
      <c r="M207" s="218">
        <v>32047.223333333332</v>
      </c>
      <c r="N207" s="218">
        <v>94510.373333333337</v>
      </c>
      <c r="O207" s="218">
        <v>29053.340230435388</v>
      </c>
      <c r="P207" s="218">
        <v>2197.1437508190224</v>
      </c>
      <c r="Q207" s="218">
        <v>125760.85731458775</v>
      </c>
      <c r="R207" s="218">
        <v>1198552.1442879618</v>
      </c>
      <c r="S207" s="218">
        <v>1337579.2442879619</v>
      </c>
      <c r="T207" s="219">
        <f t="shared" si="8"/>
        <v>139027.10000000009</v>
      </c>
      <c r="U207" s="220">
        <f t="shared" si="9"/>
        <v>13266.242685412348</v>
      </c>
    </row>
    <row r="208" spans="1:21" ht="39.75" customHeight="1">
      <c r="A208" s="216" t="s">
        <v>235</v>
      </c>
      <c r="B208" s="217" t="s">
        <v>229</v>
      </c>
      <c r="C208" s="217" t="s">
        <v>230</v>
      </c>
      <c r="D208" s="209">
        <v>4471</v>
      </c>
      <c r="E208" s="218">
        <v>75733.941999999995</v>
      </c>
      <c r="F208" s="218">
        <v>61702.69</v>
      </c>
      <c r="G208" s="218">
        <v>14031.252</v>
      </c>
      <c r="H208" s="218">
        <v>18686.259999999998</v>
      </c>
      <c r="I208" s="218">
        <v>2438.7999999999997</v>
      </c>
      <c r="J208" s="218">
        <v>24633.72</v>
      </c>
      <c r="K208" s="218">
        <v>544.8508333333333</v>
      </c>
      <c r="L208" s="218">
        <v>26719.923333333336</v>
      </c>
      <c r="M208" s="218">
        <v>86382.556666666671</v>
      </c>
      <c r="N208" s="218">
        <v>234595.20199999999</v>
      </c>
      <c r="O208" s="218">
        <v>87924.582276317611</v>
      </c>
      <c r="P208" s="218">
        <v>5558.5858995079543</v>
      </c>
      <c r="Q208" s="218">
        <v>328078.37017582555</v>
      </c>
      <c r="R208" s="218">
        <v>3572978.6031887098</v>
      </c>
      <c r="S208" s="218">
        <v>3899809.6431887108</v>
      </c>
      <c r="T208" s="219">
        <f t="shared" si="8"/>
        <v>326831.04000000097</v>
      </c>
      <c r="U208" s="220">
        <f t="shared" si="9"/>
        <v>-1247.3301758245798</v>
      </c>
    </row>
    <row r="209" spans="1:21" ht="39.75" customHeight="1">
      <c r="A209" s="216" t="s">
        <v>236</v>
      </c>
      <c r="B209" s="217" t="s">
        <v>229</v>
      </c>
      <c r="C209" s="217" t="s">
        <v>230</v>
      </c>
      <c r="D209" s="209">
        <v>1207</v>
      </c>
      <c r="E209" s="218">
        <v>6747.6260000000002</v>
      </c>
      <c r="F209" s="218">
        <v>3629.57</v>
      </c>
      <c r="G209" s="218">
        <v>3118.056</v>
      </c>
      <c r="H209" s="218">
        <v>3777.0099999999998</v>
      </c>
      <c r="I209" s="218">
        <v>648.55999999999995</v>
      </c>
      <c r="J209" s="218">
        <v>10775.119999999999</v>
      </c>
      <c r="K209" s="218">
        <v>0</v>
      </c>
      <c r="L209" s="218">
        <v>2808</v>
      </c>
      <c r="M209" s="218">
        <v>26522.593333333334</v>
      </c>
      <c r="N209" s="218">
        <v>51278.909333333329</v>
      </c>
      <c r="O209" s="218">
        <v>18349.478040274978</v>
      </c>
      <c r="P209" s="218">
        <v>1077.3663681630585</v>
      </c>
      <c r="Q209" s="218">
        <v>70705.753741771361</v>
      </c>
      <c r="R209" s="218">
        <v>573358.5951439226</v>
      </c>
      <c r="S209" s="218">
        <v>652264.38514392241</v>
      </c>
      <c r="T209" s="219">
        <f t="shared" si="8"/>
        <v>78905.789999999804</v>
      </c>
      <c r="U209" s="220">
        <f t="shared" si="9"/>
        <v>8200.0362582284433</v>
      </c>
    </row>
    <row r="210" spans="1:21" ht="39.75" customHeight="1">
      <c r="A210" s="216" t="s">
        <v>237</v>
      </c>
      <c r="B210" s="217" t="s">
        <v>229</v>
      </c>
      <c r="C210" s="217" t="s">
        <v>230</v>
      </c>
      <c r="D210" s="209">
        <v>13007</v>
      </c>
      <c r="E210" s="218">
        <v>161284.59400000001</v>
      </c>
      <c r="F210" s="218">
        <v>148812.37</v>
      </c>
      <c r="G210" s="218">
        <v>12472.224</v>
      </c>
      <c r="H210" s="218">
        <v>84485.75</v>
      </c>
      <c r="I210" s="218">
        <v>8281.1999999999989</v>
      </c>
      <c r="J210" s="218">
        <v>506623.98</v>
      </c>
      <c r="K210" s="218">
        <v>42368.431499999999</v>
      </c>
      <c r="L210" s="218">
        <v>37286.753333333334</v>
      </c>
      <c r="M210" s="218">
        <v>281211.79666666669</v>
      </c>
      <c r="N210" s="218">
        <v>1079174.074</v>
      </c>
      <c r="O210" s="218">
        <v>306589.19558959443</v>
      </c>
      <c r="P210" s="218">
        <v>18368.716777050362</v>
      </c>
      <c r="Q210" s="218">
        <v>1404131.986366645</v>
      </c>
      <c r="R210" s="218">
        <v>7923513.3885416426</v>
      </c>
      <c r="S210" s="218">
        <v>9005990.8985416405</v>
      </c>
      <c r="T210" s="219">
        <f t="shared" si="8"/>
        <v>1082477.5099999979</v>
      </c>
      <c r="U210" s="220">
        <f t="shared" si="9"/>
        <v>-321654.47636664705</v>
      </c>
    </row>
    <row r="211" spans="1:21" ht="39.75" customHeight="1">
      <c r="A211" s="216" t="s">
        <v>238</v>
      </c>
      <c r="B211" s="217" t="s">
        <v>229</v>
      </c>
      <c r="C211" s="217" t="s">
        <v>230</v>
      </c>
      <c r="D211" s="209">
        <v>15514</v>
      </c>
      <c r="E211" s="218">
        <v>156095.99600000001</v>
      </c>
      <c r="F211" s="218">
        <v>145182.80000000002</v>
      </c>
      <c r="G211" s="218">
        <v>10913.196</v>
      </c>
      <c r="H211" s="218">
        <v>57251.520000000004</v>
      </c>
      <c r="I211" s="218">
        <v>7455.7599999999993</v>
      </c>
      <c r="J211" s="218">
        <v>116154.79000000001</v>
      </c>
      <c r="K211" s="218">
        <v>17392.290909090909</v>
      </c>
      <c r="L211" s="218">
        <v>57858.98333333333</v>
      </c>
      <c r="M211" s="218">
        <v>226543.54333333333</v>
      </c>
      <c r="N211" s="218">
        <v>621360.59266666672</v>
      </c>
      <c r="O211" s="218">
        <v>276006.73218913615</v>
      </c>
      <c r="P211" s="218">
        <v>15209.834697581275</v>
      </c>
      <c r="Q211" s="218">
        <v>912577.15955338406</v>
      </c>
      <c r="R211" s="218">
        <v>10814299.531915214</v>
      </c>
      <c r="S211" s="218">
        <v>11889158.341915216</v>
      </c>
      <c r="T211" s="219">
        <f t="shared" si="8"/>
        <v>1074858.8100000024</v>
      </c>
      <c r="U211" s="220">
        <f t="shared" si="9"/>
        <v>162281.65044661833</v>
      </c>
    </row>
    <row r="212" spans="1:21" ht="39.75" customHeight="1">
      <c r="A212" s="216" t="s">
        <v>239</v>
      </c>
      <c r="B212" s="217" t="s">
        <v>229</v>
      </c>
      <c r="C212" s="217" t="s">
        <v>230</v>
      </c>
      <c r="D212" s="209">
        <v>3534</v>
      </c>
      <c r="E212" s="218">
        <v>40972.784</v>
      </c>
      <c r="F212" s="218">
        <v>36295.700000000004</v>
      </c>
      <c r="G212" s="218">
        <v>4677.0839999999998</v>
      </c>
      <c r="H212" s="218">
        <v>19879</v>
      </c>
      <c r="I212" s="218">
        <v>1388.2399999999998</v>
      </c>
      <c r="J212" s="218">
        <v>2264.85</v>
      </c>
      <c r="K212" s="218">
        <v>8642.3822222222225</v>
      </c>
      <c r="L212" s="218">
        <v>8341.92</v>
      </c>
      <c r="M212" s="218">
        <v>57183.08666666667</v>
      </c>
      <c r="N212" s="218">
        <v>130029.88066666666</v>
      </c>
      <c r="O212" s="218">
        <v>51990.18778077911</v>
      </c>
      <c r="P212" s="218">
        <v>3263.6436152687243</v>
      </c>
      <c r="Q212" s="218">
        <v>185283.71206271451</v>
      </c>
      <c r="R212" s="218">
        <v>2286437.5600698441</v>
      </c>
      <c r="S212" s="218">
        <v>2507517.2400698438</v>
      </c>
      <c r="T212" s="219">
        <f t="shared" si="8"/>
        <v>221079.6799999997</v>
      </c>
      <c r="U212" s="220">
        <f t="shared" si="9"/>
        <v>35795.967937285197</v>
      </c>
    </row>
    <row r="213" spans="1:21" ht="39.75" customHeight="1">
      <c r="A213" s="216" t="s">
        <v>240</v>
      </c>
      <c r="B213" s="217" t="s">
        <v>229</v>
      </c>
      <c r="C213" s="217" t="s">
        <v>230</v>
      </c>
      <c r="D213" s="209">
        <v>20456</v>
      </c>
      <c r="E213" s="218">
        <v>208493.49000000002</v>
      </c>
      <c r="F213" s="218">
        <v>185108.07</v>
      </c>
      <c r="G213" s="218">
        <v>23385.420000000002</v>
      </c>
      <c r="H213" s="218">
        <v>125237.7</v>
      </c>
      <c r="I213" s="218">
        <v>11218.479999999998</v>
      </c>
      <c r="J213" s="218">
        <v>653360.35</v>
      </c>
      <c r="K213" s="218">
        <v>48051.287990570214</v>
      </c>
      <c r="L213" s="218">
        <v>74010.156666666662</v>
      </c>
      <c r="M213" s="218">
        <v>306655.5633333333</v>
      </c>
      <c r="N213" s="218">
        <v>1378975.74</v>
      </c>
      <c r="O213" s="218">
        <v>415921.50224623288</v>
      </c>
      <c r="P213" s="218">
        <v>25446.292195635055</v>
      </c>
      <c r="Q213" s="218">
        <v>1820343.5344418681</v>
      </c>
      <c r="R213" s="218">
        <v>13844939.004117411</v>
      </c>
      <c r="S213" s="218">
        <v>15363653.04411741</v>
      </c>
      <c r="T213" s="219">
        <f t="shared" si="8"/>
        <v>1518714.0399999991</v>
      </c>
      <c r="U213" s="220">
        <f t="shared" si="9"/>
        <v>-301629.49444186897</v>
      </c>
    </row>
    <row r="214" spans="1:21" ht="39.75" customHeight="1">
      <c r="A214" s="216" t="s">
        <v>241</v>
      </c>
      <c r="B214" s="217" t="s">
        <v>229</v>
      </c>
      <c r="C214" s="217" t="s">
        <v>230</v>
      </c>
      <c r="D214" s="209">
        <v>2925</v>
      </c>
      <c r="E214" s="218">
        <v>16077.307999999999</v>
      </c>
      <c r="F214" s="218">
        <v>14518.28</v>
      </c>
      <c r="G214" s="218">
        <v>1559.028</v>
      </c>
      <c r="H214" s="218">
        <v>13120.14</v>
      </c>
      <c r="I214" s="218">
        <v>1345.36</v>
      </c>
      <c r="J214" s="218">
        <v>22749.759999999998</v>
      </c>
      <c r="K214" s="218">
        <v>8093.9822222222238</v>
      </c>
      <c r="L214" s="218">
        <v>20383.066666666669</v>
      </c>
      <c r="M214" s="218">
        <v>59057.46333333334</v>
      </c>
      <c r="N214" s="218">
        <v>132733.098</v>
      </c>
      <c r="O214" s="218">
        <v>47402.818270710362</v>
      </c>
      <c r="P214" s="218">
        <v>2786.0449520613051</v>
      </c>
      <c r="Q214" s="218">
        <v>182921.96122277167</v>
      </c>
      <c r="R214" s="218">
        <v>2106467.7337112646</v>
      </c>
      <c r="S214" s="218">
        <v>2310600.2637112648</v>
      </c>
      <c r="T214" s="219">
        <f t="shared" si="8"/>
        <v>204132.53000000026</v>
      </c>
      <c r="U214" s="220">
        <f t="shared" si="9"/>
        <v>21210.568777228589</v>
      </c>
    </row>
    <row r="215" spans="1:21" ht="39.75" customHeight="1">
      <c r="A215" s="216" t="s">
        <v>242</v>
      </c>
      <c r="B215" s="217" t="s">
        <v>229</v>
      </c>
      <c r="C215" s="217" t="s">
        <v>230</v>
      </c>
      <c r="D215" s="209">
        <v>14221</v>
      </c>
      <c r="E215" s="218">
        <v>188786.61200000002</v>
      </c>
      <c r="F215" s="218">
        <v>166960.22</v>
      </c>
      <c r="G215" s="218">
        <v>21826.392</v>
      </c>
      <c r="H215" s="218">
        <v>57052.73</v>
      </c>
      <c r="I215" s="218">
        <v>7595.119999999999</v>
      </c>
      <c r="J215" s="218">
        <v>147422.72</v>
      </c>
      <c r="K215" s="218">
        <v>24625.712287878789</v>
      </c>
      <c r="L215" s="218">
        <v>40615.586666666662</v>
      </c>
      <c r="M215" s="218">
        <v>219900.00333333333</v>
      </c>
      <c r="N215" s="218">
        <v>661372.772</v>
      </c>
      <c r="O215" s="218">
        <v>289004.27913433092</v>
      </c>
      <c r="P215" s="218">
        <v>16188.24203192755</v>
      </c>
      <c r="Q215" s="218">
        <v>966565.29316625849</v>
      </c>
      <c r="R215" s="218">
        <v>11993235.160108302</v>
      </c>
      <c r="S215" s="218">
        <v>13053943.960108306</v>
      </c>
      <c r="T215" s="219">
        <f t="shared" si="8"/>
        <v>1060708.8000000045</v>
      </c>
      <c r="U215" s="220">
        <f t="shared" si="9"/>
        <v>94143.506833745982</v>
      </c>
    </row>
    <row r="216" spans="1:21" ht="39.75" customHeight="1">
      <c r="A216" s="216" t="s">
        <v>243</v>
      </c>
      <c r="B216" s="217" t="s">
        <v>229</v>
      </c>
      <c r="C216" s="217" t="s">
        <v>230</v>
      </c>
      <c r="D216" s="209">
        <v>64130</v>
      </c>
      <c r="E216" s="218">
        <v>940085.80800000019</v>
      </c>
      <c r="F216" s="218">
        <v>696877.44000000006</v>
      </c>
      <c r="G216" s="218">
        <v>243208.36800000002</v>
      </c>
      <c r="H216" s="218">
        <v>429982.77</v>
      </c>
      <c r="I216" s="218">
        <v>41100.479999999996</v>
      </c>
      <c r="J216" s="218">
        <v>722531.5</v>
      </c>
      <c r="K216" s="218">
        <v>112310.88893174603</v>
      </c>
      <c r="L216" s="218">
        <v>295176.67333333334</v>
      </c>
      <c r="M216" s="218">
        <v>1766420.7533333332</v>
      </c>
      <c r="N216" s="218">
        <v>4195297.9846666669</v>
      </c>
      <c r="O216" s="218">
        <v>1658334.0778898513</v>
      </c>
      <c r="P216" s="218">
        <v>89302.404516867173</v>
      </c>
      <c r="Q216" s="218">
        <v>5942934.4670733856</v>
      </c>
      <c r="R216" s="218">
        <v>31406569.753894337</v>
      </c>
      <c r="S216" s="218">
        <v>36933090.443894334</v>
      </c>
      <c r="T216" s="219">
        <f t="shared" si="8"/>
        <v>5526520.6899999976</v>
      </c>
      <c r="U216" s="220">
        <f t="shared" si="9"/>
        <v>-416413.77707338799</v>
      </c>
    </row>
    <row r="217" spans="1:21" ht="39.75" customHeight="1">
      <c r="A217" s="216" t="s">
        <v>244</v>
      </c>
      <c r="B217" s="217" t="s">
        <v>229</v>
      </c>
      <c r="C217" s="217" t="s">
        <v>230</v>
      </c>
      <c r="D217" s="209">
        <v>2007</v>
      </c>
      <c r="E217" s="218">
        <v>5188.5980000000009</v>
      </c>
      <c r="F217" s="218">
        <v>3629.57</v>
      </c>
      <c r="G217" s="218">
        <v>1559.028</v>
      </c>
      <c r="H217" s="218">
        <v>11529.82</v>
      </c>
      <c r="I217" s="218">
        <v>1286.3999999999999</v>
      </c>
      <c r="J217" s="218">
        <v>27222.87</v>
      </c>
      <c r="K217" s="218">
        <v>1905.8333333333333</v>
      </c>
      <c r="L217" s="218">
        <v>48207.313333333332</v>
      </c>
      <c r="M217" s="218">
        <v>98914.016666666663</v>
      </c>
      <c r="N217" s="218">
        <v>192349.01799999998</v>
      </c>
      <c r="O217" s="218">
        <v>38992.640835584338</v>
      </c>
      <c r="P217" s="218">
        <v>2741.3129367752554</v>
      </c>
      <c r="Q217" s="218">
        <v>234082.97177235957</v>
      </c>
      <c r="R217" s="218">
        <v>1954078.9905943028</v>
      </c>
      <c r="S217" s="218">
        <v>2113791.5305943033</v>
      </c>
      <c r="T217" s="219">
        <f t="shared" si="8"/>
        <v>159712.5400000005</v>
      </c>
      <c r="U217" s="220">
        <f t="shared" si="9"/>
        <v>-74370.431772359065</v>
      </c>
    </row>
    <row r="218" spans="1:21" ht="39.75" customHeight="1">
      <c r="A218" s="216" t="s">
        <v>245</v>
      </c>
      <c r="B218" s="217" t="s">
        <v>229</v>
      </c>
      <c r="C218" s="217" t="s">
        <v>230</v>
      </c>
      <c r="D218" s="209">
        <v>4994</v>
      </c>
      <c r="E218" s="218">
        <v>50813.98</v>
      </c>
      <c r="F218" s="218">
        <v>50813.98</v>
      </c>
      <c r="G218" s="218">
        <v>0</v>
      </c>
      <c r="H218" s="218">
        <v>22662.06</v>
      </c>
      <c r="I218" s="218">
        <v>2417.3599999999997</v>
      </c>
      <c r="J218" s="218">
        <v>65145.32</v>
      </c>
      <c r="K218" s="218">
        <v>6799.4765000000007</v>
      </c>
      <c r="L218" s="218">
        <v>22623.910000000003</v>
      </c>
      <c r="M218" s="218">
        <v>66507.006666666668</v>
      </c>
      <c r="N218" s="218">
        <v>230169.63666666666</v>
      </c>
      <c r="O218" s="218">
        <v>77220.720086157206</v>
      </c>
      <c r="P218" s="218">
        <v>5337.4578239429547</v>
      </c>
      <c r="Q218" s="218">
        <v>312727.8145767668</v>
      </c>
      <c r="R218" s="218">
        <v>3415249.6639032313</v>
      </c>
      <c r="S218" s="218">
        <v>3754972.8139032316</v>
      </c>
      <c r="T218" s="219">
        <f t="shared" si="8"/>
        <v>339723.15000000037</v>
      </c>
      <c r="U218" s="220">
        <f t="shared" si="9"/>
        <v>26995.33542323357</v>
      </c>
    </row>
    <row r="219" spans="1:21" ht="39.75" customHeight="1">
      <c r="A219" s="216" t="s">
        <v>246</v>
      </c>
      <c r="B219" s="217" t="s">
        <v>229</v>
      </c>
      <c r="C219" s="217" t="s">
        <v>230</v>
      </c>
      <c r="D219" s="209">
        <v>2784</v>
      </c>
      <c r="E219" s="218">
        <v>7259.14</v>
      </c>
      <c r="F219" s="218">
        <v>7259.14</v>
      </c>
      <c r="G219" s="218">
        <v>0</v>
      </c>
      <c r="H219" s="218">
        <v>17294.73</v>
      </c>
      <c r="I219" s="218">
        <v>1356.0799999999997</v>
      </c>
      <c r="J219" s="218">
        <v>20582.059999999998</v>
      </c>
      <c r="K219" s="218">
        <v>5190.5583333333334</v>
      </c>
      <c r="L219" s="218">
        <v>18274.216666666667</v>
      </c>
      <c r="M219" s="218">
        <v>67313.183333333334</v>
      </c>
      <c r="N219" s="218">
        <v>132079.41</v>
      </c>
      <c r="O219" s="218">
        <v>44344.571930664533</v>
      </c>
      <c r="P219" s="218">
        <v>2793.8519547291535</v>
      </c>
      <c r="Q219" s="218">
        <v>179217.83388539369</v>
      </c>
      <c r="R219" s="218">
        <v>1794706.1165877422</v>
      </c>
      <c r="S219" s="218">
        <v>1988643.6465877425</v>
      </c>
      <c r="T219" s="219">
        <f t="shared" si="8"/>
        <v>193937.53000000026</v>
      </c>
      <c r="U219" s="220">
        <f t="shared" si="9"/>
        <v>14719.696114606573</v>
      </c>
    </row>
    <row r="220" spans="1:21" ht="39.75" customHeight="1">
      <c r="A220" s="216" t="s">
        <v>247</v>
      </c>
      <c r="B220" s="217" t="s">
        <v>229</v>
      </c>
      <c r="C220" s="217" t="s">
        <v>230</v>
      </c>
      <c r="D220" s="209">
        <v>5522</v>
      </c>
      <c r="E220" s="218">
        <v>66379.774000000005</v>
      </c>
      <c r="F220" s="218">
        <v>61702.69</v>
      </c>
      <c r="G220" s="218">
        <v>4677.0839999999998</v>
      </c>
      <c r="H220" s="218">
        <v>47908.39</v>
      </c>
      <c r="I220" s="218">
        <v>3526.8799999999997</v>
      </c>
      <c r="J220" s="218">
        <v>181015.38999999998</v>
      </c>
      <c r="K220" s="218">
        <v>15954.258611111109</v>
      </c>
      <c r="L220" s="218">
        <v>34333.443333333336</v>
      </c>
      <c r="M220" s="218">
        <v>171030.24333333332</v>
      </c>
      <c r="N220" s="218">
        <v>504194.12066666665</v>
      </c>
      <c r="O220" s="218">
        <v>129210.90786693632</v>
      </c>
      <c r="P220" s="218">
        <v>7629.2351071006233</v>
      </c>
      <c r="Q220" s="218">
        <v>641034.26364070352</v>
      </c>
      <c r="R220" s="218">
        <v>2879798.8735975153</v>
      </c>
      <c r="S220" s="218">
        <v>3312703.1135975164</v>
      </c>
      <c r="T220" s="219">
        <f t="shared" si="8"/>
        <v>432904.24000000115</v>
      </c>
      <c r="U220" s="220">
        <f t="shared" si="9"/>
        <v>-208130.02364070236</v>
      </c>
    </row>
    <row r="221" spans="1:21" ht="39.75" customHeight="1">
      <c r="A221" s="216" t="s">
        <v>248</v>
      </c>
      <c r="B221" s="217" t="s">
        <v>249</v>
      </c>
      <c r="C221" s="217" t="s">
        <v>250</v>
      </c>
      <c r="D221" s="209">
        <v>1278</v>
      </c>
      <c r="E221" s="218">
        <v>26454.504000000001</v>
      </c>
      <c r="F221" s="218">
        <v>21777.420000000002</v>
      </c>
      <c r="G221" s="218">
        <v>4677.0839999999998</v>
      </c>
      <c r="H221" s="218">
        <v>8945.5499999999993</v>
      </c>
      <c r="I221" s="218">
        <v>653.91999999999985</v>
      </c>
      <c r="J221" s="218">
        <v>17460.490000000002</v>
      </c>
      <c r="K221" s="218">
        <v>820.66666666666663</v>
      </c>
      <c r="L221" s="218">
        <v>0</v>
      </c>
      <c r="M221" s="218">
        <v>12875.776666666665</v>
      </c>
      <c r="N221" s="218">
        <v>66390.240666666679</v>
      </c>
      <c r="O221" s="218">
        <v>20795.924837772756</v>
      </c>
      <c r="P221" s="218">
        <v>1483.9635071074795</v>
      </c>
      <c r="Q221" s="218">
        <v>88670.129011546916</v>
      </c>
      <c r="R221" s="218">
        <v>155885.06052106575</v>
      </c>
      <c r="S221" s="218">
        <v>236709.41052106561</v>
      </c>
      <c r="T221" s="219">
        <f t="shared" si="8"/>
        <v>80824.34999999986</v>
      </c>
      <c r="U221" s="220">
        <f t="shared" si="9"/>
        <v>-7845.7790115470561</v>
      </c>
    </row>
    <row r="222" spans="1:21" ht="39.75" customHeight="1">
      <c r="A222" s="216" t="s">
        <v>251</v>
      </c>
      <c r="B222" s="217" t="s">
        <v>249</v>
      </c>
      <c r="C222" s="217" t="s">
        <v>250</v>
      </c>
      <c r="D222" s="209">
        <v>2068</v>
      </c>
      <c r="E222" s="218">
        <v>3629.57</v>
      </c>
      <c r="F222" s="218">
        <v>3629.57</v>
      </c>
      <c r="G222" s="218">
        <v>0</v>
      </c>
      <c r="H222" s="218">
        <v>8945.5499999999993</v>
      </c>
      <c r="I222" s="218">
        <v>911.19999999999982</v>
      </c>
      <c r="J222" s="218">
        <v>1828.79</v>
      </c>
      <c r="K222" s="218">
        <v>0</v>
      </c>
      <c r="L222" s="218">
        <v>13655.453333333333</v>
      </c>
      <c r="M222" s="218">
        <v>5931.2333333333327</v>
      </c>
      <c r="N222" s="218">
        <v>34901.796666666662</v>
      </c>
      <c r="O222" s="218">
        <v>30038.558099005095</v>
      </c>
      <c r="P222" s="218">
        <v>1921.1556565069814</v>
      </c>
      <c r="Q222" s="218">
        <v>66861.510422178733</v>
      </c>
      <c r="R222" s="218">
        <v>2034889.4025898704</v>
      </c>
      <c r="S222" s="218">
        <v>2183185.5425898703</v>
      </c>
      <c r="T222" s="219">
        <f t="shared" si="8"/>
        <v>148296.1399999999</v>
      </c>
      <c r="U222" s="220">
        <f t="shared" si="9"/>
        <v>81434.629577821164</v>
      </c>
    </row>
    <row r="223" spans="1:21" ht="39.75" customHeight="1">
      <c r="A223" s="216" t="s">
        <v>252</v>
      </c>
      <c r="B223" s="217" t="s">
        <v>249</v>
      </c>
      <c r="C223" s="217" t="s">
        <v>250</v>
      </c>
      <c r="D223" s="209">
        <v>6404</v>
      </c>
      <c r="E223" s="218">
        <v>40485.756000000001</v>
      </c>
      <c r="F223" s="218">
        <v>21777.420000000002</v>
      </c>
      <c r="G223" s="218">
        <v>18708.335999999999</v>
      </c>
      <c r="H223" s="218">
        <v>24848.75</v>
      </c>
      <c r="I223" s="218">
        <v>2422.7199999999998</v>
      </c>
      <c r="J223" s="218">
        <v>46061.31</v>
      </c>
      <c r="K223" s="218">
        <v>0</v>
      </c>
      <c r="L223" s="218">
        <v>30627.89333333333</v>
      </c>
      <c r="M223" s="218">
        <v>112419.82333333332</v>
      </c>
      <c r="N223" s="218">
        <v>256866.25266666664</v>
      </c>
      <c r="O223" s="218">
        <v>86264.577104835145</v>
      </c>
      <c r="P223" s="218">
        <v>5364.9933333525269</v>
      </c>
      <c r="Q223" s="218">
        <v>348495.82310485432</v>
      </c>
      <c r="R223" s="218">
        <v>3203748.0391257778</v>
      </c>
      <c r="S223" s="218">
        <v>3600108.0091257775</v>
      </c>
      <c r="T223" s="219">
        <f t="shared" si="8"/>
        <v>396359.96999999974</v>
      </c>
      <c r="U223" s="220">
        <f t="shared" si="9"/>
        <v>47864.146895145415</v>
      </c>
    </row>
    <row r="224" spans="1:21" ht="39.75" customHeight="1">
      <c r="A224" s="216" t="s">
        <v>253</v>
      </c>
      <c r="B224" s="217" t="s">
        <v>249</v>
      </c>
      <c r="C224" s="217" t="s">
        <v>250</v>
      </c>
      <c r="D224" s="209">
        <v>6416</v>
      </c>
      <c r="E224" s="218">
        <v>16077.307999999999</v>
      </c>
      <c r="F224" s="218">
        <v>14518.28</v>
      </c>
      <c r="G224" s="218">
        <v>1559.028</v>
      </c>
      <c r="H224" s="218">
        <v>18487.47</v>
      </c>
      <c r="I224" s="218">
        <v>2202.9599999999996</v>
      </c>
      <c r="J224" s="218">
        <v>31738.58</v>
      </c>
      <c r="K224" s="218">
        <v>0</v>
      </c>
      <c r="L224" s="218">
        <v>35371.173333333332</v>
      </c>
      <c r="M224" s="218">
        <v>93780.523333333331</v>
      </c>
      <c r="N224" s="218">
        <v>197658.01466666668</v>
      </c>
      <c r="O224" s="218">
        <v>83183.699351091025</v>
      </c>
      <c r="P224" s="218">
        <v>5329.0178210587937</v>
      </c>
      <c r="Q224" s="218">
        <v>286170.73183881649</v>
      </c>
      <c r="R224" s="218">
        <v>5985264.7068657856</v>
      </c>
      <c r="S224" s="218">
        <v>6390682.0068657864</v>
      </c>
      <c r="T224" s="219">
        <f t="shared" si="8"/>
        <v>405417.30000000075</v>
      </c>
      <c r="U224" s="220">
        <f t="shared" si="9"/>
        <v>119246.56816118426</v>
      </c>
    </row>
    <row r="225" spans="1:21" ht="39.75" customHeight="1">
      <c r="A225" s="216" t="s">
        <v>254</v>
      </c>
      <c r="B225" s="217" t="s">
        <v>249</v>
      </c>
      <c r="C225" s="217" t="s">
        <v>250</v>
      </c>
      <c r="D225" s="209">
        <v>7996</v>
      </c>
      <c r="E225" s="218">
        <v>130713.49200000001</v>
      </c>
      <c r="F225" s="218">
        <v>108887.1</v>
      </c>
      <c r="G225" s="218">
        <v>21826.392</v>
      </c>
      <c r="H225" s="218">
        <v>38764.050000000003</v>
      </c>
      <c r="I225" s="218">
        <v>4111.119999999999</v>
      </c>
      <c r="J225" s="218">
        <v>65452.130000000005</v>
      </c>
      <c r="K225" s="218">
        <v>10374.525714285714</v>
      </c>
      <c r="L225" s="218">
        <v>39114.149999999994</v>
      </c>
      <c r="M225" s="218">
        <v>68599.296666666676</v>
      </c>
      <c r="N225" s="218">
        <v>346754.23866666673</v>
      </c>
      <c r="O225" s="218">
        <v>155584.32656407767</v>
      </c>
      <c r="P225" s="218">
        <v>7992.1552311195137</v>
      </c>
      <c r="Q225" s="218">
        <v>510330.72046186397</v>
      </c>
      <c r="R225" s="218">
        <v>7253233.2517776377</v>
      </c>
      <c r="S225" s="218">
        <v>7814058.6117776372</v>
      </c>
      <c r="T225" s="219">
        <f t="shared" si="8"/>
        <v>560825.3599999994</v>
      </c>
      <c r="U225" s="220">
        <f t="shared" si="9"/>
        <v>50494.639538135438</v>
      </c>
    </row>
    <row r="226" spans="1:21" ht="39.75" customHeight="1">
      <c r="A226" s="216" t="s">
        <v>255</v>
      </c>
      <c r="B226" s="217" t="s">
        <v>249</v>
      </c>
      <c r="C226" s="217" t="s">
        <v>250</v>
      </c>
      <c r="D226" s="209">
        <v>5534</v>
      </c>
      <c r="E226" s="218">
        <v>40461.269999999997</v>
      </c>
      <c r="F226" s="218">
        <v>32666.13</v>
      </c>
      <c r="G226" s="218">
        <v>7795.14</v>
      </c>
      <c r="H226" s="218">
        <v>9144.34</v>
      </c>
      <c r="I226" s="218">
        <v>986.2399999999999</v>
      </c>
      <c r="J226" s="218">
        <v>30556.809999999998</v>
      </c>
      <c r="K226" s="218">
        <v>2245.1266666666666</v>
      </c>
      <c r="L226" s="218">
        <v>43581.14666666666</v>
      </c>
      <c r="M226" s="218">
        <v>28028.103333333333</v>
      </c>
      <c r="N226" s="218">
        <v>152757.91</v>
      </c>
      <c r="O226" s="218">
        <v>36970.533044929347</v>
      </c>
      <c r="P226" s="218">
        <v>2769.3759463650886</v>
      </c>
      <c r="Q226" s="218">
        <v>192497.81899129445</v>
      </c>
      <c r="R226" s="218">
        <v>12217892.325259862</v>
      </c>
      <c r="S226" s="218">
        <v>12500315.76525986</v>
      </c>
      <c r="T226" s="219">
        <f t="shared" si="8"/>
        <v>282423.43999999762</v>
      </c>
      <c r="U226" s="220">
        <f t="shared" si="9"/>
        <v>89925.621008703165</v>
      </c>
    </row>
    <row r="227" spans="1:21" ht="39.75" customHeight="1">
      <c r="A227" s="216" t="s">
        <v>256</v>
      </c>
      <c r="B227" s="217" t="s">
        <v>249</v>
      </c>
      <c r="C227" s="217" t="s">
        <v>250</v>
      </c>
      <c r="D227" s="209">
        <v>5451</v>
      </c>
      <c r="E227" s="218">
        <v>32154.615999999998</v>
      </c>
      <c r="F227" s="218">
        <v>29036.560000000001</v>
      </c>
      <c r="G227" s="218">
        <v>3118.056</v>
      </c>
      <c r="H227" s="218">
        <v>17294.73</v>
      </c>
      <c r="I227" s="218">
        <v>2465.6</v>
      </c>
      <c r="J227" s="218">
        <v>57986.92</v>
      </c>
      <c r="K227" s="218">
        <v>10810.101333333332</v>
      </c>
      <c r="L227" s="218">
        <v>16394.399999999998</v>
      </c>
      <c r="M227" s="218">
        <v>52256.736666666664</v>
      </c>
      <c r="N227" s="218">
        <v>178553.00266666664</v>
      </c>
      <c r="O227" s="218">
        <v>83953.918789527073</v>
      </c>
      <c r="P227" s="218">
        <v>4667.4270949766815</v>
      </c>
      <c r="Q227" s="218">
        <v>267174.34855117043</v>
      </c>
      <c r="R227" s="218">
        <v>6588617.2126064654</v>
      </c>
      <c r="S227" s="218">
        <v>6957395.0926064644</v>
      </c>
      <c r="T227" s="219">
        <f t="shared" si="8"/>
        <v>368777.87999999896</v>
      </c>
      <c r="U227" s="220">
        <f t="shared" si="9"/>
        <v>101603.53144882852</v>
      </c>
    </row>
    <row r="228" spans="1:21" ht="39.75" customHeight="1">
      <c r="A228" s="216" t="s">
        <v>257</v>
      </c>
      <c r="B228" s="217" t="s">
        <v>249</v>
      </c>
      <c r="C228" s="217" t="s">
        <v>250</v>
      </c>
      <c r="D228" s="209">
        <v>19453</v>
      </c>
      <c r="E228" s="218">
        <v>179456.93000000002</v>
      </c>
      <c r="F228" s="218">
        <v>156071.51</v>
      </c>
      <c r="G228" s="218">
        <v>23385.420000000002</v>
      </c>
      <c r="H228" s="218">
        <v>48504.759999999995</v>
      </c>
      <c r="I228" s="218">
        <v>7809.5199999999995</v>
      </c>
      <c r="J228" s="218">
        <v>131980.35999999999</v>
      </c>
      <c r="K228" s="218">
        <v>25280.725594405594</v>
      </c>
      <c r="L228" s="218">
        <v>144871.32666666666</v>
      </c>
      <c r="M228" s="218">
        <v>252672.36999999997</v>
      </c>
      <c r="N228" s="218">
        <v>765295.2666666666</v>
      </c>
      <c r="O228" s="218">
        <v>284981.19222133036</v>
      </c>
      <c r="P228" s="218">
        <v>16067.127990539855</v>
      </c>
      <c r="Q228" s="218">
        <v>1066343.586878537</v>
      </c>
      <c r="R228" s="218">
        <v>19786444.999655616</v>
      </c>
      <c r="S228" s="218">
        <v>21068568.209655616</v>
      </c>
      <c r="T228" s="219">
        <f t="shared" si="8"/>
        <v>1282123.2100000009</v>
      </c>
      <c r="U228" s="220">
        <f t="shared" si="9"/>
        <v>215779.62312146393</v>
      </c>
    </row>
    <row r="229" spans="1:21" ht="39.75" customHeight="1">
      <c r="A229" s="216" t="s">
        <v>258</v>
      </c>
      <c r="B229" s="217" t="s">
        <v>249</v>
      </c>
      <c r="C229" s="217" t="s">
        <v>250</v>
      </c>
      <c r="D229" s="209">
        <v>9558</v>
      </c>
      <c r="E229" s="218">
        <v>44626.84</v>
      </c>
      <c r="F229" s="218">
        <v>29036.560000000001</v>
      </c>
      <c r="G229" s="218">
        <v>15590.28</v>
      </c>
      <c r="H229" s="218">
        <v>30017.29</v>
      </c>
      <c r="I229" s="218">
        <v>2470.9599999999996</v>
      </c>
      <c r="J229" s="218">
        <v>38579.21</v>
      </c>
      <c r="K229" s="218">
        <v>2696.8186666666666</v>
      </c>
      <c r="L229" s="218">
        <v>35322.36</v>
      </c>
      <c r="M229" s="218">
        <v>76309.726666666669</v>
      </c>
      <c r="N229" s="218">
        <v>227326.38666666672</v>
      </c>
      <c r="O229" s="218">
        <v>98588.088119811597</v>
      </c>
      <c r="P229" s="218">
        <v>6483.5047155758666</v>
      </c>
      <c r="Q229" s="218">
        <v>332397.97950205422</v>
      </c>
      <c r="R229" s="218">
        <v>10547114.542636201</v>
      </c>
      <c r="S229" s="218">
        <v>11209332.6626362</v>
      </c>
      <c r="T229" s="219">
        <f t="shared" si="8"/>
        <v>662218.11999999918</v>
      </c>
      <c r="U229" s="220">
        <f t="shared" si="9"/>
        <v>329820.14049794496</v>
      </c>
    </row>
    <row r="230" spans="1:21" ht="39.75" customHeight="1">
      <c r="A230" s="221" t="s">
        <v>259</v>
      </c>
      <c r="B230" s="217" t="s">
        <v>249</v>
      </c>
      <c r="C230" s="217" t="s">
        <v>250</v>
      </c>
      <c r="D230" s="209">
        <v>11174</v>
      </c>
      <c r="E230" s="218">
        <v>58097.606000000007</v>
      </c>
      <c r="F230" s="218">
        <v>47184.41</v>
      </c>
      <c r="G230" s="218">
        <v>10913.196</v>
      </c>
      <c r="H230" s="218">
        <v>19680.21</v>
      </c>
      <c r="I230" s="218">
        <v>2487.0399999999995</v>
      </c>
      <c r="J230" s="218">
        <v>105768.72</v>
      </c>
      <c r="K230" s="218">
        <v>6628.8059259259271</v>
      </c>
      <c r="L230" s="218">
        <v>67271.513333333321</v>
      </c>
      <c r="M230" s="218">
        <v>89228.89</v>
      </c>
      <c r="N230" s="218">
        <v>342533.97933333332</v>
      </c>
      <c r="O230" s="218">
        <v>83953.918789527073</v>
      </c>
      <c r="P230" s="218">
        <v>6064.669572449413</v>
      </c>
      <c r="Q230" s="218">
        <v>432552.56769530982</v>
      </c>
      <c r="R230" s="218">
        <v>17553874.288712289</v>
      </c>
      <c r="S230" s="218">
        <v>18166929.098712292</v>
      </c>
      <c r="T230" s="219">
        <f t="shared" si="8"/>
        <v>613054.81000000238</v>
      </c>
      <c r="U230" s="220">
        <f t="shared" si="9"/>
        <v>180502.24230469257</v>
      </c>
    </row>
    <row r="231" spans="1:21" ht="39.75" customHeight="1">
      <c r="A231" s="216" t="s">
        <v>260</v>
      </c>
      <c r="B231" s="217" t="s">
        <v>249</v>
      </c>
      <c r="C231" s="217" t="s">
        <v>250</v>
      </c>
      <c r="D231" s="209">
        <v>19066</v>
      </c>
      <c r="E231" s="218">
        <v>449361.97000000003</v>
      </c>
      <c r="F231" s="218">
        <v>301254.31</v>
      </c>
      <c r="G231" s="218">
        <v>148107.66</v>
      </c>
      <c r="H231" s="218">
        <v>121858.27</v>
      </c>
      <c r="I231" s="218">
        <v>10977.279999999999</v>
      </c>
      <c r="J231" s="218">
        <v>33331.83</v>
      </c>
      <c r="K231" s="218">
        <v>8179.5099999999993</v>
      </c>
      <c r="L231" s="218">
        <v>109170.89</v>
      </c>
      <c r="M231" s="218">
        <v>306260.09666666668</v>
      </c>
      <c r="N231" s="218">
        <v>1030960.3366666667</v>
      </c>
      <c r="O231" s="218">
        <v>443646.39653915213</v>
      </c>
      <c r="P231" s="218">
        <v>26899.97719239561</v>
      </c>
      <c r="Q231" s="218">
        <v>1501506.7103982144</v>
      </c>
      <c r="R231" s="218">
        <v>11007485.245612307</v>
      </c>
      <c r="S231" s="218">
        <v>12702160.875612305</v>
      </c>
      <c r="T231" s="219">
        <f t="shared" si="8"/>
        <v>1694675.629999999</v>
      </c>
      <c r="U231" s="220">
        <f t="shared" si="9"/>
        <v>193168.91960178455</v>
      </c>
    </row>
    <row r="232" spans="1:21" ht="39.75" customHeight="1">
      <c r="A232" s="216" t="s">
        <v>261</v>
      </c>
      <c r="B232" s="217" t="s">
        <v>249</v>
      </c>
      <c r="C232" s="217" t="s">
        <v>250</v>
      </c>
      <c r="D232" s="209">
        <v>7479</v>
      </c>
      <c r="E232" s="218">
        <v>81434.053999999989</v>
      </c>
      <c r="F232" s="218">
        <v>68961.83</v>
      </c>
      <c r="G232" s="218">
        <v>12472.224</v>
      </c>
      <c r="H232" s="218">
        <v>16499.57</v>
      </c>
      <c r="I232" s="218">
        <v>2240.48</v>
      </c>
      <c r="J232" s="218">
        <v>1385.57</v>
      </c>
      <c r="K232" s="218">
        <v>0</v>
      </c>
      <c r="L232" s="218">
        <v>39427.636666666665</v>
      </c>
      <c r="M232" s="218">
        <v>84544.456666666665</v>
      </c>
      <c r="N232" s="218">
        <v>225531.76733333332</v>
      </c>
      <c r="O232" s="218">
        <v>85494.357666399126</v>
      </c>
      <c r="P232" s="218">
        <v>5702.5934487189379</v>
      </c>
      <c r="Q232" s="218">
        <v>316728.71844845143</v>
      </c>
      <c r="R232" s="218">
        <v>8113315.1270609815</v>
      </c>
      <c r="S232" s="218">
        <v>8615185.8870609831</v>
      </c>
      <c r="T232" s="219">
        <f t="shared" si="8"/>
        <v>501870.76000000164</v>
      </c>
      <c r="U232" s="220">
        <f t="shared" si="9"/>
        <v>185142.04155155021</v>
      </c>
    </row>
    <row r="233" spans="1:21" ht="39.75" customHeight="1">
      <c r="A233" s="216" t="s">
        <v>262</v>
      </c>
      <c r="B233" s="217" t="s">
        <v>249</v>
      </c>
      <c r="C233" s="217" t="s">
        <v>250</v>
      </c>
      <c r="D233" s="209">
        <v>67551</v>
      </c>
      <c r="E233" s="218">
        <v>1827287.094</v>
      </c>
      <c r="F233" s="218">
        <v>1339311.33</v>
      </c>
      <c r="G233" s="218">
        <v>487975.76400000002</v>
      </c>
      <c r="H233" s="218">
        <v>437139.21</v>
      </c>
      <c r="I233" s="218">
        <v>48079.199999999997</v>
      </c>
      <c r="J233" s="218">
        <v>1199366.8</v>
      </c>
      <c r="K233" s="218">
        <v>155013.07107149932</v>
      </c>
      <c r="L233" s="218">
        <v>325461.68</v>
      </c>
      <c r="M233" s="218">
        <v>1582447.1500000001</v>
      </c>
      <c r="N233" s="218">
        <v>5419781.1340000005</v>
      </c>
      <c r="O233" s="218">
        <v>1964829.7874503075</v>
      </c>
      <c r="P233" s="218">
        <v>106450.80237690402</v>
      </c>
      <c r="Q233" s="218">
        <v>7491061.7238272112</v>
      </c>
      <c r="R233" s="218">
        <v>24850189.346318688</v>
      </c>
      <c r="S233" s="218">
        <v>31476619.146318685</v>
      </c>
      <c r="T233" s="219">
        <f t="shared" si="8"/>
        <v>6626429.799999997</v>
      </c>
      <c r="U233" s="220">
        <f t="shared" si="9"/>
        <v>-864631.92382721417</v>
      </c>
    </row>
    <row r="234" spans="1:21" ht="39.75" customHeight="1">
      <c r="A234" s="216" t="s">
        <v>263</v>
      </c>
      <c r="B234" s="217" t="s">
        <v>249</v>
      </c>
      <c r="C234" s="217" t="s">
        <v>250</v>
      </c>
      <c r="D234" s="209">
        <v>6388</v>
      </c>
      <c r="E234" s="218">
        <v>66940.260000000009</v>
      </c>
      <c r="F234" s="218">
        <v>43554.840000000004</v>
      </c>
      <c r="G234" s="218">
        <v>23385.420000000002</v>
      </c>
      <c r="H234" s="218">
        <v>11132.240000000002</v>
      </c>
      <c r="I234" s="218">
        <v>2647.8399999999997</v>
      </c>
      <c r="J234" s="218">
        <v>58164.639999999999</v>
      </c>
      <c r="K234" s="218">
        <v>3976.7316666666666</v>
      </c>
      <c r="L234" s="218">
        <v>31156.226666666666</v>
      </c>
      <c r="M234" s="218">
        <v>57687.98</v>
      </c>
      <c r="N234" s="218">
        <v>227729.18666666668</v>
      </c>
      <c r="O234" s="218">
        <v>81643.260474218972</v>
      </c>
      <c r="P234" s="218">
        <v>5749.8574648702352</v>
      </c>
      <c r="Q234" s="218">
        <v>315122.3046057559</v>
      </c>
      <c r="R234" s="218">
        <v>6690517.8020072356</v>
      </c>
      <c r="S234" s="218">
        <v>7126201.5920072347</v>
      </c>
      <c r="T234" s="219">
        <f t="shared" si="8"/>
        <v>435683.78999999911</v>
      </c>
      <c r="U234" s="220">
        <f t="shared" si="9"/>
        <v>120561.48539424321</v>
      </c>
    </row>
    <row r="235" spans="1:21" ht="39.75" customHeight="1">
      <c r="A235" s="216" t="s">
        <v>264</v>
      </c>
      <c r="B235" s="217" t="s">
        <v>249</v>
      </c>
      <c r="C235" s="217" t="s">
        <v>265</v>
      </c>
      <c r="D235" s="209">
        <v>1103</v>
      </c>
      <c r="E235" s="218">
        <v>8818.1679999999997</v>
      </c>
      <c r="F235" s="218">
        <v>7259.14</v>
      </c>
      <c r="G235" s="218">
        <v>1559.028</v>
      </c>
      <c r="H235" s="218">
        <v>2783.0600000000004</v>
      </c>
      <c r="I235" s="218">
        <v>568.16</v>
      </c>
      <c r="J235" s="218">
        <v>0</v>
      </c>
      <c r="K235" s="218">
        <v>0</v>
      </c>
      <c r="L235" s="218">
        <v>6199.2</v>
      </c>
      <c r="M235" s="218">
        <v>19022.49666666667</v>
      </c>
      <c r="N235" s="218">
        <v>37391.084666666669</v>
      </c>
      <c r="O235" s="218">
        <v>23106.583153080839</v>
      </c>
      <c r="P235" s="218">
        <v>1071.14186603599</v>
      </c>
      <c r="Q235" s="218">
        <v>61568.809685783504</v>
      </c>
      <c r="R235" s="218">
        <v>988516.01703034877</v>
      </c>
      <c r="S235" s="218">
        <v>1069019.1170303491</v>
      </c>
      <c r="T235" s="219">
        <f t="shared" si="8"/>
        <v>80503.100000000326</v>
      </c>
      <c r="U235" s="220">
        <f t="shared" si="9"/>
        <v>18934.290314216822</v>
      </c>
    </row>
    <row r="236" spans="1:21" ht="39.75" customHeight="1">
      <c r="A236" s="216" t="s">
        <v>266</v>
      </c>
      <c r="B236" s="217" t="s">
        <v>249</v>
      </c>
      <c r="C236" s="217" t="s">
        <v>265</v>
      </c>
      <c r="D236" s="209">
        <v>5426</v>
      </c>
      <c r="E236" s="218">
        <v>76756.970000000016</v>
      </c>
      <c r="F236" s="218">
        <v>68961.83</v>
      </c>
      <c r="G236" s="218">
        <v>7795.14</v>
      </c>
      <c r="H236" s="218">
        <v>24649.960000000003</v>
      </c>
      <c r="I236" s="218">
        <v>3199.9199999999996</v>
      </c>
      <c r="J236" s="218">
        <v>42634.979999999996</v>
      </c>
      <c r="K236" s="218">
        <v>1193.8716666666667</v>
      </c>
      <c r="L236" s="218">
        <v>32842.466666666667</v>
      </c>
      <c r="M236" s="218">
        <v>228436.02</v>
      </c>
      <c r="N236" s="218">
        <v>408520.31666666665</v>
      </c>
      <c r="O236" s="218">
        <v>113992.47688853217</v>
      </c>
      <c r="P236" s="218">
        <v>6687.5417853004419</v>
      </c>
      <c r="Q236" s="218">
        <v>529200.3353404993</v>
      </c>
      <c r="R236" s="218">
        <v>5293944.0720509822</v>
      </c>
      <c r="S236" s="218">
        <v>5716639.3820509808</v>
      </c>
      <c r="T236" s="219">
        <f t="shared" si="8"/>
        <v>422695.30999999866</v>
      </c>
      <c r="U236" s="220">
        <f t="shared" si="9"/>
        <v>-106505.02534050064</v>
      </c>
    </row>
    <row r="237" spans="1:21" ht="39.75" customHeight="1">
      <c r="A237" s="216" t="s">
        <v>267</v>
      </c>
      <c r="B237" s="217" t="s">
        <v>249</v>
      </c>
      <c r="C237" s="217" t="s">
        <v>265</v>
      </c>
      <c r="D237" s="209">
        <v>4228</v>
      </c>
      <c r="E237" s="218">
        <v>44602.354000000007</v>
      </c>
      <c r="F237" s="218">
        <v>39925.270000000004</v>
      </c>
      <c r="G237" s="218">
        <v>4677.0839999999998</v>
      </c>
      <c r="H237" s="218">
        <v>19083.84</v>
      </c>
      <c r="I237" s="218">
        <v>2235.12</v>
      </c>
      <c r="J237" s="218">
        <v>48859.69</v>
      </c>
      <c r="K237" s="218">
        <v>4071.6408333333334</v>
      </c>
      <c r="L237" s="218">
        <v>18866.043333333331</v>
      </c>
      <c r="M237" s="218">
        <v>115059.74666666669</v>
      </c>
      <c r="N237" s="218">
        <v>248706.79399999999</v>
      </c>
      <c r="O237" s="218">
        <v>92426.332612323356</v>
      </c>
      <c r="P237" s="218">
        <v>5305.8078131273533</v>
      </c>
      <c r="Q237" s="218">
        <v>346438.93442545069</v>
      </c>
      <c r="R237" s="218">
        <v>4237090.1774609219</v>
      </c>
      <c r="S237" s="218">
        <v>4569517.9174609212</v>
      </c>
      <c r="T237" s="219">
        <f t="shared" si="8"/>
        <v>332427.73999999929</v>
      </c>
      <c r="U237" s="220">
        <f t="shared" si="9"/>
        <v>-14011.194425451395</v>
      </c>
    </row>
    <row r="238" spans="1:21" ht="39.75" customHeight="1">
      <c r="A238" s="216" t="s">
        <v>268</v>
      </c>
      <c r="B238" s="217" t="s">
        <v>249</v>
      </c>
      <c r="C238" s="217" t="s">
        <v>265</v>
      </c>
      <c r="D238" s="209">
        <v>47772</v>
      </c>
      <c r="E238" s="218">
        <v>955406.74200000009</v>
      </c>
      <c r="F238" s="218">
        <v>816653.25</v>
      </c>
      <c r="G238" s="218">
        <v>138753.492</v>
      </c>
      <c r="H238" s="218">
        <v>283474.53999999998</v>
      </c>
      <c r="I238" s="218">
        <v>29496.079999999994</v>
      </c>
      <c r="J238" s="218">
        <v>349088.01</v>
      </c>
      <c r="K238" s="218">
        <v>62528.01180107527</v>
      </c>
      <c r="L238" s="218">
        <v>193233.36</v>
      </c>
      <c r="M238" s="218">
        <v>1435827.57</v>
      </c>
      <c r="N238" s="218">
        <v>3246526.3020000001</v>
      </c>
      <c r="O238" s="218">
        <v>1178435.740807123</v>
      </c>
      <c r="P238" s="218">
        <v>67421.697039681691</v>
      </c>
      <c r="Q238" s="218">
        <v>4492383.7398468042</v>
      </c>
      <c r="R238" s="218">
        <v>31746040.509306896</v>
      </c>
      <c r="S238" s="218">
        <v>35700313.789306901</v>
      </c>
      <c r="T238" s="219">
        <f t="shared" si="8"/>
        <v>3954273.2800000049</v>
      </c>
      <c r="U238" s="220">
        <f t="shared" si="9"/>
        <v>-538110.45984679926</v>
      </c>
    </row>
    <row r="239" spans="1:21" ht="39.75" customHeight="1">
      <c r="A239" s="216" t="s">
        <v>269</v>
      </c>
      <c r="B239" s="217" t="s">
        <v>249</v>
      </c>
      <c r="C239" s="217" t="s">
        <v>265</v>
      </c>
      <c r="D239" s="209">
        <v>722</v>
      </c>
      <c r="E239" s="218">
        <v>8818.1679999999997</v>
      </c>
      <c r="F239" s="218">
        <v>7259.14</v>
      </c>
      <c r="G239" s="218">
        <v>1559.028</v>
      </c>
      <c r="H239" s="218">
        <v>1391.5300000000002</v>
      </c>
      <c r="I239" s="218">
        <v>439.51999999999992</v>
      </c>
      <c r="J239" s="218">
        <v>5615.23</v>
      </c>
      <c r="K239" s="218">
        <v>2858.2816666666672</v>
      </c>
      <c r="L239" s="218">
        <v>6426</v>
      </c>
      <c r="M239" s="218">
        <v>5920.9266666666663</v>
      </c>
      <c r="N239" s="218">
        <v>28611.374666666667</v>
      </c>
      <c r="O239" s="218">
        <v>16944.827645592617</v>
      </c>
      <c r="P239" s="218">
        <v>890.94780445916831</v>
      </c>
      <c r="Q239" s="218">
        <v>46447.150116718447</v>
      </c>
      <c r="R239" s="218">
        <v>801748.79818766192</v>
      </c>
      <c r="S239" s="218">
        <v>856563.19818766206</v>
      </c>
      <c r="T239" s="219">
        <f t="shared" si="8"/>
        <v>54814.40000000014</v>
      </c>
      <c r="U239" s="220">
        <f t="shared" si="9"/>
        <v>8367.2498832816927</v>
      </c>
    </row>
    <row r="240" spans="1:21" ht="39.75" customHeight="1">
      <c r="A240" s="216" t="s">
        <v>270</v>
      </c>
      <c r="B240" s="217" t="s">
        <v>249</v>
      </c>
      <c r="C240" s="217" t="s">
        <v>265</v>
      </c>
      <c r="D240" s="209">
        <v>2706</v>
      </c>
      <c r="E240" s="218">
        <v>3629.57</v>
      </c>
      <c r="F240" s="218">
        <v>3629.57</v>
      </c>
      <c r="G240" s="218">
        <v>0</v>
      </c>
      <c r="H240" s="218">
        <v>4572.17</v>
      </c>
      <c r="I240" s="218">
        <v>1527.6</v>
      </c>
      <c r="J240" s="218">
        <v>48243.549999999996</v>
      </c>
      <c r="K240" s="218">
        <v>0</v>
      </c>
      <c r="L240" s="218">
        <v>14941.75</v>
      </c>
      <c r="M240" s="218">
        <v>58360.18</v>
      </c>
      <c r="N240" s="218">
        <v>131274.82</v>
      </c>
      <c r="O240" s="218">
        <v>56996.238444266084</v>
      </c>
      <c r="P240" s="218">
        <v>3219.8611003071428</v>
      </c>
      <c r="Q240" s="218">
        <v>191490.91954457323</v>
      </c>
      <c r="R240" s="218">
        <v>5525774.1407506019</v>
      </c>
      <c r="S240" s="218">
        <v>5717514.2507506013</v>
      </c>
      <c r="T240" s="219">
        <f t="shared" si="8"/>
        <v>191740.1099999994</v>
      </c>
      <c r="U240" s="220">
        <f t="shared" si="9"/>
        <v>249.19045542617096</v>
      </c>
    </row>
    <row r="241" spans="1:21" ht="39.75" customHeight="1">
      <c r="A241" s="216" t="s">
        <v>271</v>
      </c>
      <c r="B241" s="217" t="s">
        <v>249</v>
      </c>
      <c r="C241" s="217" t="s">
        <v>265</v>
      </c>
      <c r="D241" s="209">
        <v>2966</v>
      </c>
      <c r="E241" s="218">
        <v>54443.55</v>
      </c>
      <c r="F241" s="218">
        <v>54443.55</v>
      </c>
      <c r="G241" s="218">
        <v>0</v>
      </c>
      <c r="H241" s="218">
        <v>6758.8600000000006</v>
      </c>
      <c r="I241" s="218">
        <v>1575.84</v>
      </c>
      <c r="J241" s="218">
        <v>20640.62</v>
      </c>
      <c r="K241" s="218">
        <v>0</v>
      </c>
      <c r="L241" s="218">
        <v>9084.3700000000008</v>
      </c>
      <c r="M241" s="218">
        <v>59330.950000000004</v>
      </c>
      <c r="N241" s="218">
        <v>151834.19</v>
      </c>
      <c r="O241" s="218">
        <v>63928.213390190329</v>
      </c>
      <c r="P241" s="218">
        <v>3311.2241315281776</v>
      </c>
      <c r="Q241" s="218">
        <v>219073.6275217185</v>
      </c>
      <c r="R241" s="218">
        <v>3552337.3410746157</v>
      </c>
      <c r="S241" s="218">
        <v>3771223.3610746162</v>
      </c>
      <c r="T241" s="219">
        <f t="shared" si="8"/>
        <v>218886.02000000048</v>
      </c>
      <c r="U241" s="220">
        <f t="shared" si="9"/>
        <v>-187.60752171801869</v>
      </c>
    </row>
    <row r="242" spans="1:21" ht="39.75" customHeight="1">
      <c r="A242" s="216" t="s">
        <v>272</v>
      </c>
      <c r="B242" s="217" t="s">
        <v>249</v>
      </c>
      <c r="C242" s="217" t="s">
        <v>265</v>
      </c>
      <c r="D242" s="209">
        <v>3065</v>
      </c>
      <c r="E242" s="218">
        <v>22824.934000000001</v>
      </c>
      <c r="F242" s="218">
        <v>18147.850000000002</v>
      </c>
      <c r="G242" s="218">
        <v>4677.0839999999998</v>
      </c>
      <c r="H242" s="218">
        <v>15108.039999999999</v>
      </c>
      <c r="I242" s="218">
        <v>1581.1999999999998</v>
      </c>
      <c r="J242" s="218">
        <v>7451.2300000000005</v>
      </c>
      <c r="K242" s="218">
        <v>2442.6766666666667</v>
      </c>
      <c r="L242" s="218">
        <v>17704.61</v>
      </c>
      <c r="M242" s="218">
        <v>38537.183333333334</v>
      </c>
      <c r="N242" s="218">
        <v>103207.19733333334</v>
      </c>
      <c r="O242" s="218">
        <v>61617.55507488225</v>
      </c>
      <c r="P242" s="218">
        <v>3589.9552267775703</v>
      </c>
      <c r="Q242" s="218">
        <v>168414.70763499316</v>
      </c>
      <c r="R242" s="218">
        <v>2629059.662792156</v>
      </c>
      <c r="S242" s="218">
        <v>2852665.2227921565</v>
      </c>
      <c r="T242" s="219">
        <f t="shared" si="8"/>
        <v>223605.56000000052</v>
      </c>
      <c r="U242" s="220">
        <f t="shared" si="9"/>
        <v>55190.852365007362</v>
      </c>
    </row>
    <row r="243" spans="1:21" ht="39.75" customHeight="1">
      <c r="A243" s="216" t="s">
        <v>273</v>
      </c>
      <c r="B243" s="217" t="s">
        <v>274</v>
      </c>
      <c r="C243" s="217" t="s">
        <v>275</v>
      </c>
      <c r="D243" s="209">
        <v>2517</v>
      </c>
      <c r="E243" s="218">
        <v>7259.14</v>
      </c>
      <c r="F243" s="218">
        <v>7259.14</v>
      </c>
      <c r="G243" s="218">
        <v>0</v>
      </c>
      <c r="H243" s="218">
        <v>4174.59</v>
      </c>
      <c r="I243" s="218">
        <v>1415.04</v>
      </c>
      <c r="J243" s="218">
        <v>14348.26</v>
      </c>
      <c r="K243" s="218">
        <v>0</v>
      </c>
      <c r="L243" s="218">
        <v>3848.5333333333333</v>
      </c>
      <c r="M243" s="218">
        <v>31519.679999999997</v>
      </c>
      <c r="N243" s="218">
        <v>62565.243333333332</v>
      </c>
      <c r="O243" s="218">
        <v>44402.189247748727</v>
      </c>
      <c r="P243" s="218">
        <v>2608.0663912415753</v>
      </c>
      <c r="Q243" s="218">
        <v>109575.49897232364</v>
      </c>
      <c r="R243" s="218">
        <v>3075431.5196983889</v>
      </c>
      <c r="S243" s="218">
        <v>3251341.9196983892</v>
      </c>
      <c r="T243" s="219">
        <f t="shared" si="8"/>
        <v>175910.40000000037</v>
      </c>
      <c r="U243" s="220">
        <f t="shared" si="9"/>
        <v>66334.901027676737</v>
      </c>
    </row>
    <row r="244" spans="1:21" ht="39.75" customHeight="1">
      <c r="A244" s="216" t="s">
        <v>276</v>
      </c>
      <c r="B244" s="217" t="s">
        <v>274</v>
      </c>
      <c r="C244" s="217" t="s">
        <v>275</v>
      </c>
      <c r="D244" s="209">
        <v>6896</v>
      </c>
      <c r="E244" s="218">
        <v>34225.158000000003</v>
      </c>
      <c r="F244" s="218">
        <v>32666.13</v>
      </c>
      <c r="G244" s="218">
        <v>1559.028</v>
      </c>
      <c r="H244" s="218">
        <v>27631.81</v>
      </c>
      <c r="I244" s="218">
        <v>4078.9599999999996</v>
      </c>
      <c r="J244" s="218">
        <v>158367.75</v>
      </c>
      <c r="K244" s="218">
        <v>22214.211574074074</v>
      </c>
      <c r="L244" s="218">
        <v>32294.986666666668</v>
      </c>
      <c r="M244" s="218">
        <v>117203.86666666665</v>
      </c>
      <c r="N244" s="218">
        <v>373802.53133333335</v>
      </c>
      <c r="O244" s="218">
        <v>127329.80740163238</v>
      </c>
      <c r="P244" s="218">
        <v>9572.3347711064234</v>
      </c>
      <c r="Q244" s="218">
        <v>510704.67350607214</v>
      </c>
      <c r="R244" s="218">
        <v>7645672.4368340746</v>
      </c>
      <c r="S244" s="218">
        <v>8198955.3868340738</v>
      </c>
      <c r="T244" s="219">
        <f t="shared" si="8"/>
        <v>553282.94999999925</v>
      </c>
      <c r="U244" s="220">
        <f t="shared" si="9"/>
        <v>42578.276493927115</v>
      </c>
    </row>
    <row r="245" spans="1:21" ht="39.75" customHeight="1">
      <c r="A245" s="216" t="s">
        <v>277</v>
      </c>
      <c r="B245" s="217" t="s">
        <v>274</v>
      </c>
      <c r="C245" s="217" t="s">
        <v>275</v>
      </c>
      <c r="D245" s="209">
        <v>6667</v>
      </c>
      <c r="E245" s="218">
        <v>18147.850000000002</v>
      </c>
      <c r="F245" s="218">
        <v>18147.850000000002</v>
      </c>
      <c r="G245" s="218">
        <v>0</v>
      </c>
      <c r="H245" s="218">
        <v>17891.099999999999</v>
      </c>
      <c r="I245" s="218">
        <v>4507.7599999999993</v>
      </c>
      <c r="J245" s="218">
        <v>170578.71</v>
      </c>
      <c r="K245" s="218">
        <v>9880.4620426065158</v>
      </c>
      <c r="L245" s="218">
        <v>30103.426666666666</v>
      </c>
      <c r="M245" s="218">
        <v>63665.9</v>
      </c>
      <c r="N245" s="218">
        <v>304894.74666666664</v>
      </c>
      <c r="O245" s="218">
        <v>136471.43459969829</v>
      </c>
      <c r="P245" s="218">
        <v>8554.0484231324845</v>
      </c>
      <c r="Q245" s="218">
        <v>449920.22968949744</v>
      </c>
      <c r="R245" s="218">
        <v>8691965.3808050454</v>
      </c>
      <c r="S245" s="218">
        <v>9202300.610805044</v>
      </c>
      <c r="T245" s="219">
        <f t="shared" si="8"/>
        <v>510335.22999999858</v>
      </c>
      <c r="U245" s="220">
        <f t="shared" si="9"/>
        <v>60415.000310501142</v>
      </c>
    </row>
    <row r="246" spans="1:21" ht="39.75" customHeight="1">
      <c r="A246" s="216" t="s">
        <v>278</v>
      </c>
      <c r="B246" s="217" t="s">
        <v>274</v>
      </c>
      <c r="C246" s="217" t="s">
        <v>275</v>
      </c>
      <c r="D246" s="209">
        <v>949</v>
      </c>
      <c r="E246" s="218">
        <v>7259.14</v>
      </c>
      <c r="F246" s="218">
        <v>7259.14</v>
      </c>
      <c r="G246" s="218">
        <v>0</v>
      </c>
      <c r="H246" s="218">
        <v>397.58</v>
      </c>
      <c r="I246" s="218">
        <v>487.75999999999993</v>
      </c>
      <c r="J246" s="218">
        <v>43655.409999999996</v>
      </c>
      <c r="K246" s="218">
        <v>4191.43</v>
      </c>
      <c r="L246" s="218">
        <v>8579.9599999999991</v>
      </c>
      <c r="M246" s="218">
        <v>34849.816666666666</v>
      </c>
      <c r="N246" s="218">
        <v>95229.666666666657</v>
      </c>
      <c r="O246" s="218">
        <v>14365.414168389294</v>
      </c>
      <c r="P246" s="218">
        <v>923.75831567134139</v>
      </c>
      <c r="Q246" s="218">
        <v>110518.83915072729</v>
      </c>
      <c r="R246" s="218">
        <v>1554014.8738862311</v>
      </c>
      <c r="S246" s="218">
        <v>1611345.7138862312</v>
      </c>
      <c r="T246" s="219">
        <f t="shared" si="8"/>
        <v>57330.840000000084</v>
      </c>
      <c r="U246" s="220">
        <f t="shared" si="9"/>
        <v>-53187.999150727206</v>
      </c>
    </row>
    <row r="247" spans="1:21" ht="39.75" customHeight="1">
      <c r="A247" s="216" t="s">
        <v>279</v>
      </c>
      <c r="B247" s="217" t="s">
        <v>274</v>
      </c>
      <c r="C247" s="217" t="s">
        <v>275</v>
      </c>
      <c r="D247" s="209">
        <v>9848</v>
      </c>
      <c r="E247" s="218">
        <v>157655.02400000003</v>
      </c>
      <c r="F247" s="218">
        <v>145182.80000000002</v>
      </c>
      <c r="G247" s="218">
        <v>12472.224</v>
      </c>
      <c r="H247" s="218">
        <v>32601.559999999998</v>
      </c>
      <c r="I247" s="218">
        <v>8404.4799999999977</v>
      </c>
      <c r="J247" s="218">
        <v>520183.35000000003</v>
      </c>
      <c r="K247" s="218">
        <v>92174.682671422139</v>
      </c>
      <c r="L247" s="218">
        <v>47952.493333333325</v>
      </c>
      <c r="M247" s="218">
        <v>197875.30999999997</v>
      </c>
      <c r="N247" s="218">
        <v>964672.21733333333</v>
      </c>
      <c r="O247" s="218">
        <v>270330.97571423487</v>
      </c>
      <c r="P247" s="218">
        <v>15328.522238139776</v>
      </c>
      <c r="Q247" s="218">
        <v>1250331.715285708</v>
      </c>
      <c r="R247" s="218">
        <v>13792005.242565058</v>
      </c>
      <c r="S247" s="218">
        <v>14618018.84256506</v>
      </c>
      <c r="T247" s="219">
        <f t="shared" si="8"/>
        <v>826013.60000000149</v>
      </c>
      <c r="U247" s="220">
        <f t="shared" si="9"/>
        <v>-424318.11528570647</v>
      </c>
    </row>
    <row r="248" spans="1:21" ht="39.75" customHeight="1">
      <c r="A248" s="216" t="s">
        <v>280</v>
      </c>
      <c r="B248" s="217" t="s">
        <v>274</v>
      </c>
      <c r="C248" s="217" t="s">
        <v>275</v>
      </c>
      <c r="D248" s="209">
        <v>12400</v>
      </c>
      <c r="E248" s="218">
        <v>72615.885999999999</v>
      </c>
      <c r="F248" s="218">
        <v>61702.69</v>
      </c>
      <c r="G248" s="218">
        <v>10913.196</v>
      </c>
      <c r="H248" s="218">
        <v>19083.84</v>
      </c>
      <c r="I248" s="218">
        <v>6651.7599999999993</v>
      </c>
      <c r="J248" s="218">
        <v>182172.61</v>
      </c>
      <c r="K248" s="218">
        <v>20737.016239316239</v>
      </c>
      <c r="L248" s="218">
        <v>48305.186666666668</v>
      </c>
      <c r="M248" s="218">
        <v>93880.82666666666</v>
      </c>
      <c r="N248" s="218">
        <v>422710.10933333327</v>
      </c>
      <c r="O248" s="218">
        <v>207645.53207035433</v>
      </c>
      <c r="P248" s="218">
        <v>15140.732173967213</v>
      </c>
      <c r="Q248" s="218">
        <v>645496.37357765483</v>
      </c>
      <c r="R248" s="218">
        <v>11950909.223793246</v>
      </c>
      <c r="S248" s="218">
        <v>12847428.313793249</v>
      </c>
      <c r="T248" s="219">
        <f t="shared" si="8"/>
        <v>896519.09000000358</v>
      </c>
      <c r="U248" s="220">
        <f t="shared" si="9"/>
        <v>251022.71642234875</v>
      </c>
    </row>
    <row r="249" spans="1:21" ht="39.75" customHeight="1">
      <c r="A249" s="216" t="s">
        <v>281</v>
      </c>
      <c r="B249" s="217" t="s">
        <v>274</v>
      </c>
      <c r="C249" s="217" t="s">
        <v>275</v>
      </c>
      <c r="D249" s="209">
        <v>18796</v>
      </c>
      <c r="E249" s="218">
        <v>205375.43400000001</v>
      </c>
      <c r="F249" s="218">
        <v>185108.07</v>
      </c>
      <c r="G249" s="218">
        <v>20267.364000000001</v>
      </c>
      <c r="H249" s="218">
        <v>56058.78</v>
      </c>
      <c r="I249" s="218">
        <v>11786.64</v>
      </c>
      <c r="J249" s="218">
        <v>558917.01</v>
      </c>
      <c r="K249" s="218">
        <v>50960.589039076622</v>
      </c>
      <c r="L249" s="218">
        <v>62741.799999999996</v>
      </c>
      <c r="M249" s="218">
        <v>318968.36</v>
      </c>
      <c r="N249" s="218">
        <v>1213848.0240000002</v>
      </c>
      <c r="O249" s="218">
        <v>382642.39557618753</v>
      </c>
      <c r="P249" s="218">
        <v>22467.287677634638</v>
      </c>
      <c r="Q249" s="218">
        <v>1618957.7072538224</v>
      </c>
      <c r="R249" s="218">
        <v>20195254.123951219</v>
      </c>
      <c r="S249" s="218">
        <v>21601275.103951223</v>
      </c>
      <c r="T249" s="219">
        <f t="shared" si="8"/>
        <v>1406020.9800000042</v>
      </c>
      <c r="U249" s="220">
        <f t="shared" si="9"/>
        <v>-212936.72725381819</v>
      </c>
    </row>
    <row r="250" spans="1:21" ht="39.75" customHeight="1">
      <c r="A250" s="216" t="s">
        <v>282</v>
      </c>
      <c r="B250" s="217" t="s">
        <v>274</v>
      </c>
      <c r="C250" s="217" t="s">
        <v>275</v>
      </c>
      <c r="D250" s="209">
        <v>15213</v>
      </c>
      <c r="E250" s="218">
        <v>100678.39</v>
      </c>
      <c r="F250" s="218">
        <v>61702.69</v>
      </c>
      <c r="G250" s="218">
        <v>38975.699999999997</v>
      </c>
      <c r="H250" s="218">
        <v>37571.31</v>
      </c>
      <c r="I250" s="218">
        <v>11164.88</v>
      </c>
      <c r="J250" s="218">
        <v>350909.29</v>
      </c>
      <c r="K250" s="218">
        <v>60259.804380070542</v>
      </c>
      <c r="L250" s="218">
        <v>101224.56</v>
      </c>
      <c r="M250" s="218">
        <v>577655.02</v>
      </c>
      <c r="N250" s="218">
        <v>1179203.45</v>
      </c>
      <c r="O250" s="218">
        <v>363706.16780876531</v>
      </c>
      <c r="P250" s="218">
        <v>22158.27807203832</v>
      </c>
      <c r="Q250" s="218">
        <v>1565067.8958808037</v>
      </c>
      <c r="R250" s="218">
        <v>10870612.799990298</v>
      </c>
      <c r="S250" s="218">
        <v>12228742.179990305</v>
      </c>
      <c r="T250" s="219">
        <f t="shared" si="8"/>
        <v>1358129.3800000064</v>
      </c>
      <c r="U250" s="220">
        <f t="shared" si="9"/>
        <v>-206938.51588079729</v>
      </c>
    </row>
    <row r="251" spans="1:21" ht="39.75" customHeight="1">
      <c r="A251" s="216" t="s">
        <v>283</v>
      </c>
      <c r="B251" s="217" t="s">
        <v>274</v>
      </c>
      <c r="C251" s="217" t="s">
        <v>275</v>
      </c>
      <c r="D251" s="209">
        <v>2538</v>
      </c>
      <c r="E251" s="218">
        <v>0</v>
      </c>
      <c r="F251" s="218">
        <v>0</v>
      </c>
      <c r="G251" s="218">
        <v>0</v>
      </c>
      <c r="H251" s="218">
        <v>6758.8600000000006</v>
      </c>
      <c r="I251" s="218">
        <v>1640.1599999999999</v>
      </c>
      <c r="J251" s="218">
        <v>11373.22</v>
      </c>
      <c r="K251" s="218">
        <v>4412.3516666666665</v>
      </c>
      <c r="L251" s="218">
        <v>7054.4533333333338</v>
      </c>
      <c r="M251" s="218">
        <v>82653.773333333331</v>
      </c>
      <c r="N251" s="218">
        <v>109480.46666666666</v>
      </c>
      <c r="O251" s="218">
        <v>57461.656673557176</v>
      </c>
      <c r="P251" s="218">
        <v>3195.9125921233381</v>
      </c>
      <c r="Q251" s="218">
        <v>170138.03593234718</v>
      </c>
      <c r="R251" s="218">
        <v>3191721.8498324733</v>
      </c>
      <c r="S251" s="218">
        <v>3383809.1098324731</v>
      </c>
      <c r="T251" s="219">
        <f t="shared" si="8"/>
        <v>192087.25999999978</v>
      </c>
      <c r="U251" s="220">
        <f t="shared" si="9"/>
        <v>21949.224067652598</v>
      </c>
    </row>
    <row r="252" spans="1:21" ht="39.75" customHeight="1">
      <c r="A252" s="216" t="s">
        <v>284</v>
      </c>
      <c r="B252" s="217" t="s">
        <v>274</v>
      </c>
      <c r="C252" s="217" t="s">
        <v>275</v>
      </c>
      <c r="D252" s="209">
        <v>10238</v>
      </c>
      <c r="E252" s="218">
        <v>89204.708000000013</v>
      </c>
      <c r="F252" s="218">
        <v>79850.540000000008</v>
      </c>
      <c r="G252" s="218">
        <v>9354.1679999999997</v>
      </c>
      <c r="H252" s="218">
        <v>16499.57</v>
      </c>
      <c r="I252" s="218">
        <v>4947.28</v>
      </c>
      <c r="J252" s="218">
        <v>248571.57</v>
      </c>
      <c r="K252" s="218">
        <v>14764.539740259739</v>
      </c>
      <c r="L252" s="218">
        <v>65714.693333333344</v>
      </c>
      <c r="M252" s="218">
        <v>71228.89</v>
      </c>
      <c r="N252" s="218">
        <v>496166.7113333334</v>
      </c>
      <c r="O252" s="218">
        <v>161937.39608002474</v>
      </c>
      <c r="P252" s="218">
        <v>9795.678347428513</v>
      </c>
      <c r="Q252" s="218">
        <v>667899.78576078673</v>
      </c>
      <c r="R252" s="218">
        <v>21571078.876020968</v>
      </c>
      <c r="S252" s="218">
        <v>22255966.976020969</v>
      </c>
      <c r="T252" s="219">
        <f t="shared" si="8"/>
        <v>684888.10000000149</v>
      </c>
      <c r="U252" s="220">
        <f t="shared" si="9"/>
        <v>16988.314239214757</v>
      </c>
    </row>
    <row r="253" spans="1:21" ht="39.75" customHeight="1">
      <c r="A253" s="216" t="s">
        <v>285</v>
      </c>
      <c r="B253" s="217" t="s">
        <v>274</v>
      </c>
      <c r="C253" s="217" t="s">
        <v>275</v>
      </c>
      <c r="D253" s="209">
        <v>2036</v>
      </c>
      <c r="E253" s="218">
        <v>21777.420000000002</v>
      </c>
      <c r="F253" s="218">
        <v>21777.420000000002</v>
      </c>
      <c r="G253" s="218">
        <v>0</v>
      </c>
      <c r="H253" s="218">
        <v>3777.0099999999998</v>
      </c>
      <c r="I253" s="218">
        <v>1205.9999999999998</v>
      </c>
      <c r="J253" s="218">
        <v>13167.95</v>
      </c>
      <c r="K253" s="218">
        <v>0</v>
      </c>
      <c r="L253" s="218">
        <v>9838.8000000000011</v>
      </c>
      <c r="M253" s="218">
        <v>30663.166666666668</v>
      </c>
      <c r="N253" s="218">
        <v>80430.346666666679</v>
      </c>
      <c r="O253" s="218">
        <v>38525.428906134919</v>
      </c>
      <c r="P253" s="218">
        <v>2179.6307448343896</v>
      </c>
      <c r="Q253" s="218">
        <v>121135.40631763598</v>
      </c>
      <c r="R253" s="218">
        <v>3827029.7480982337</v>
      </c>
      <c r="S253" s="218">
        <v>3962631.278098234</v>
      </c>
      <c r="T253" s="219">
        <f t="shared" si="8"/>
        <v>135601.53000000026</v>
      </c>
      <c r="U253" s="220">
        <f t="shared" si="9"/>
        <v>14466.123682364283</v>
      </c>
    </row>
    <row r="254" spans="1:21" ht="39.75" customHeight="1">
      <c r="A254" s="216" t="s">
        <v>286</v>
      </c>
      <c r="B254" s="217" t="s">
        <v>274</v>
      </c>
      <c r="C254" s="217" t="s">
        <v>275</v>
      </c>
      <c r="D254" s="209">
        <v>1078</v>
      </c>
      <c r="E254" s="218">
        <v>10888.710000000001</v>
      </c>
      <c r="F254" s="218">
        <v>10888.710000000001</v>
      </c>
      <c r="G254" s="218">
        <v>0</v>
      </c>
      <c r="H254" s="218">
        <v>1987.9</v>
      </c>
      <c r="I254" s="218">
        <v>573.51999999999987</v>
      </c>
      <c r="J254" s="218">
        <v>5714.76</v>
      </c>
      <c r="K254" s="218">
        <v>1732.3566666666666</v>
      </c>
      <c r="L254" s="218">
        <v>0</v>
      </c>
      <c r="M254" s="218">
        <v>70046.706666666665</v>
      </c>
      <c r="N254" s="218">
        <v>89211.596666666665</v>
      </c>
      <c r="O254" s="218">
        <v>23507.041366455211</v>
      </c>
      <c r="P254" s="218">
        <v>1337.5294570672986</v>
      </c>
      <c r="Q254" s="218">
        <v>114056.16749018918</v>
      </c>
      <c r="R254" s="218">
        <v>2083395.7286402744</v>
      </c>
      <c r="S254" s="218">
        <v>2161931.8986402745</v>
      </c>
      <c r="T254" s="219">
        <f t="shared" si="8"/>
        <v>78536.170000000158</v>
      </c>
      <c r="U254" s="220">
        <f t="shared" si="9"/>
        <v>-35519.997490189024</v>
      </c>
    </row>
    <row r="255" spans="1:21" ht="39.75" customHeight="1">
      <c r="A255" s="216" t="s">
        <v>287</v>
      </c>
      <c r="B255" s="217" t="s">
        <v>274</v>
      </c>
      <c r="C255" s="217" t="s">
        <v>275</v>
      </c>
      <c r="D255" s="209">
        <v>8903</v>
      </c>
      <c r="E255" s="218">
        <v>96975.362000000008</v>
      </c>
      <c r="F255" s="218">
        <v>90739.25</v>
      </c>
      <c r="G255" s="218">
        <v>6236.1120000000001</v>
      </c>
      <c r="H255" s="218">
        <v>20077.789999999997</v>
      </c>
      <c r="I255" s="218">
        <v>6137.2</v>
      </c>
      <c r="J255" s="218">
        <v>138197.14000000001</v>
      </c>
      <c r="K255" s="218">
        <v>25026.470047619048</v>
      </c>
      <c r="L255" s="218">
        <v>42995.200000000004</v>
      </c>
      <c r="M255" s="218">
        <v>92516.776666666672</v>
      </c>
      <c r="N255" s="218">
        <v>396899.46866666671</v>
      </c>
      <c r="O255" s="218">
        <v>214175.26578325854</v>
      </c>
      <c r="P255" s="218">
        <v>13091.604973729151</v>
      </c>
      <c r="Q255" s="218">
        <v>624166.33942365437</v>
      </c>
      <c r="R255" s="218">
        <v>12989403.359351192</v>
      </c>
      <c r="S255" s="218">
        <v>13706722.719351193</v>
      </c>
      <c r="T255" s="219">
        <f t="shared" si="8"/>
        <v>717319.36000000127</v>
      </c>
      <c r="U255" s="220">
        <f t="shared" si="9"/>
        <v>93153.020576346898</v>
      </c>
    </row>
    <row r="256" spans="1:21" ht="39.75" customHeight="1">
      <c r="A256" s="216" t="s">
        <v>288</v>
      </c>
      <c r="B256" s="217" t="s">
        <v>274</v>
      </c>
      <c r="C256" s="217" t="s">
        <v>275</v>
      </c>
      <c r="D256" s="209">
        <v>10500</v>
      </c>
      <c r="E256" s="218">
        <v>46161.382000000005</v>
      </c>
      <c r="F256" s="218">
        <v>39925.270000000004</v>
      </c>
      <c r="G256" s="218">
        <v>6236.1120000000001</v>
      </c>
      <c r="H256" s="218">
        <v>18089.89</v>
      </c>
      <c r="I256" s="218">
        <v>6373.0399999999991</v>
      </c>
      <c r="J256" s="218">
        <v>54080.68</v>
      </c>
      <c r="K256" s="218">
        <v>19087.704555555556</v>
      </c>
      <c r="L256" s="218">
        <v>53264.506666666661</v>
      </c>
      <c r="M256" s="218">
        <v>210710.86666666667</v>
      </c>
      <c r="N256" s="218">
        <v>388680.36533333332</v>
      </c>
      <c r="O256" s="218">
        <v>193280.11790196502</v>
      </c>
      <c r="P256" s="218">
        <v>12280.520696561349</v>
      </c>
      <c r="Q256" s="218">
        <v>594241.00393185962</v>
      </c>
      <c r="R256" s="218">
        <v>14607306.980716048</v>
      </c>
      <c r="S256" s="218">
        <v>15354365.70071605</v>
      </c>
      <c r="T256" s="219">
        <f t="shared" si="8"/>
        <v>747058.72000000253</v>
      </c>
      <c r="U256" s="220">
        <f t="shared" si="9"/>
        <v>152817.71606814291</v>
      </c>
    </row>
    <row r="257" spans="1:21" ht="39.75" customHeight="1">
      <c r="A257" s="216" t="s">
        <v>289</v>
      </c>
      <c r="B257" s="217" t="s">
        <v>274</v>
      </c>
      <c r="C257" s="217" t="s">
        <v>275</v>
      </c>
      <c r="D257" s="209">
        <v>7155</v>
      </c>
      <c r="E257" s="218">
        <v>65332.26</v>
      </c>
      <c r="F257" s="218">
        <v>65332.26</v>
      </c>
      <c r="G257" s="218">
        <v>0</v>
      </c>
      <c r="H257" s="218">
        <v>15505.62</v>
      </c>
      <c r="I257" s="218">
        <v>5092</v>
      </c>
      <c r="J257" s="218">
        <v>119913.09</v>
      </c>
      <c r="K257" s="218">
        <v>12974.704603174601</v>
      </c>
      <c r="L257" s="218">
        <v>16361.933333333334</v>
      </c>
      <c r="M257" s="218">
        <v>150274.35</v>
      </c>
      <c r="N257" s="218">
        <v>372479.2533333333</v>
      </c>
      <c r="O257" s="218">
        <v>169120.10316421941</v>
      </c>
      <c r="P257" s="218">
        <v>9909.3018862565204</v>
      </c>
      <c r="Q257" s="218">
        <v>551508.65838380926</v>
      </c>
      <c r="R257" s="218">
        <v>6410666.6019456359</v>
      </c>
      <c r="S257" s="218">
        <v>6983888.1219456336</v>
      </c>
      <c r="T257" s="219">
        <f t="shared" si="8"/>
        <v>573221.51999999769</v>
      </c>
      <c r="U257" s="220">
        <f t="shared" si="9"/>
        <v>21712.861616188427</v>
      </c>
    </row>
    <row r="258" spans="1:21" ht="39.75" customHeight="1">
      <c r="A258" s="216" t="s">
        <v>290</v>
      </c>
      <c r="B258" s="217" t="s">
        <v>274</v>
      </c>
      <c r="C258" s="217" t="s">
        <v>275</v>
      </c>
      <c r="D258" s="209">
        <v>207327</v>
      </c>
      <c r="E258" s="218">
        <v>4943387.1640000008</v>
      </c>
      <c r="F258" s="218">
        <v>4057859.2600000002</v>
      </c>
      <c r="G258" s="218">
        <v>885527.90399999998</v>
      </c>
      <c r="H258" s="218">
        <v>1072273.26</v>
      </c>
      <c r="I258" s="218">
        <v>200999.99999999997</v>
      </c>
      <c r="J258" s="218">
        <v>1951058.0299999998</v>
      </c>
      <c r="K258" s="218">
        <v>525484.6238647342</v>
      </c>
      <c r="L258" s="218">
        <v>962745.95333333348</v>
      </c>
      <c r="M258" s="218">
        <v>5684616.5433333339</v>
      </c>
      <c r="N258" s="218">
        <v>14815080.950666666</v>
      </c>
      <c r="O258" s="218">
        <v>6969837.7651539687</v>
      </c>
      <c r="P258" s="218">
        <v>388736.19384088891</v>
      </c>
      <c r="Q258" s="218">
        <v>22173654.90966152</v>
      </c>
      <c r="R258" s="218">
        <v>118348006.72697836</v>
      </c>
      <c r="S258" s="218">
        <v>139664583.83697832</v>
      </c>
      <c r="T258" s="219">
        <f t="shared" si="8"/>
        <v>21316577.109999955</v>
      </c>
      <c r="U258" s="220">
        <f t="shared" si="9"/>
        <v>-857077.79966156557</v>
      </c>
    </row>
    <row r="259" spans="1:21" ht="39.75" customHeight="1">
      <c r="A259" s="216" t="s">
        <v>291</v>
      </c>
      <c r="B259" s="217" t="s">
        <v>274</v>
      </c>
      <c r="C259" s="217" t="s">
        <v>275</v>
      </c>
      <c r="D259" s="209">
        <v>7779</v>
      </c>
      <c r="E259" s="218">
        <v>83017.568000000014</v>
      </c>
      <c r="F259" s="218">
        <v>58073.120000000003</v>
      </c>
      <c r="G259" s="218">
        <v>24944.448</v>
      </c>
      <c r="H259" s="218">
        <v>34191.880000000005</v>
      </c>
      <c r="I259" s="218">
        <v>6619.5999999999995</v>
      </c>
      <c r="J259" s="218">
        <v>174460.77</v>
      </c>
      <c r="K259" s="218">
        <v>23017.317269565217</v>
      </c>
      <c r="L259" s="218">
        <v>37332.826666666668</v>
      </c>
      <c r="M259" s="218">
        <v>533839.77333333332</v>
      </c>
      <c r="N259" s="218">
        <v>869462.41800000006</v>
      </c>
      <c r="O259" s="218">
        <v>210910.39892680646</v>
      </c>
      <c r="P259" s="218">
        <v>12653.779824113337</v>
      </c>
      <c r="Q259" s="218">
        <v>1093026.5967509197</v>
      </c>
      <c r="R259" s="218">
        <v>11261926.869281482</v>
      </c>
      <c r="S259" s="218">
        <v>11937941.199281484</v>
      </c>
      <c r="T259" s="219">
        <f t="shared" si="8"/>
        <v>676014.33000000194</v>
      </c>
      <c r="U259" s="220">
        <f t="shared" si="9"/>
        <v>-417012.26675091777</v>
      </c>
    </row>
    <row r="260" spans="1:21" ht="39.75" customHeight="1">
      <c r="A260" s="216" t="s">
        <v>292</v>
      </c>
      <c r="B260" s="217" t="s">
        <v>274</v>
      </c>
      <c r="C260" s="217" t="s">
        <v>275</v>
      </c>
      <c r="D260" s="209">
        <v>3051</v>
      </c>
      <c r="E260" s="218">
        <v>25406.99</v>
      </c>
      <c r="F260" s="218">
        <v>25406.99</v>
      </c>
      <c r="G260" s="218">
        <v>0</v>
      </c>
      <c r="H260" s="218">
        <v>3578.2200000000003</v>
      </c>
      <c r="I260" s="218">
        <v>1683.04</v>
      </c>
      <c r="J260" s="218">
        <v>59579.08</v>
      </c>
      <c r="K260" s="218">
        <v>0</v>
      </c>
      <c r="L260" s="218">
        <v>8082.9733333333324</v>
      </c>
      <c r="M260" s="218">
        <v>44497.823333333334</v>
      </c>
      <c r="N260" s="218">
        <v>142828.12666666665</v>
      </c>
      <c r="O260" s="218">
        <v>50931.922960652948</v>
      </c>
      <c r="P260" s="218">
        <v>3460.0846823975544</v>
      </c>
      <c r="Q260" s="218">
        <v>197220.13430971713</v>
      </c>
      <c r="R260" s="218">
        <v>2614016.5605597245</v>
      </c>
      <c r="S260" s="218">
        <v>2842376.4005597243</v>
      </c>
      <c r="T260" s="219">
        <f t="shared" si="8"/>
        <v>228359.83999999985</v>
      </c>
      <c r="U260" s="220">
        <f t="shared" si="9"/>
        <v>31139.705690282717</v>
      </c>
    </row>
    <row r="261" spans="1:21" ht="39.75" customHeight="1">
      <c r="A261" s="216" t="s">
        <v>293</v>
      </c>
      <c r="B261" s="217" t="s">
        <v>274</v>
      </c>
      <c r="C261" s="217" t="s">
        <v>275</v>
      </c>
      <c r="D261" s="209">
        <v>5033</v>
      </c>
      <c r="E261" s="218">
        <v>6747.6260000000002</v>
      </c>
      <c r="F261" s="218">
        <v>3629.57</v>
      </c>
      <c r="G261" s="218">
        <v>3118.056</v>
      </c>
      <c r="H261" s="218">
        <v>13318.93</v>
      </c>
      <c r="I261" s="218">
        <v>3666.24</v>
      </c>
      <c r="J261" s="218">
        <v>157792.76999999999</v>
      </c>
      <c r="K261" s="218">
        <v>13597.948794871794</v>
      </c>
      <c r="L261" s="218">
        <v>24111.013333333336</v>
      </c>
      <c r="M261" s="218">
        <v>198111.07000000004</v>
      </c>
      <c r="N261" s="218">
        <v>403747.64933333336</v>
      </c>
      <c r="O261" s="218">
        <v>129288.72751550365</v>
      </c>
      <c r="P261" s="218">
        <v>7531.4365736804166</v>
      </c>
      <c r="Q261" s="218">
        <v>540567.81342251739</v>
      </c>
      <c r="R261" s="218">
        <v>2018060.2954021734</v>
      </c>
      <c r="S261" s="218">
        <v>2425257.125402174</v>
      </c>
      <c r="T261" s="219">
        <f t="shared" si="8"/>
        <v>407196.83000000054</v>
      </c>
      <c r="U261" s="220">
        <f t="shared" si="9"/>
        <v>-133370.98342251685</v>
      </c>
    </row>
    <row r="262" spans="1:21" ht="39.75" customHeight="1">
      <c r="A262" s="216" t="s">
        <v>294</v>
      </c>
      <c r="B262" s="217" t="s">
        <v>274</v>
      </c>
      <c r="C262" s="217" t="s">
        <v>275</v>
      </c>
      <c r="D262" s="209">
        <v>1593</v>
      </c>
      <c r="E262" s="218">
        <v>5188.5980000000009</v>
      </c>
      <c r="F262" s="218">
        <v>3629.57</v>
      </c>
      <c r="G262" s="218">
        <v>1559.028</v>
      </c>
      <c r="H262" s="218">
        <v>2385.48</v>
      </c>
      <c r="I262" s="218">
        <v>943.3599999999999</v>
      </c>
      <c r="J262" s="218">
        <v>33921.65</v>
      </c>
      <c r="K262" s="218">
        <v>0</v>
      </c>
      <c r="L262" s="218">
        <v>4732.4533333333338</v>
      </c>
      <c r="M262" s="218">
        <v>11440.5</v>
      </c>
      <c r="N262" s="218">
        <v>58612.041333333334</v>
      </c>
      <c r="O262" s="218">
        <v>27424.881594197741</v>
      </c>
      <c r="P262" s="218">
        <v>1505.274514389984</v>
      </c>
      <c r="Q262" s="218">
        <v>87542.19744192106</v>
      </c>
      <c r="R262" s="218">
        <v>2874058.1599629903</v>
      </c>
      <c r="S262" s="218">
        <v>2986647.6999629904</v>
      </c>
      <c r="T262" s="219">
        <f t="shared" si="8"/>
        <v>112589.54000000004</v>
      </c>
      <c r="U262" s="220">
        <f t="shared" si="9"/>
        <v>25047.342558078977</v>
      </c>
    </row>
    <row r="263" spans="1:21" ht="39.75" customHeight="1">
      <c r="A263" s="216" t="s">
        <v>295</v>
      </c>
      <c r="B263" s="217" t="s">
        <v>274</v>
      </c>
      <c r="C263" s="217" t="s">
        <v>275</v>
      </c>
      <c r="D263" s="209">
        <v>24353</v>
      </c>
      <c r="E263" s="218">
        <v>246397.19</v>
      </c>
      <c r="F263" s="218">
        <v>199626.35</v>
      </c>
      <c r="G263" s="218">
        <v>46770.840000000004</v>
      </c>
      <c r="H263" s="218">
        <v>82299.06</v>
      </c>
      <c r="I263" s="218">
        <v>17291.359999999997</v>
      </c>
      <c r="J263" s="218">
        <v>239235.72</v>
      </c>
      <c r="K263" s="218">
        <v>65379.270444444439</v>
      </c>
      <c r="L263" s="218">
        <v>84809.493333333332</v>
      </c>
      <c r="M263" s="218">
        <v>415432.74666666664</v>
      </c>
      <c r="N263" s="218">
        <v>1085465.5699999998</v>
      </c>
      <c r="O263" s="218">
        <v>575922.51347815257</v>
      </c>
      <c r="P263" s="218">
        <v>40468.125828971664</v>
      </c>
      <c r="Q263" s="218">
        <v>1701856.2093071239</v>
      </c>
      <c r="R263" s="218">
        <v>18112925.79123874</v>
      </c>
      <c r="S263" s="218">
        <v>20332927.11123874</v>
      </c>
      <c r="T263" s="219">
        <f t="shared" si="8"/>
        <v>2220001.3200000003</v>
      </c>
      <c r="U263" s="220">
        <f t="shared" si="9"/>
        <v>518145.11069287639</v>
      </c>
    </row>
    <row r="264" spans="1:21" ht="39.75" customHeight="1">
      <c r="A264" s="216" t="s">
        <v>296</v>
      </c>
      <c r="B264" s="217" t="s">
        <v>274</v>
      </c>
      <c r="C264" s="217" t="s">
        <v>275</v>
      </c>
      <c r="D264" s="209">
        <v>2710</v>
      </c>
      <c r="E264" s="218">
        <v>3629.57</v>
      </c>
      <c r="F264" s="218">
        <v>3629.57</v>
      </c>
      <c r="G264" s="218">
        <v>0</v>
      </c>
      <c r="H264" s="218">
        <v>3975.8</v>
      </c>
      <c r="I264" s="218">
        <v>1291.7599999999998</v>
      </c>
      <c r="J264" s="218">
        <v>18900.5</v>
      </c>
      <c r="K264" s="218">
        <v>2623.9458333333332</v>
      </c>
      <c r="L264" s="218">
        <v>13948.586666666664</v>
      </c>
      <c r="M264" s="218">
        <v>31855.946666666667</v>
      </c>
      <c r="N264" s="218">
        <v>73602.16333333333</v>
      </c>
      <c r="O264" s="218">
        <v>39178.402277425346</v>
      </c>
      <c r="P264" s="218">
        <v>2497.5023534590755</v>
      </c>
      <c r="Q264" s="218">
        <v>115278.06796421774</v>
      </c>
      <c r="R264" s="218">
        <v>3555645.5670911088</v>
      </c>
      <c r="S264" s="218">
        <v>3727521.8470911081</v>
      </c>
      <c r="T264" s="219">
        <f t="shared" si="8"/>
        <v>171876.27999999933</v>
      </c>
      <c r="U264" s="220">
        <f t="shared" si="9"/>
        <v>56598.212035781587</v>
      </c>
    </row>
    <row r="265" spans="1:21" ht="39.75" customHeight="1">
      <c r="A265" s="216" t="s">
        <v>297</v>
      </c>
      <c r="B265" s="217" t="s">
        <v>274</v>
      </c>
      <c r="C265" s="217" t="s">
        <v>275</v>
      </c>
      <c r="D265" s="209">
        <v>4834</v>
      </c>
      <c r="E265" s="218">
        <v>21777.420000000002</v>
      </c>
      <c r="F265" s="218">
        <v>21777.420000000002</v>
      </c>
      <c r="G265" s="218">
        <v>0</v>
      </c>
      <c r="H265" s="218">
        <v>9343.1299999999992</v>
      </c>
      <c r="I265" s="218">
        <v>2749.68</v>
      </c>
      <c r="J265" s="218">
        <v>113684.95</v>
      </c>
      <c r="K265" s="218">
        <v>5251.0871515151512</v>
      </c>
      <c r="L265" s="218">
        <v>15674.533333333333</v>
      </c>
      <c r="M265" s="218">
        <v>50777.356666666667</v>
      </c>
      <c r="N265" s="218">
        <v>214007.06999999998</v>
      </c>
      <c r="O265" s="218">
        <v>90110.325238078294</v>
      </c>
      <c r="P265" s="218">
        <v>5362.4613324872789</v>
      </c>
      <c r="Q265" s="218">
        <v>309479.85657056555</v>
      </c>
      <c r="R265" s="218">
        <v>7935491.0324361399</v>
      </c>
      <c r="S265" s="218">
        <v>8276143.9124361388</v>
      </c>
      <c r="T265" s="219">
        <f t="shared" ref="T265:T301" si="10">S265-R265</f>
        <v>340652.87999999896</v>
      </c>
      <c r="U265" s="220">
        <f t="shared" ref="U265:U301" si="11">T265-Q265</f>
        <v>31173.023429433408</v>
      </c>
    </row>
    <row r="266" spans="1:21" ht="39.75" customHeight="1">
      <c r="A266" s="216" t="s">
        <v>298</v>
      </c>
      <c r="B266" s="217" t="s">
        <v>274</v>
      </c>
      <c r="C266" s="217" t="s">
        <v>275</v>
      </c>
      <c r="D266" s="209">
        <v>5034</v>
      </c>
      <c r="E266" s="218">
        <v>47208.896000000001</v>
      </c>
      <c r="F266" s="218">
        <v>36295.700000000004</v>
      </c>
      <c r="G266" s="218">
        <v>10913.196</v>
      </c>
      <c r="H266" s="218">
        <v>9740.7099999999991</v>
      </c>
      <c r="I266" s="218">
        <v>2990.8799999999997</v>
      </c>
      <c r="J266" s="218">
        <v>207634.74</v>
      </c>
      <c r="K266" s="218">
        <v>12080.692026143792</v>
      </c>
      <c r="L266" s="218">
        <v>17624.973333333332</v>
      </c>
      <c r="M266" s="218">
        <v>52609.77</v>
      </c>
      <c r="N266" s="218">
        <v>337809.96933333331</v>
      </c>
      <c r="O266" s="218">
        <v>97946.005693563377</v>
      </c>
      <c r="P266" s="218">
        <v>6832.2878347637907</v>
      </c>
      <c r="Q266" s="218">
        <v>442588.26286166051</v>
      </c>
      <c r="R266" s="218">
        <v>6881642.72632581</v>
      </c>
      <c r="S266" s="218">
        <v>7276647.3163258098</v>
      </c>
      <c r="T266" s="219">
        <f t="shared" si="10"/>
        <v>395004.58999999985</v>
      </c>
      <c r="U266" s="220">
        <f t="shared" si="11"/>
        <v>-47583.672861660656</v>
      </c>
    </row>
    <row r="267" spans="1:21" ht="39.75" customHeight="1">
      <c r="A267" s="216" t="s">
        <v>299</v>
      </c>
      <c r="B267" s="217" t="s">
        <v>274</v>
      </c>
      <c r="C267" s="217" t="s">
        <v>275</v>
      </c>
      <c r="D267" s="209">
        <v>5203</v>
      </c>
      <c r="E267" s="218">
        <v>43043.326000000008</v>
      </c>
      <c r="F267" s="218">
        <v>39925.270000000004</v>
      </c>
      <c r="G267" s="218">
        <v>3118.056</v>
      </c>
      <c r="H267" s="218">
        <v>17692.310000000001</v>
      </c>
      <c r="I267" s="218">
        <v>3805.5999999999995</v>
      </c>
      <c r="J267" s="218">
        <v>113170.07</v>
      </c>
      <c r="K267" s="218">
        <v>14346.02369047619</v>
      </c>
      <c r="L267" s="218">
        <v>30205.200000000001</v>
      </c>
      <c r="M267" s="218">
        <v>63967.16333333333</v>
      </c>
      <c r="N267" s="218">
        <v>271883.66933333338</v>
      </c>
      <c r="O267" s="218">
        <v>119494.12694614731</v>
      </c>
      <c r="P267" s="218">
        <v>7717.9606374203586</v>
      </c>
      <c r="Q267" s="218">
        <v>399095.75691690104</v>
      </c>
      <c r="R267" s="218">
        <v>5667705.8096109461</v>
      </c>
      <c r="S267" s="218">
        <v>6087518.7896109447</v>
      </c>
      <c r="T267" s="219">
        <f t="shared" si="10"/>
        <v>419812.97999999858</v>
      </c>
      <c r="U267" s="220">
        <f t="shared" si="11"/>
        <v>20717.223083097546</v>
      </c>
    </row>
    <row r="268" spans="1:21" ht="39.75" customHeight="1">
      <c r="A268" s="216" t="s">
        <v>300</v>
      </c>
      <c r="B268" s="217" t="s">
        <v>274</v>
      </c>
      <c r="C268" s="217" t="s">
        <v>275</v>
      </c>
      <c r="D268" s="209">
        <v>3916</v>
      </c>
      <c r="E268" s="218">
        <v>68450.316000000006</v>
      </c>
      <c r="F268" s="218">
        <v>65332.26</v>
      </c>
      <c r="G268" s="218">
        <v>3118.056</v>
      </c>
      <c r="H268" s="218">
        <v>13517.720000000001</v>
      </c>
      <c r="I268" s="218">
        <v>3827.0399999999995</v>
      </c>
      <c r="J268" s="218">
        <v>258133.18</v>
      </c>
      <c r="K268" s="218">
        <v>35576.896111111106</v>
      </c>
      <c r="L268" s="218">
        <v>19682.546666666665</v>
      </c>
      <c r="M268" s="218">
        <v>211972.78333333335</v>
      </c>
      <c r="N268" s="218">
        <v>575583.58600000001</v>
      </c>
      <c r="O268" s="218">
        <v>129941.70088679407</v>
      </c>
      <c r="P268" s="218">
        <v>7605.2865989168195</v>
      </c>
      <c r="Q268" s="218">
        <v>713130.57348571089</v>
      </c>
      <c r="R268" s="218">
        <v>5105834.2117434861</v>
      </c>
      <c r="S268" s="218">
        <v>5472087.5217434866</v>
      </c>
      <c r="T268" s="219">
        <f t="shared" si="10"/>
        <v>366253.31000000052</v>
      </c>
      <c r="U268" s="220">
        <f t="shared" si="11"/>
        <v>-346877.26348571037</v>
      </c>
    </row>
    <row r="269" spans="1:21" ht="39.75" customHeight="1">
      <c r="A269" s="216" t="s">
        <v>301</v>
      </c>
      <c r="B269" s="217" t="s">
        <v>274</v>
      </c>
      <c r="C269" s="217" t="s">
        <v>275</v>
      </c>
      <c r="D269" s="209">
        <v>6603</v>
      </c>
      <c r="E269" s="218">
        <v>33713.644</v>
      </c>
      <c r="F269" s="218">
        <v>29036.560000000001</v>
      </c>
      <c r="G269" s="218">
        <v>4677.0839999999998</v>
      </c>
      <c r="H269" s="218">
        <v>11331.03</v>
      </c>
      <c r="I269" s="218">
        <v>4025.3599999999997</v>
      </c>
      <c r="J269" s="218">
        <v>220784.41</v>
      </c>
      <c r="K269" s="218">
        <v>15075.187268518517</v>
      </c>
      <c r="L269" s="218">
        <v>27648.12</v>
      </c>
      <c r="M269" s="218">
        <v>109498.77666666667</v>
      </c>
      <c r="N269" s="218">
        <v>407001.34066666669</v>
      </c>
      <c r="O269" s="218">
        <v>125370.88728776111</v>
      </c>
      <c r="P269" s="218">
        <v>7924.7407080822859</v>
      </c>
      <c r="Q269" s="218">
        <v>540296.96866251016</v>
      </c>
      <c r="R269" s="218">
        <v>14207660.452791508</v>
      </c>
      <c r="S269" s="218">
        <v>14669330.092791509</v>
      </c>
      <c r="T269" s="219">
        <f t="shared" si="10"/>
        <v>461669.6400000006</v>
      </c>
      <c r="U269" s="220">
        <f t="shared" si="11"/>
        <v>-78627.328662509564</v>
      </c>
    </row>
    <row r="270" spans="1:21" ht="39.75" customHeight="1">
      <c r="A270" s="216" t="s">
        <v>302</v>
      </c>
      <c r="B270" s="217" t="s">
        <v>274</v>
      </c>
      <c r="C270" s="217" t="s">
        <v>275</v>
      </c>
      <c r="D270" s="209">
        <v>2619</v>
      </c>
      <c r="E270" s="218">
        <v>16101.794</v>
      </c>
      <c r="F270" s="218">
        <v>3629.57</v>
      </c>
      <c r="G270" s="218">
        <v>12472.224</v>
      </c>
      <c r="H270" s="218">
        <v>6758.8600000000006</v>
      </c>
      <c r="I270" s="218">
        <v>1961.7599999999998</v>
      </c>
      <c r="J270" s="218">
        <v>226777.21</v>
      </c>
      <c r="K270" s="218">
        <v>15989.464920634919</v>
      </c>
      <c r="L270" s="218">
        <v>7962.96</v>
      </c>
      <c r="M270" s="218">
        <v>26036.533333333336</v>
      </c>
      <c r="N270" s="218">
        <v>285599.1173333333</v>
      </c>
      <c r="O270" s="218">
        <v>62032.47027259013</v>
      </c>
      <c r="P270" s="218">
        <v>3465.3596842001548</v>
      </c>
      <c r="Q270" s="218">
        <v>351096.94729012356</v>
      </c>
      <c r="R270" s="218">
        <v>3062648.7801706656</v>
      </c>
      <c r="S270" s="218">
        <v>3270316.1601706655</v>
      </c>
      <c r="T270" s="219">
        <f t="shared" si="10"/>
        <v>207667.37999999989</v>
      </c>
      <c r="U270" s="220">
        <f t="shared" si="11"/>
        <v>-143429.56729012367</v>
      </c>
    </row>
    <row r="271" spans="1:21" ht="39.75" customHeight="1">
      <c r="A271" s="216" t="s">
        <v>303</v>
      </c>
      <c r="B271" s="217" t="s">
        <v>274</v>
      </c>
      <c r="C271" s="217" t="s">
        <v>275</v>
      </c>
      <c r="D271" s="209">
        <v>2737</v>
      </c>
      <c r="E271" s="218">
        <v>33202.129999999997</v>
      </c>
      <c r="F271" s="218">
        <v>25406.99</v>
      </c>
      <c r="G271" s="218">
        <v>7795.14</v>
      </c>
      <c r="H271" s="218">
        <v>9343.1299999999992</v>
      </c>
      <c r="I271" s="218">
        <v>2604.9599999999996</v>
      </c>
      <c r="J271" s="218">
        <v>152718.14000000001</v>
      </c>
      <c r="K271" s="218">
        <v>14572.828564593301</v>
      </c>
      <c r="L271" s="218">
        <v>1393.2</v>
      </c>
      <c r="M271" s="218">
        <v>122905.39333333336</v>
      </c>
      <c r="N271" s="218">
        <v>322166.95333333337</v>
      </c>
      <c r="O271" s="218">
        <v>84886.538267754921</v>
      </c>
      <c r="P271" s="218">
        <v>4737.9011190594192</v>
      </c>
      <c r="Q271" s="218">
        <v>411791.39272014773</v>
      </c>
      <c r="R271" s="218">
        <v>2515880.503755637</v>
      </c>
      <c r="S271" s="218">
        <v>2750959.7337556365</v>
      </c>
      <c r="T271" s="219">
        <f t="shared" si="10"/>
        <v>235079.22999999952</v>
      </c>
      <c r="U271" s="220">
        <f t="shared" si="11"/>
        <v>-176712.16272014822</v>
      </c>
    </row>
    <row r="272" spans="1:21" ht="39.75" customHeight="1">
      <c r="A272" s="216" t="s">
        <v>304</v>
      </c>
      <c r="B272" s="217" t="s">
        <v>274</v>
      </c>
      <c r="C272" s="217" t="s">
        <v>275</v>
      </c>
      <c r="D272" s="209">
        <v>15304</v>
      </c>
      <c r="E272" s="218">
        <v>130689.00599999999</v>
      </c>
      <c r="F272" s="218">
        <v>119775.81000000001</v>
      </c>
      <c r="G272" s="218">
        <v>10913.196</v>
      </c>
      <c r="H272" s="218">
        <v>49896.29</v>
      </c>
      <c r="I272" s="218">
        <v>10955.84</v>
      </c>
      <c r="J272" s="218">
        <v>224869.86</v>
      </c>
      <c r="K272" s="218">
        <v>39542.429444444446</v>
      </c>
      <c r="L272" s="218">
        <v>40231.519999999997</v>
      </c>
      <c r="M272" s="218">
        <v>234323.34333333335</v>
      </c>
      <c r="N272" s="218">
        <v>690965.85933333333</v>
      </c>
      <c r="O272" s="218">
        <v>362400.2210661844</v>
      </c>
      <c r="P272" s="218">
        <v>21904.972485477461</v>
      </c>
      <c r="Q272" s="218">
        <v>1075271.0528849952</v>
      </c>
      <c r="R272" s="218">
        <v>15744153.191247674</v>
      </c>
      <c r="S272" s="218">
        <v>16980662.151247676</v>
      </c>
      <c r="T272" s="219">
        <f t="shared" si="10"/>
        <v>1236508.9600000028</v>
      </c>
      <c r="U272" s="220">
        <f t="shared" si="11"/>
        <v>161237.90711500752</v>
      </c>
    </row>
    <row r="273" spans="1:21" ht="39.75" customHeight="1">
      <c r="A273" s="216" t="s">
        <v>305</v>
      </c>
      <c r="B273" s="217" t="s">
        <v>306</v>
      </c>
      <c r="C273" s="217" t="s">
        <v>307</v>
      </c>
      <c r="D273" s="209">
        <v>2199</v>
      </c>
      <c r="E273" s="218">
        <v>31643.102000000003</v>
      </c>
      <c r="F273" s="218">
        <v>25406.99</v>
      </c>
      <c r="G273" s="218">
        <v>6236.1120000000001</v>
      </c>
      <c r="H273" s="218">
        <v>13318.93</v>
      </c>
      <c r="I273" s="218">
        <v>1940.32</v>
      </c>
      <c r="J273" s="218">
        <v>28127.919999999998</v>
      </c>
      <c r="K273" s="218">
        <v>6735.1744444444439</v>
      </c>
      <c r="L273" s="218">
        <v>1060.6733333333334</v>
      </c>
      <c r="M273" s="218">
        <v>31880.236666666664</v>
      </c>
      <c r="N273" s="218">
        <v>107971.182</v>
      </c>
      <c r="O273" s="218">
        <v>91283.132171356439</v>
      </c>
      <c r="P273" s="218">
        <v>4047.9308832793176</v>
      </c>
      <c r="Q273" s="218">
        <v>203302.24505463574</v>
      </c>
      <c r="R273" s="218">
        <v>1804080.1125392155</v>
      </c>
      <c r="S273" s="218">
        <v>1980048.6225392153</v>
      </c>
      <c r="T273" s="219">
        <f t="shared" si="10"/>
        <v>175968.50999999978</v>
      </c>
      <c r="U273" s="220">
        <f t="shared" si="11"/>
        <v>-27333.735054635967</v>
      </c>
    </row>
    <row r="274" spans="1:21" ht="39.75" customHeight="1">
      <c r="A274" s="216" t="s">
        <v>308</v>
      </c>
      <c r="B274" s="217" t="s">
        <v>306</v>
      </c>
      <c r="C274" s="217" t="s">
        <v>307</v>
      </c>
      <c r="D274" s="209">
        <v>36567</v>
      </c>
      <c r="E274" s="218">
        <v>1009439.4139999999</v>
      </c>
      <c r="F274" s="218">
        <v>591619.91</v>
      </c>
      <c r="G274" s="218">
        <v>417819.50400000002</v>
      </c>
      <c r="H274" s="218">
        <v>258625.79</v>
      </c>
      <c r="I274" s="218">
        <v>29892.719999999998</v>
      </c>
      <c r="J274" s="218">
        <v>783951.42</v>
      </c>
      <c r="K274" s="218">
        <v>250730.94900465271</v>
      </c>
      <c r="L274" s="218">
        <v>113602.96</v>
      </c>
      <c r="M274" s="218">
        <v>2021638.2733333334</v>
      </c>
      <c r="N274" s="218">
        <v>4217150.577333333</v>
      </c>
      <c r="O274" s="218">
        <v>1529744.7973771272</v>
      </c>
      <c r="P274" s="218">
        <v>65427.324358154619</v>
      </c>
      <c r="Q274" s="218">
        <v>5812322.6990686152</v>
      </c>
      <c r="R274" s="218">
        <v>20363162.277647231</v>
      </c>
      <c r="S274" s="218">
        <v>23813536.907647226</v>
      </c>
      <c r="T274" s="219">
        <f t="shared" si="10"/>
        <v>3450374.6299999952</v>
      </c>
      <c r="U274" s="220">
        <f t="shared" si="11"/>
        <v>-2361948.06906862</v>
      </c>
    </row>
    <row r="275" spans="1:21" ht="39.75" customHeight="1">
      <c r="A275" s="216" t="s">
        <v>309</v>
      </c>
      <c r="B275" s="217" t="s">
        <v>306</v>
      </c>
      <c r="C275" s="217" t="s">
        <v>307</v>
      </c>
      <c r="D275" s="209">
        <v>8042</v>
      </c>
      <c r="E275" s="218">
        <v>156193.94</v>
      </c>
      <c r="F275" s="218">
        <v>101627.96</v>
      </c>
      <c r="G275" s="218">
        <v>54565.98</v>
      </c>
      <c r="H275" s="218">
        <v>41547.11</v>
      </c>
      <c r="I275" s="218">
        <v>7857.7599999999993</v>
      </c>
      <c r="J275" s="218">
        <v>251912.41</v>
      </c>
      <c r="K275" s="218">
        <v>52971.251587256476</v>
      </c>
      <c r="L275" s="218">
        <v>16912.03</v>
      </c>
      <c r="M275" s="218">
        <v>501140.8</v>
      </c>
      <c r="N275" s="218">
        <v>975564.05</v>
      </c>
      <c r="O275" s="218">
        <v>377169.86479593429</v>
      </c>
      <c r="P275" s="218">
        <v>15862.563420635021</v>
      </c>
      <c r="Q275" s="218">
        <v>1368596.4782165692</v>
      </c>
      <c r="R275" s="218">
        <v>5841377.3472862486</v>
      </c>
      <c r="S275" s="218">
        <v>6564871.8772862479</v>
      </c>
      <c r="T275" s="219">
        <f t="shared" si="10"/>
        <v>723494.52999999933</v>
      </c>
      <c r="U275" s="220">
        <f t="shared" si="11"/>
        <v>-645101.94821656984</v>
      </c>
    </row>
    <row r="276" spans="1:21" ht="39.75" customHeight="1">
      <c r="A276" s="216" t="s">
        <v>310</v>
      </c>
      <c r="B276" s="217" t="s">
        <v>306</v>
      </c>
      <c r="C276" s="217" t="s">
        <v>307</v>
      </c>
      <c r="D276" s="209">
        <v>3235</v>
      </c>
      <c r="E276" s="218">
        <v>53956.521999999997</v>
      </c>
      <c r="F276" s="218">
        <v>39925.270000000004</v>
      </c>
      <c r="G276" s="218">
        <v>14031.252</v>
      </c>
      <c r="H276" s="218">
        <v>14312.880000000001</v>
      </c>
      <c r="I276" s="218">
        <v>3081.9999999999995</v>
      </c>
      <c r="J276" s="218">
        <v>78988.649999999994</v>
      </c>
      <c r="K276" s="218">
        <v>33841.643333333333</v>
      </c>
      <c r="L276" s="218">
        <v>16544.173333333336</v>
      </c>
      <c r="M276" s="218">
        <v>146516.65</v>
      </c>
      <c r="N276" s="218">
        <v>313400.87533333333</v>
      </c>
      <c r="O276" s="218">
        <v>158491.59212169578</v>
      </c>
      <c r="P276" s="218">
        <v>6315.2321580729213</v>
      </c>
      <c r="Q276" s="218">
        <v>478207.69961310207</v>
      </c>
      <c r="R276" s="218">
        <v>2201329.2591393837</v>
      </c>
      <c r="S276" s="218">
        <v>2493465.5291393832</v>
      </c>
      <c r="T276" s="219">
        <f t="shared" si="10"/>
        <v>292136.26999999955</v>
      </c>
      <c r="U276" s="220">
        <f t="shared" si="11"/>
        <v>-186071.42961310252</v>
      </c>
    </row>
    <row r="277" spans="1:21" ht="39.75" customHeight="1">
      <c r="A277" s="216" t="s">
        <v>311</v>
      </c>
      <c r="B277" s="217" t="s">
        <v>306</v>
      </c>
      <c r="C277" s="217" t="s">
        <v>307</v>
      </c>
      <c r="D277" s="209">
        <v>2491</v>
      </c>
      <c r="E277" s="218">
        <v>33713.644</v>
      </c>
      <c r="F277" s="218">
        <v>29036.560000000001</v>
      </c>
      <c r="G277" s="218">
        <v>4677.0839999999998</v>
      </c>
      <c r="H277" s="218">
        <v>19481.419999999998</v>
      </c>
      <c r="I277" s="218">
        <v>2406.6399999999994</v>
      </c>
      <c r="J277" s="218">
        <v>117680.22</v>
      </c>
      <c r="K277" s="218">
        <v>13934.947999999999</v>
      </c>
      <c r="L277" s="218">
        <v>10319.413333333332</v>
      </c>
      <c r="M277" s="218">
        <v>65888.236666666664</v>
      </c>
      <c r="N277" s="218">
        <v>249489.57399999999</v>
      </c>
      <c r="O277" s="218">
        <v>129401.36318796682</v>
      </c>
      <c r="P277" s="218">
        <v>5170.3457668365809</v>
      </c>
      <c r="Q277" s="218">
        <v>384061.28295480344</v>
      </c>
      <c r="R277" s="218">
        <v>2544926.3522515027</v>
      </c>
      <c r="S277" s="218">
        <v>2781086.7322515021</v>
      </c>
      <c r="T277" s="219">
        <f t="shared" si="10"/>
        <v>236160.37999999942</v>
      </c>
      <c r="U277" s="220">
        <f t="shared" si="11"/>
        <v>-147900.90295480401</v>
      </c>
    </row>
    <row r="278" spans="1:21" ht="39.75" customHeight="1">
      <c r="A278" s="216" t="s">
        <v>312</v>
      </c>
      <c r="B278" s="217" t="s">
        <v>306</v>
      </c>
      <c r="C278" s="217" t="s">
        <v>307</v>
      </c>
      <c r="D278" s="209">
        <v>1235</v>
      </c>
      <c r="E278" s="218">
        <v>11936.224</v>
      </c>
      <c r="F278" s="218">
        <v>7259.14</v>
      </c>
      <c r="G278" s="218">
        <v>4677.0839999999998</v>
      </c>
      <c r="H278" s="218">
        <v>1987.9</v>
      </c>
      <c r="I278" s="218">
        <v>905.83999999999992</v>
      </c>
      <c r="J278" s="218">
        <v>994.19</v>
      </c>
      <c r="K278" s="218">
        <v>0</v>
      </c>
      <c r="L278" s="218">
        <v>699.54</v>
      </c>
      <c r="M278" s="218">
        <v>56183.639999999992</v>
      </c>
      <c r="N278" s="218">
        <v>72707.333999999988</v>
      </c>
      <c r="O278" s="218">
        <v>49152.455784576545</v>
      </c>
      <c r="P278" s="218">
        <v>2154.5217362540125</v>
      </c>
      <c r="Q278" s="218">
        <v>124014.31152083055</v>
      </c>
      <c r="R278" s="218">
        <v>724072.70878581144</v>
      </c>
      <c r="S278" s="218">
        <v>824026.21878581145</v>
      </c>
      <c r="T278" s="219">
        <f t="shared" si="10"/>
        <v>99953.510000000009</v>
      </c>
      <c r="U278" s="220">
        <f t="shared" si="11"/>
        <v>-24060.801520830544</v>
      </c>
    </row>
    <row r="279" spans="1:21" ht="39.75" customHeight="1">
      <c r="A279" s="216" t="s">
        <v>313</v>
      </c>
      <c r="B279" s="217" t="s">
        <v>306</v>
      </c>
      <c r="C279" s="217" t="s">
        <v>307</v>
      </c>
      <c r="D279" s="209">
        <v>10301</v>
      </c>
      <c r="E279" s="218">
        <v>162479.024</v>
      </c>
      <c r="F279" s="218">
        <v>79850.540000000008</v>
      </c>
      <c r="G279" s="218">
        <v>82628.483999999997</v>
      </c>
      <c r="H279" s="218">
        <v>42541.06</v>
      </c>
      <c r="I279" s="218">
        <v>6764.32</v>
      </c>
      <c r="J279" s="218">
        <v>202181.55</v>
      </c>
      <c r="K279" s="218">
        <v>26648.528410732713</v>
      </c>
      <c r="L279" s="218">
        <v>44500.54</v>
      </c>
      <c r="M279" s="218">
        <v>265205.45333333337</v>
      </c>
      <c r="N279" s="218">
        <v>723671.94733333332</v>
      </c>
      <c r="O279" s="218">
        <v>330023.63169644249</v>
      </c>
      <c r="P279" s="218">
        <v>14481.462448678241</v>
      </c>
      <c r="Q279" s="218">
        <v>1068177.0414784539</v>
      </c>
      <c r="R279" s="218">
        <v>5751628.905724531</v>
      </c>
      <c r="S279" s="218">
        <v>6553371.0857245326</v>
      </c>
      <c r="T279" s="219">
        <f t="shared" si="10"/>
        <v>801742.18000000156</v>
      </c>
      <c r="U279" s="220">
        <f t="shared" si="11"/>
        <v>-266434.86147845234</v>
      </c>
    </row>
    <row r="280" spans="1:21" ht="39.75" customHeight="1">
      <c r="A280" s="216" t="s">
        <v>314</v>
      </c>
      <c r="B280" s="217" t="s">
        <v>306</v>
      </c>
      <c r="C280" s="217" t="s">
        <v>307</v>
      </c>
      <c r="D280" s="209">
        <v>7594</v>
      </c>
      <c r="E280" s="218">
        <v>206058.35000000003</v>
      </c>
      <c r="F280" s="218">
        <v>112516.67</v>
      </c>
      <c r="G280" s="218">
        <v>93541.680000000008</v>
      </c>
      <c r="H280" s="218">
        <v>68980.13</v>
      </c>
      <c r="I280" s="218">
        <v>7916.7199999999984</v>
      </c>
      <c r="J280" s="218">
        <v>332377.33</v>
      </c>
      <c r="K280" s="218">
        <v>104395.64667166416</v>
      </c>
      <c r="L280" s="218">
        <v>26950.056666666667</v>
      </c>
      <c r="M280" s="218">
        <v>139950.97</v>
      </c>
      <c r="N280" s="218">
        <v>782233.55666666664</v>
      </c>
      <c r="O280" s="218">
        <v>378172.97613847669</v>
      </c>
      <c r="P280" s="218">
        <v>15041.034639898067</v>
      </c>
      <c r="Q280" s="218">
        <v>1175447.5674450414</v>
      </c>
      <c r="R280" s="218">
        <v>6034853.8525278922</v>
      </c>
      <c r="S280" s="218">
        <v>6746998.7825278938</v>
      </c>
      <c r="T280" s="219">
        <f t="shared" si="10"/>
        <v>712144.93000000156</v>
      </c>
      <c r="U280" s="220">
        <f t="shared" si="11"/>
        <v>-463302.63744503981</v>
      </c>
    </row>
    <row r="281" spans="1:21" ht="39.75" customHeight="1">
      <c r="A281" s="216" t="s">
        <v>315</v>
      </c>
      <c r="B281" s="217" t="s">
        <v>316</v>
      </c>
      <c r="C281" s="217" t="s">
        <v>317</v>
      </c>
      <c r="D281" s="209">
        <v>1808</v>
      </c>
      <c r="E281" s="218">
        <v>17124.822000000004</v>
      </c>
      <c r="F281" s="218">
        <v>10888.710000000001</v>
      </c>
      <c r="G281" s="218">
        <v>6236.1120000000001</v>
      </c>
      <c r="H281" s="218">
        <v>8746.76</v>
      </c>
      <c r="I281" s="218">
        <v>2326.2399999999998</v>
      </c>
      <c r="J281" s="218">
        <v>69684.790000000008</v>
      </c>
      <c r="K281" s="218">
        <v>10168.97823809524</v>
      </c>
      <c r="L281" s="218">
        <v>28668.686666666665</v>
      </c>
      <c r="M281" s="218">
        <v>42811.74</v>
      </c>
      <c r="N281" s="218">
        <v>169363.03866666666</v>
      </c>
      <c r="O281" s="218">
        <v>81940.219822323925</v>
      </c>
      <c r="P281" s="218">
        <v>3668.4472536002609</v>
      </c>
      <c r="Q281" s="218">
        <v>254971.70574259086</v>
      </c>
      <c r="R281" s="218">
        <v>2766703.5280555827</v>
      </c>
      <c r="S281" s="218">
        <v>2958267.8380555827</v>
      </c>
      <c r="T281" s="219">
        <f t="shared" si="10"/>
        <v>191564.31000000006</v>
      </c>
      <c r="U281" s="220">
        <f t="shared" si="11"/>
        <v>-63407.395742590801</v>
      </c>
    </row>
    <row r="282" spans="1:21" ht="39.75" customHeight="1">
      <c r="A282" s="216" t="s">
        <v>318</v>
      </c>
      <c r="B282" s="217" t="s">
        <v>316</v>
      </c>
      <c r="C282" s="217" t="s">
        <v>317</v>
      </c>
      <c r="D282" s="209">
        <v>6862</v>
      </c>
      <c r="E282" s="218">
        <v>60192.634000000005</v>
      </c>
      <c r="F282" s="218">
        <v>39925.270000000004</v>
      </c>
      <c r="G282" s="218">
        <v>20267.364000000001</v>
      </c>
      <c r="H282" s="218">
        <v>18487.47</v>
      </c>
      <c r="I282" s="218">
        <v>6651.7599999999993</v>
      </c>
      <c r="J282" s="218">
        <v>262074.96999999997</v>
      </c>
      <c r="K282" s="218">
        <v>25016.981185185185</v>
      </c>
      <c r="L282" s="218">
        <v>72544.386666666658</v>
      </c>
      <c r="M282" s="218">
        <v>83118.07666666666</v>
      </c>
      <c r="N282" s="218">
        <v>503069.29733333329</v>
      </c>
      <c r="O282" s="218">
        <v>235247.72787699453</v>
      </c>
      <c r="P282" s="218">
        <v>11668.62048745973</v>
      </c>
      <c r="Q282" s="218">
        <v>749985.64569778752</v>
      </c>
      <c r="R282" s="218">
        <v>7653283.9203694966</v>
      </c>
      <c r="S282" s="218">
        <v>8317725.7603694946</v>
      </c>
      <c r="T282" s="219">
        <f t="shared" si="10"/>
        <v>664441.83999999799</v>
      </c>
      <c r="U282" s="220">
        <f t="shared" si="11"/>
        <v>-85543.805697789532</v>
      </c>
    </row>
    <row r="283" spans="1:21" ht="39.75" customHeight="1">
      <c r="A283" s="216" t="s">
        <v>319</v>
      </c>
      <c r="B283" s="217" t="s">
        <v>316</v>
      </c>
      <c r="C283" s="217" t="s">
        <v>317</v>
      </c>
      <c r="D283" s="209">
        <v>20437</v>
      </c>
      <c r="E283" s="218">
        <v>600756.39599999995</v>
      </c>
      <c r="F283" s="218">
        <v>457325.82</v>
      </c>
      <c r="G283" s="218">
        <v>143430.576</v>
      </c>
      <c r="H283" s="218">
        <v>127225.60000000001</v>
      </c>
      <c r="I283" s="218">
        <v>22335.119999999999</v>
      </c>
      <c r="J283" s="218">
        <v>920175.71</v>
      </c>
      <c r="K283" s="218">
        <v>136721.85958105649</v>
      </c>
      <c r="L283" s="218">
        <v>82770.883333333317</v>
      </c>
      <c r="M283" s="218">
        <v>564851.54333333333</v>
      </c>
      <c r="N283" s="218">
        <v>2318115.2526666666</v>
      </c>
      <c r="O283" s="218">
        <v>793630.67747266975</v>
      </c>
      <c r="P283" s="218">
        <v>43264.826284674222</v>
      </c>
      <c r="Q283" s="218">
        <v>3155010.7564240103</v>
      </c>
      <c r="R283" s="218">
        <v>6697633.6112783607</v>
      </c>
      <c r="S283" s="218">
        <v>8934261.5712783579</v>
      </c>
      <c r="T283" s="219">
        <f t="shared" si="10"/>
        <v>2236627.9599999972</v>
      </c>
      <c r="U283" s="220">
        <f t="shared" si="11"/>
        <v>-918382.7964240131</v>
      </c>
    </row>
    <row r="284" spans="1:21" ht="39.75" customHeight="1">
      <c r="A284" s="216" t="s">
        <v>320</v>
      </c>
      <c r="B284" s="217" t="s">
        <v>316</v>
      </c>
      <c r="C284" s="217" t="s">
        <v>317</v>
      </c>
      <c r="D284" s="209">
        <v>7191</v>
      </c>
      <c r="E284" s="218">
        <v>90763.736000000004</v>
      </c>
      <c r="F284" s="218">
        <v>79850.540000000008</v>
      </c>
      <c r="G284" s="218">
        <v>10913.196</v>
      </c>
      <c r="H284" s="218">
        <v>41149.53</v>
      </c>
      <c r="I284" s="218">
        <v>6769.6799999999994</v>
      </c>
      <c r="J284" s="218">
        <v>146350.79</v>
      </c>
      <c r="K284" s="218">
        <v>52014.641397306397</v>
      </c>
      <c r="L284" s="218">
        <v>36393.93</v>
      </c>
      <c r="M284" s="218">
        <v>156573.34</v>
      </c>
      <c r="N284" s="218">
        <v>478001.00600000005</v>
      </c>
      <c r="O284" s="218">
        <v>234586.91965262091</v>
      </c>
      <c r="P284" s="218">
        <v>12131.027145475658</v>
      </c>
      <c r="Q284" s="218">
        <v>724718.95279809658</v>
      </c>
      <c r="R284" s="218">
        <v>3486645.1223209403</v>
      </c>
      <c r="S284" s="218">
        <v>4105476.3423209391</v>
      </c>
      <c r="T284" s="219">
        <f t="shared" si="10"/>
        <v>618831.21999999881</v>
      </c>
      <c r="U284" s="220">
        <f t="shared" si="11"/>
        <v>-105887.73279809777</v>
      </c>
    </row>
    <row r="285" spans="1:21" ht="39.75" customHeight="1">
      <c r="A285" s="216" t="s">
        <v>321</v>
      </c>
      <c r="B285" s="217" t="s">
        <v>316</v>
      </c>
      <c r="C285" s="217" t="s">
        <v>317</v>
      </c>
      <c r="D285" s="209">
        <v>7984</v>
      </c>
      <c r="E285" s="218">
        <v>196557.266</v>
      </c>
      <c r="F285" s="218">
        <v>177848.93000000002</v>
      </c>
      <c r="G285" s="218">
        <v>18708.335999999999</v>
      </c>
      <c r="H285" s="218">
        <v>25842.7</v>
      </c>
      <c r="I285" s="218">
        <v>6088.96</v>
      </c>
      <c r="J285" s="218">
        <v>174484.84</v>
      </c>
      <c r="K285" s="218">
        <v>29256.68717948718</v>
      </c>
      <c r="L285" s="218">
        <v>55366.053333333337</v>
      </c>
      <c r="M285" s="218">
        <v>167583.15</v>
      </c>
      <c r="N285" s="218">
        <v>625922.96933333331</v>
      </c>
      <c r="O285" s="218">
        <v>192295.1932927118</v>
      </c>
      <c r="P285" s="218">
        <v>10613.198126795487</v>
      </c>
      <c r="Q285" s="218">
        <v>828831.36075284053</v>
      </c>
      <c r="R285" s="218">
        <v>4006871.3423714028</v>
      </c>
      <c r="S285" s="218">
        <v>4665772.2023714017</v>
      </c>
      <c r="T285" s="219">
        <f t="shared" si="10"/>
        <v>658900.85999999894</v>
      </c>
      <c r="U285" s="220">
        <f t="shared" si="11"/>
        <v>-169930.50075284159</v>
      </c>
    </row>
    <row r="286" spans="1:21" ht="39.75" customHeight="1">
      <c r="A286" s="216" t="s">
        <v>322</v>
      </c>
      <c r="B286" s="217" t="s">
        <v>316</v>
      </c>
      <c r="C286" s="217" t="s">
        <v>317</v>
      </c>
      <c r="D286" s="209">
        <v>6436</v>
      </c>
      <c r="E286" s="218">
        <v>71592.858000000007</v>
      </c>
      <c r="F286" s="218">
        <v>54443.55</v>
      </c>
      <c r="G286" s="218">
        <v>17149.307999999997</v>
      </c>
      <c r="H286" s="218">
        <v>21469.32</v>
      </c>
      <c r="I286" s="218">
        <v>5761.9999999999991</v>
      </c>
      <c r="J286" s="218">
        <v>358368.03</v>
      </c>
      <c r="K286" s="218">
        <v>15750.648421658983</v>
      </c>
      <c r="L286" s="218">
        <v>47105.28666666666</v>
      </c>
      <c r="M286" s="218">
        <v>88768.796666666676</v>
      </c>
      <c r="N286" s="218">
        <v>593066.29133333336</v>
      </c>
      <c r="O286" s="218">
        <v>198242.46731207403</v>
      </c>
      <c r="P286" s="218">
        <v>10205.440487454494</v>
      </c>
      <c r="Q286" s="218">
        <v>801514.19913286192</v>
      </c>
      <c r="R286" s="218">
        <v>8064914.4919462427</v>
      </c>
      <c r="S286" s="218">
        <v>8679076.5119462423</v>
      </c>
      <c r="T286" s="219">
        <f t="shared" si="10"/>
        <v>614162.01999999955</v>
      </c>
      <c r="U286" s="220">
        <f t="shared" si="11"/>
        <v>-187352.17913286237</v>
      </c>
    </row>
    <row r="287" spans="1:21" ht="39.75" customHeight="1">
      <c r="A287" s="216" t="s">
        <v>323</v>
      </c>
      <c r="B287" s="217" t="s">
        <v>316</v>
      </c>
      <c r="C287" s="217" t="s">
        <v>317</v>
      </c>
      <c r="D287" s="209">
        <v>3925</v>
      </c>
      <c r="E287" s="218">
        <v>24895.475999999999</v>
      </c>
      <c r="F287" s="218">
        <v>21777.420000000002</v>
      </c>
      <c r="G287" s="218">
        <v>3118.056</v>
      </c>
      <c r="H287" s="218">
        <v>9144.34</v>
      </c>
      <c r="I287" s="218">
        <v>3853.8399999999992</v>
      </c>
      <c r="J287" s="218">
        <v>115118.86</v>
      </c>
      <c r="K287" s="218">
        <v>19324.704814814813</v>
      </c>
      <c r="L287" s="218">
        <v>52298.52</v>
      </c>
      <c r="M287" s="218">
        <v>46223.420000000006</v>
      </c>
      <c r="N287" s="218">
        <v>251534.45600000001</v>
      </c>
      <c r="O287" s="218">
        <v>122249.52150911232</v>
      </c>
      <c r="P287" s="218">
        <v>7007.7343947182717</v>
      </c>
      <c r="Q287" s="218">
        <v>380791.71190383058</v>
      </c>
      <c r="R287" s="218">
        <v>4032585.3014343614</v>
      </c>
      <c r="S287" s="218">
        <v>4387132.9414343601</v>
      </c>
      <c r="T287" s="219">
        <f t="shared" si="10"/>
        <v>354547.63999999873</v>
      </c>
      <c r="U287" s="220">
        <f t="shared" si="11"/>
        <v>-26244.071903831849</v>
      </c>
    </row>
    <row r="288" spans="1:21" ht="39.75" customHeight="1">
      <c r="A288" s="216" t="s">
        <v>324</v>
      </c>
      <c r="B288" s="217" t="s">
        <v>316</v>
      </c>
      <c r="C288" s="217" t="s">
        <v>317</v>
      </c>
      <c r="D288" s="209">
        <v>2297</v>
      </c>
      <c r="E288" s="218">
        <v>46672.896000000008</v>
      </c>
      <c r="F288" s="218">
        <v>43554.840000000004</v>
      </c>
      <c r="G288" s="218">
        <v>3118.056</v>
      </c>
      <c r="H288" s="218">
        <v>6758.8600000000006</v>
      </c>
      <c r="I288" s="218">
        <v>2363.7599999999998</v>
      </c>
      <c r="J288" s="218">
        <v>46996.75</v>
      </c>
      <c r="K288" s="218">
        <v>8385.7413888888896</v>
      </c>
      <c r="L288" s="218">
        <v>18565.2</v>
      </c>
      <c r="M288" s="218">
        <v>9090.2333333333336</v>
      </c>
      <c r="N288" s="218">
        <v>130447.69933333334</v>
      </c>
      <c r="O288" s="218">
        <v>80618.603373576771</v>
      </c>
      <c r="P288" s="218">
        <v>3980.9383603862952</v>
      </c>
      <c r="Q288" s="218">
        <v>215047.24106729642</v>
      </c>
      <c r="R288" s="218">
        <v>2777023.7496504183</v>
      </c>
      <c r="S288" s="218">
        <v>2984153.429650418</v>
      </c>
      <c r="T288" s="219">
        <f t="shared" si="10"/>
        <v>207129.6799999997</v>
      </c>
      <c r="U288" s="220">
        <f t="shared" si="11"/>
        <v>-7917.5610672967159</v>
      </c>
    </row>
    <row r="289" spans="1:21" ht="39.75" customHeight="1">
      <c r="A289" s="216" t="s">
        <v>325</v>
      </c>
      <c r="B289" s="217" t="s">
        <v>316</v>
      </c>
      <c r="C289" s="217" t="s">
        <v>317</v>
      </c>
      <c r="D289" s="209">
        <v>931</v>
      </c>
      <c r="E289" s="218">
        <v>18147.850000000002</v>
      </c>
      <c r="F289" s="218">
        <v>18147.850000000002</v>
      </c>
      <c r="G289" s="218">
        <v>0</v>
      </c>
      <c r="H289" s="218">
        <v>3180.64</v>
      </c>
      <c r="I289" s="218">
        <v>1157.7599999999998</v>
      </c>
      <c r="J289" s="218">
        <v>49491.83</v>
      </c>
      <c r="K289" s="218">
        <v>3657.0788888888887</v>
      </c>
      <c r="L289" s="218">
        <v>10832.4</v>
      </c>
      <c r="M289" s="218">
        <v>10792.18</v>
      </c>
      <c r="N289" s="218">
        <v>93602.66</v>
      </c>
      <c r="O289" s="218">
        <v>37005.260564920485</v>
      </c>
      <c r="P289" s="218">
        <v>2013.7846881606404</v>
      </c>
      <c r="Q289" s="218">
        <v>132621.70525308113</v>
      </c>
      <c r="R289" s="218">
        <v>778013.54954019852</v>
      </c>
      <c r="S289" s="218">
        <v>867408.71954019868</v>
      </c>
      <c r="T289" s="219">
        <f t="shared" si="10"/>
        <v>89395.170000000158</v>
      </c>
      <c r="U289" s="220">
        <f t="shared" si="11"/>
        <v>-43226.535253080976</v>
      </c>
    </row>
    <row r="290" spans="1:21" ht="39.75" customHeight="1">
      <c r="A290" s="216" t="s">
        <v>326</v>
      </c>
      <c r="B290" s="217" t="s">
        <v>316</v>
      </c>
      <c r="C290" s="217" t="s">
        <v>317</v>
      </c>
      <c r="D290" s="209">
        <v>3304</v>
      </c>
      <c r="E290" s="218">
        <v>73638.914000000004</v>
      </c>
      <c r="F290" s="218">
        <v>68961.83</v>
      </c>
      <c r="G290" s="218">
        <v>4677.0839999999998</v>
      </c>
      <c r="H290" s="218">
        <v>12324.980000000001</v>
      </c>
      <c r="I290" s="218">
        <v>2921.1999999999994</v>
      </c>
      <c r="J290" s="218">
        <v>222279.1</v>
      </c>
      <c r="K290" s="218">
        <v>36495.321546218482</v>
      </c>
      <c r="L290" s="218">
        <v>27932.726666666666</v>
      </c>
      <c r="M290" s="218">
        <v>33736.43</v>
      </c>
      <c r="N290" s="218">
        <v>372833.35066666669</v>
      </c>
      <c r="O290" s="218">
        <v>95156.38430979554</v>
      </c>
      <c r="P290" s="218">
        <v>5287.1343067461494</v>
      </c>
      <c r="Q290" s="218">
        <v>473276.86928320833</v>
      </c>
      <c r="R290" s="218">
        <v>2602161.5267423694</v>
      </c>
      <c r="S290" s="218">
        <v>2879537.8567423695</v>
      </c>
      <c r="T290" s="219">
        <f t="shared" si="10"/>
        <v>277376.33000000007</v>
      </c>
      <c r="U290" s="220">
        <f t="shared" si="11"/>
        <v>-195900.53928320826</v>
      </c>
    </row>
    <row r="291" spans="1:21" ht="39.75" customHeight="1">
      <c r="A291" s="216" t="s">
        <v>327</v>
      </c>
      <c r="B291" s="217" t="s">
        <v>316</v>
      </c>
      <c r="C291" s="217" t="s">
        <v>317</v>
      </c>
      <c r="D291" s="209">
        <v>3117</v>
      </c>
      <c r="E291" s="218">
        <v>44602.354000000007</v>
      </c>
      <c r="F291" s="218">
        <v>39925.270000000004</v>
      </c>
      <c r="G291" s="218">
        <v>4677.0839999999998</v>
      </c>
      <c r="H291" s="218">
        <v>14312.880000000001</v>
      </c>
      <c r="I291" s="218">
        <v>3451.8399999999997</v>
      </c>
      <c r="J291" s="218">
        <v>290888.49</v>
      </c>
      <c r="K291" s="218">
        <v>55269.702100840339</v>
      </c>
      <c r="L291" s="218">
        <v>31638.046666666662</v>
      </c>
      <c r="M291" s="218">
        <v>51038.023333333338</v>
      </c>
      <c r="N291" s="218">
        <v>435931.63399999996</v>
      </c>
      <c r="O291" s="218">
        <v>116302.24748975009</v>
      </c>
      <c r="P291" s="218">
        <v>5252.6357949571438</v>
      </c>
      <c r="Q291" s="218">
        <v>557486.51728470717</v>
      </c>
      <c r="R291" s="218">
        <v>3485273.7446446116</v>
      </c>
      <c r="S291" s="218">
        <v>3764699.9546446111</v>
      </c>
      <c r="T291" s="219">
        <f t="shared" si="10"/>
        <v>279426.2099999995</v>
      </c>
      <c r="U291" s="220">
        <f t="shared" si="11"/>
        <v>-278060.30728470767</v>
      </c>
    </row>
    <row r="292" spans="1:21" ht="39.75" customHeight="1">
      <c r="A292" s="216" t="s">
        <v>328</v>
      </c>
      <c r="B292" s="217" t="s">
        <v>316</v>
      </c>
      <c r="C292" s="217" t="s">
        <v>317</v>
      </c>
      <c r="D292" s="209">
        <v>3712</v>
      </c>
      <c r="E292" s="218">
        <v>23336.448000000004</v>
      </c>
      <c r="F292" s="218">
        <v>21777.420000000002</v>
      </c>
      <c r="G292" s="218">
        <v>1559.028</v>
      </c>
      <c r="H292" s="218">
        <v>6162.4900000000007</v>
      </c>
      <c r="I292" s="218">
        <v>3419.6799999999994</v>
      </c>
      <c r="J292" s="218">
        <v>86898.9</v>
      </c>
      <c r="K292" s="218">
        <v>22095.198825396827</v>
      </c>
      <c r="L292" s="218">
        <v>35193.549999999996</v>
      </c>
      <c r="M292" s="218">
        <v>49145.53666666666</v>
      </c>
      <c r="N292" s="218">
        <v>204156.60466666665</v>
      </c>
      <c r="O292" s="218">
        <v>116963.05571412368</v>
      </c>
      <c r="P292" s="218">
        <v>6095.4755829765991</v>
      </c>
      <c r="Q292" s="218">
        <v>327215.13596376695</v>
      </c>
      <c r="R292" s="218">
        <v>7378778.1668159049</v>
      </c>
      <c r="S292" s="218">
        <v>7705629.7468159059</v>
      </c>
      <c r="T292" s="219">
        <f t="shared" si="10"/>
        <v>326851.58000000101</v>
      </c>
      <c r="U292" s="220">
        <f t="shared" si="11"/>
        <v>-363.55596376594622</v>
      </c>
    </row>
    <row r="293" spans="1:21" ht="39.75" customHeight="1">
      <c r="A293" s="216" t="s">
        <v>329</v>
      </c>
      <c r="B293" s="217" t="s">
        <v>316</v>
      </c>
      <c r="C293" s="217" t="s">
        <v>317</v>
      </c>
      <c r="D293" s="209">
        <v>63528</v>
      </c>
      <c r="E293" s="218">
        <v>1093869.094</v>
      </c>
      <c r="F293" s="218">
        <v>715025.29</v>
      </c>
      <c r="G293" s="218">
        <v>378843.804</v>
      </c>
      <c r="H293" s="218">
        <v>300570.48</v>
      </c>
      <c r="I293" s="218">
        <v>57196.55999999999</v>
      </c>
      <c r="J293" s="218">
        <v>1066202.3900000001</v>
      </c>
      <c r="K293" s="218">
        <v>229465.16718229538</v>
      </c>
      <c r="L293" s="218">
        <v>466539.86333333328</v>
      </c>
      <c r="M293" s="218">
        <v>915378.2466666667</v>
      </c>
      <c r="N293" s="218">
        <v>3899756.6340000001</v>
      </c>
      <c r="O293" s="218">
        <v>1984407.0977938611</v>
      </c>
      <c r="P293" s="218">
        <v>106467.04938245603</v>
      </c>
      <c r="Q293" s="218">
        <v>5990630.7811763166</v>
      </c>
      <c r="R293" s="218">
        <v>38062259.44541119</v>
      </c>
      <c r="S293" s="218">
        <v>44124885.065411195</v>
      </c>
      <c r="T293" s="219">
        <f t="shared" si="10"/>
        <v>6062625.6200000048</v>
      </c>
      <c r="U293" s="220">
        <f t="shared" si="11"/>
        <v>71994.838823688217</v>
      </c>
    </row>
    <row r="294" spans="1:21" ht="39.75" customHeight="1">
      <c r="A294" s="216" t="s">
        <v>330</v>
      </c>
      <c r="B294" s="217" t="s">
        <v>316</v>
      </c>
      <c r="C294" s="217" t="s">
        <v>317</v>
      </c>
      <c r="D294" s="209">
        <v>3407</v>
      </c>
      <c r="E294" s="218">
        <v>33226.616000000002</v>
      </c>
      <c r="F294" s="218">
        <v>14518.28</v>
      </c>
      <c r="G294" s="218">
        <v>18708.335999999999</v>
      </c>
      <c r="H294" s="218">
        <v>16101.99</v>
      </c>
      <c r="I294" s="218">
        <v>3789.5199999999995</v>
      </c>
      <c r="J294" s="218">
        <v>225592.49000000002</v>
      </c>
      <c r="K294" s="218">
        <v>62980.812531328316</v>
      </c>
      <c r="L294" s="218">
        <v>11130.386666666665</v>
      </c>
      <c r="M294" s="218">
        <v>111688.55666666666</v>
      </c>
      <c r="N294" s="218">
        <v>401529.55933333334</v>
      </c>
      <c r="O294" s="218">
        <v>119606.28861161799</v>
      </c>
      <c r="P294" s="218">
        <v>6479.073714061682</v>
      </c>
      <c r="Q294" s="218">
        <v>527614.92165901302</v>
      </c>
      <c r="R294" s="218">
        <v>3831590.0868732296</v>
      </c>
      <c r="S294" s="218">
        <v>4142355.1668732297</v>
      </c>
      <c r="T294" s="219">
        <f t="shared" si="10"/>
        <v>310765.08000000007</v>
      </c>
      <c r="U294" s="220">
        <f t="shared" si="11"/>
        <v>-216849.84165901295</v>
      </c>
    </row>
    <row r="295" spans="1:21" ht="39.75" customHeight="1">
      <c r="A295" s="216" t="s">
        <v>331</v>
      </c>
      <c r="B295" s="217" t="s">
        <v>316</v>
      </c>
      <c r="C295" s="217" t="s">
        <v>317</v>
      </c>
      <c r="D295" s="209">
        <v>1009</v>
      </c>
      <c r="E295" s="218">
        <v>12447.737999999999</v>
      </c>
      <c r="F295" s="218">
        <v>10888.710000000001</v>
      </c>
      <c r="G295" s="218">
        <v>1559.028</v>
      </c>
      <c r="H295" s="218">
        <v>4373.38</v>
      </c>
      <c r="I295" s="218">
        <v>1211.3599999999999</v>
      </c>
      <c r="J295" s="218">
        <v>94905.75</v>
      </c>
      <c r="K295" s="218">
        <v>0</v>
      </c>
      <c r="L295" s="218">
        <v>8013.5999999999995</v>
      </c>
      <c r="M295" s="218">
        <v>8264.8700000000008</v>
      </c>
      <c r="N295" s="218">
        <v>129216.698</v>
      </c>
      <c r="O295" s="218">
        <v>46256.575706150601</v>
      </c>
      <c r="P295" s="218">
        <v>2063.4752051411338</v>
      </c>
      <c r="Q295" s="218">
        <v>177536.74891129171</v>
      </c>
      <c r="R295" s="218">
        <v>847414.88304508489</v>
      </c>
      <c r="S295" s="218">
        <v>950386.6430450849</v>
      </c>
      <c r="T295" s="219">
        <f t="shared" si="10"/>
        <v>102971.76000000001</v>
      </c>
      <c r="U295" s="220">
        <f t="shared" si="11"/>
        <v>-74564.988911291701</v>
      </c>
    </row>
    <row r="296" spans="1:21" ht="39.75" customHeight="1">
      <c r="A296" s="216" t="s">
        <v>332</v>
      </c>
      <c r="B296" s="217" t="s">
        <v>316</v>
      </c>
      <c r="C296" s="217" t="s">
        <v>317</v>
      </c>
      <c r="D296" s="209">
        <v>2950</v>
      </c>
      <c r="E296" s="218">
        <v>51349.98</v>
      </c>
      <c r="F296" s="218">
        <v>43554.840000000004</v>
      </c>
      <c r="G296" s="218">
        <v>7795.14</v>
      </c>
      <c r="H296" s="218">
        <v>8547.9700000000012</v>
      </c>
      <c r="I296" s="218">
        <v>2154.7199999999998</v>
      </c>
      <c r="J296" s="218">
        <v>269285.46000000002</v>
      </c>
      <c r="K296" s="218">
        <v>0</v>
      </c>
      <c r="L296" s="218">
        <v>29247.613333333331</v>
      </c>
      <c r="M296" s="218">
        <v>12666.36</v>
      </c>
      <c r="N296" s="218">
        <v>373252.10333333333</v>
      </c>
      <c r="O296" s="218">
        <v>66080.822437358016</v>
      </c>
      <c r="P296" s="218">
        <v>3471.5841863272231</v>
      </c>
      <c r="Q296" s="218">
        <v>442804.5099570186</v>
      </c>
      <c r="R296" s="218">
        <v>2468818.1079165661</v>
      </c>
      <c r="S296" s="218">
        <v>2689231.3879165663</v>
      </c>
      <c r="T296" s="219">
        <f t="shared" si="10"/>
        <v>220413.28000000026</v>
      </c>
      <c r="U296" s="220">
        <f t="shared" si="11"/>
        <v>-222391.22995701834</v>
      </c>
    </row>
    <row r="297" spans="1:21" ht="39.75" customHeight="1">
      <c r="A297" s="216" t="s">
        <v>333</v>
      </c>
      <c r="B297" s="217" t="s">
        <v>316</v>
      </c>
      <c r="C297" s="217" t="s">
        <v>317</v>
      </c>
      <c r="D297" s="209">
        <v>8266</v>
      </c>
      <c r="E297" s="218">
        <v>106865.53</v>
      </c>
      <c r="F297" s="218">
        <v>83480.11</v>
      </c>
      <c r="G297" s="218">
        <v>23385.420000000002</v>
      </c>
      <c r="H297" s="218">
        <v>40950.740000000005</v>
      </c>
      <c r="I297" s="218">
        <v>5997.8399999999992</v>
      </c>
      <c r="J297" s="218">
        <v>240701.77</v>
      </c>
      <c r="K297" s="218">
        <v>44798.87216931217</v>
      </c>
      <c r="L297" s="218">
        <v>50598.26</v>
      </c>
      <c r="M297" s="218">
        <v>248754.35666666669</v>
      </c>
      <c r="N297" s="218">
        <v>693868.4966666667</v>
      </c>
      <c r="O297" s="218">
        <v>182383.0699271081</v>
      </c>
      <c r="P297" s="218">
        <v>11033.299270354564</v>
      </c>
      <c r="Q297" s="218">
        <v>887284.86586412939</v>
      </c>
      <c r="R297" s="218">
        <v>7508095.4006586075</v>
      </c>
      <c r="S297" s="218">
        <v>8193950.540658609</v>
      </c>
      <c r="T297" s="219">
        <f t="shared" si="10"/>
        <v>685855.14000000153</v>
      </c>
      <c r="U297" s="220">
        <f t="shared" si="11"/>
        <v>-201429.72586412786</v>
      </c>
    </row>
    <row r="298" spans="1:21" ht="39.75" customHeight="1">
      <c r="A298" s="216" t="s">
        <v>334</v>
      </c>
      <c r="B298" s="217" t="s">
        <v>316</v>
      </c>
      <c r="C298" s="217" t="s">
        <v>317</v>
      </c>
      <c r="D298" s="209">
        <v>2925</v>
      </c>
      <c r="E298" s="218">
        <v>56563.064000000013</v>
      </c>
      <c r="F298" s="218">
        <v>36295.700000000004</v>
      </c>
      <c r="G298" s="218">
        <v>20267.364000000001</v>
      </c>
      <c r="H298" s="218">
        <v>6162.4900000000007</v>
      </c>
      <c r="I298" s="218">
        <v>2696.0799999999995</v>
      </c>
      <c r="J298" s="218">
        <v>113015.31</v>
      </c>
      <c r="K298" s="218">
        <v>13968.789903198653</v>
      </c>
      <c r="L298" s="218">
        <v>33279.253333333327</v>
      </c>
      <c r="M298" s="218">
        <v>70804.25</v>
      </c>
      <c r="N298" s="218">
        <v>282520.44733333332</v>
      </c>
      <c r="O298" s="218">
        <v>91852.343187927632</v>
      </c>
      <c r="P298" s="218">
        <v>4779.8901334081165</v>
      </c>
      <c r="Q298" s="218">
        <v>379152.68065466906</v>
      </c>
      <c r="R298" s="218">
        <v>3252408.7122926884</v>
      </c>
      <c r="S298" s="218">
        <v>3523932.4322926882</v>
      </c>
      <c r="T298" s="219">
        <f t="shared" si="10"/>
        <v>271523.71999999974</v>
      </c>
      <c r="U298" s="220">
        <f t="shared" si="11"/>
        <v>-107628.96065466932</v>
      </c>
    </row>
    <row r="299" spans="1:21" ht="39.75" customHeight="1">
      <c r="A299" s="216" t="s">
        <v>335</v>
      </c>
      <c r="B299" s="217" t="s">
        <v>316</v>
      </c>
      <c r="C299" s="217" t="s">
        <v>317</v>
      </c>
      <c r="D299" s="209">
        <v>21467</v>
      </c>
      <c r="E299" s="218">
        <v>393772.96200000006</v>
      </c>
      <c r="F299" s="218">
        <v>293995.17000000004</v>
      </c>
      <c r="G299" s="218">
        <v>99777.792000000001</v>
      </c>
      <c r="H299" s="218">
        <v>100388.95000000001</v>
      </c>
      <c r="I299" s="218">
        <v>18261.52</v>
      </c>
      <c r="J299" s="218">
        <v>642705.59000000008</v>
      </c>
      <c r="K299" s="218">
        <v>55245.538543444047</v>
      </c>
      <c r="L299" s="218">
        <v>167457.77666666667</v>
      </c>
      <c r="M299" s="218">
        <v>869358.65</v>
      </c>
      <c r="N299" s="218">
        <v>2191945.4486666666</v>
      </c>
      <c r="O299" s="218">
        <v>625785.3884817803</v>
      </c>
      <c r="P299" s="218">
        <v>32630.422650632278</v>
      </c>
      <c r="Q299" s="218">
        <v>2850361.2597990795</v>
      </c>
      <c r="R299" s="218">
        <v>13160386.401480233</v>
      </c>
      <c r="S299" s="218">
        <v>15138816.661480235</v>
      </c>
      <c r="T299" s="219">
        <f t="shared" si="10"/>
        <v>1978430.2600000016</v>
      </c>
      <c r="U299" s="220">
        <f t="shared" si="11"/>
        <v>-871930.99979907786</v>
      </c>
    </row>
    <row r="300" spans="1:21" ht="39.75" customHeight="1">
      <c r="A300" s="216" t="s">
        <v>336</v>
      </c>
      <c r="B300" s="217" t="s">
        <v>316</v>
      </c>
      <c r="C300" s="217" t="s">
        <v>317</v>
      </c>
      <c r="D300" s="209">
        <v>1219</v>
      </c>
      <c r="E300" s="218">
        <v>3629.57</v>
      </c>
      <c r="F300" s="218">
        <v>3629.57</v>
      </c>
      <c r="G300" s="218">
        <v>0</v>
      </c>
      <c r="H300" s="218">
        <v>1192.74</v>
      </c>
      <c r="I300" s="218">
        <v>728.95999999999992</v>
      </c>
      <c r="J300" s="218">
        <v>16552.89</v>
      </c>
      <c r="K300" s="218">
        <v>0</v>
      </c>
      <c r="L300" s="218">
        <v>8102.7366666666667</v>
      </c>
      <c r="M300" s="218">
        <v>28205.693333333333</v>
      </c>
      <c r="N300" s="218">
        <v>58412.59</v>
      </c>
      <c r="O300" s="218">
        <v>24449.904301822466</v>
      </c>
      <c r="P300" s="218">
        <v>1197.0034090460301</v>
      </c>
      <c r="Q300" s="218">
        <v>84059.497710868483</v>
      </c>
      <c r="R300" s="218">
        <v>2304198.8359019966</v>
      </c>
      <c r="S300" s="218">
        <v>2392858.4459019969</v>
      </c>
      <c r="T300" s="219">
        <f t="shared" si="10"/>
        <v>88659.610000000335</v>
      </c>
      <c r="U300" s="220">
        <f t="shared" si="11"/>
        <v>4600.1122891318519</v>
      </c>
    </row>
    <row r="301" spans="1:21" ht="39.75" customHeight="1">
      <c r="A301" s="222" t="s">
        <v>337</v>
      </c>
      <c r="B301" s="223" t="s">
        <v>316</v>
      </c>
      <c r="C301" s="223" t="s">
        <v>317</v>
      </c>
      <c r="D301" s="224">
        <v>3890</v>
      </c>
      <c r="E301" s="225">
        <v>138533.11800000002</v>
      </c>
      <c r="F301" s="225">
        <v>97998.39</v>
      </c>
      <c r="G301" s="225">
        <v>40534.728000000003</v>
      </c>
      <c r="H301" s="225">
        <v>10337.08</v>
      </c>
      <c r="I301" s="225">
        <v>3339.2799999999993</v>
      </c>
      <c r="J301" s="225">
        <v>192152.19</v>
      </c>
      <c r="K301" s="225">
        <v>24902.299652014655</v>
      </c>
      <c r="L301" s="225">
        <v>28423.703333333335</v>
      </c>
      <c r="M301" s="225">
        <v>90368.783333333326</v>
      </c>
      <c r="N301" s="225">
        <v>463154.15466666664</v>
      </c>
      <c r="O301" s="225">
        <v>122249.52150911232</v>
      </c>
      <c r="P301" s="225">
        <v>6091.0445814624136</v>
      </c>
      <c r="Q301" s="225">
        <v>591494.72075724136</v>
      </c>
      <c r="R301" s="225">
        <v>3369467.153410973</v>
      </c>
      <c r="S301" s="225">
        <v>3710287.6334109725</v>
      </c>
      <c r="T301" s="226">
        <f t="shared" si="10"/>
        <v>340820.47999999952</v>
      </c>
      <c r="U301" s="227">
        <f t="shared" si="11"/>
        <v>-250674.24075724185</v>
      </c>
    </row>
  </sheetData>
  <sheetProtection algorithmName="SHA-512" hashValue="zxi9AHK25lEHCyeSMOWu/CXPDW1bULvCDAi+ScHK+SQp7P9qyfv1IuXcbbSZKImmwwxmk7BimjeDzyE5hw/YEw==" saltValue="YmwYhDy7c2yP+wzTAkgPsg==" spinCount="100000" sheet="1" sort="0" autoFilter="0"/>
  <conditionalFormatting sqref="U9:U301">
    <cfRule type="cellIs" dxfId="359" priority="1" operator="between">
      <formula>-1</formula>
      <formula>-99999999999999</formula>
    </cfRule>
    <cfRule type="cellIs" dxfId="358" priority="2" operator="between">
      <formula>0</formula>
      <formula>999999999999999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zoomScale="85" zoomScaleNormal="85" workbookViewId="0">
      <pane xSplit="1" topLeftCell="B1" activePane="topRight" state="frozen"/>
      <selection activeCell="D3" sqref="D3"/>
      <selection pane="topRight" activeCell="B9" sqref="B9"/>
    </sheetView>
  </sheetViews>
  <sheetFormatPr defaultRowHeight="31.5" customHeight="1"/>
  <cols>
    <col min="1" max="1" width="24.81640625" customWidth="1"/>
    <col min="2" max="2" width="31.81640625" customWidth="1"/>
    <col min="3" max="3" width="18.1796875" customWidth="1"/>
    <col min="4" max="4" width="28.26953125" style="14" customWidth="1"/>
    <col min="5" max="5" width="29.7265625" style="14" customWidth="1"/>
    <col min="6" max="6" width="38.1796875" style="14" customWidth="1"/>
    <col min="7" max="7" width="43.7265625" style="14" customWidth="1"/>
    <col min="8" max="8" width="36.81640625" style="14" customWidth="1"/>
    <col min="9" max="9" width="42.7265625" style="14" customWidth="1"/>
    <col min="10" max="10" width="38.453125" style="14" customWidth="1"/>
    <col min="11" max="11" width="73.453125" style="14" customWidth="1"/>
    <col min="12" max="12" width="70.54296875" style="14" customWidth="1"/>
    <col min="13" max="13" width="77.81640625" style="14" bestFit="1" customWidth="1"/>
    <col min="14" max="14" width="80" style="14" bestFit="1" customWidth="1"/>
  </cols>
  <sheetData>
    <row r="1" spans="1:14" ht="31.5" customHeight="1">
      <c r="A1" s="148" t="s">
        <v>1116</v>
      </c>
    </row>
    <row r="2" spans="1:14" ht="31.5" customHeight="1">
      <c r="A2" s="404" t="s">
        <v>1182</v>
      </c>
    </row>
    <row r="3" spans="1:14" ht="31.5" customHeight="1">
      <c r="A3" s="320" t="s">
        <v>1192</v>
      </c>
    </row>
    <row r="4" spans="1:14" ht="31.5" customHeight="1" thickBot="1"/>
    <row r="5" spans="1:14" ht="31.5" customHeight="1" thickBot="1">
      <c r="A5" s="18" t="s">
        <v>0</v>
      </c>
      <c r="B5" s="19"/>
      <c r="C5" s="18"/>
      <c r="D5" s="10" t="s">
        <v>354</v>
      </c>
      <c r="E5" s="10" t="s">
        <v>355</v>
      </c>
      <c r="F5" s="10" t="s">
        <v>356</v>
      </c>
      <c r="G5" s="10" t="s">
        <v>357</v>
      </c>
      <c r="H5" s="10" t="s">
        <v>358</v>
      </c>
      <c r="I5" s="10" t="s">
        <v>359</v>
      </c>
      <c r="J5" s="10" t="s">
        <v>360</v>
      </c>
      <c r="K5" s="10" t="s">
        <v>361</v>
      </c>
      <c r="L5" s="10" t="s">
        <v>362</v>
      </c>
      <c r="M5" s="10" t="s">
        <v>363</v>
      </c>
      <c r="N5" s="10" t="s">
        <v>364</v>
      </c>
    </row>
    <row r="6" spans="1:14" ht="31.5" customHeight="1">
      <c r="A6" s="20" t="s">
        <v>1176</v>
      </c>
      <c r="B6" s="21"/>
      <c r="C6" s="20"/>
      <c r="D6" s="37">
        <f>SUBTOTAL(109,D11:D303)</f>
        <v>179041</v>
      </c>
      <c r="E6" s="38"/>
      <c r="F6" s="38"/>
      <c r="G6" s="38"/>
      <c r="H6" s="37">
        <f>SUBTOTAL(109,H11:H288)</f>
        <v>3540</v>
      </c>
      <c r="I6" s="38"/>
      <c r="J6" s="38"/>
      <c r="K6" s="38"/>
      <c r="L6" s="38"/>
      <c r="M6" s="38"/>
      <c r="N6" s="38"/>
    </row>
    <row r="7" spans="1:14" s="9" customFormat="1" ht="31.5" customHeight="1">
      <c r="A7" s="236" t="s">
        <v>1175</v>
      </c>
      <c r="B7" s="196"/>
      <c r="C7" s="196"/>
      <c r="D7" s="194">
        <v>179636</v>
      </c>
      <c r="E7" s="193">
        <v>41.3</v>
      </c>
      <c r="F7" s="193">
        <v>38.9</v>
      </c>
      <c r="G7" s="193">
        <v>49.7</v>
      </c>
      <c r="H7" s="194">
        <v>3882</v>
      </c>
      <c r="I7" s="193">
        <v>737</v>
      </c>
      <c r="J7" s="193">
        <v>57</v>
      </c>
      <c r="K7" s="196">
        <v>41.5</v>
      </c>
      <c r="L7" s="193">
        <v>47.1</v>
      </c>
      <c r="M7" s="193">
        <v>27.4</v>
      </c>
      <c r="N7" s="193">
        <v>22.1</v>
      </c>
    </row>
    <row r="8" spans="1:14" ht="31.5" customHeight="1">
      <c r="A8" s="320" t="s">
        <v>1106</v>
      </c>
      <c r="H8" s="4"/>
      <c r="I8" s="4"/>
      <c r="J8" s="4"/>
      <c r="K8" s="4"/>
    </row>
    <row r="10" spans="1:14" s="8" customFormat="1" ht="31.5" customHeight="1">
      <c r="A10" s="197" t="s">
        <v>0</v>
      </c>
      <c r="B10" s="198" t="s">
        <v>10</v>
      </c>
      <c r="C10" s="198" t="s">
        <v>11</v>
      </c>
      <c r="D10" s="199" t="s">
        <v>354</v>
      </c>
      <c r="E10" s="199" t="s">
        <v>355</v>
      </c>
      <c r="F10" s="199" t="s">
        <v>356</v>
      </c>
      <c r="G10" s="199" t="s">
        <v>357</v>
      </c>
      <c r="H10" s="199" t="s">
        <v>358</v>
      </c>
      <c r="I10" s="199" t="s">
        <v>359</v>
      </c>
      <c r="J10" s="199" t="s">
        <v>360</v>
      </c>
      <c r="K10" s="199" t="s">
        <v>361</v>
      </c>
      <c r="L10" s="199" t="s">
        <v>362</v>
      </c>
      <c r="M10" s="199" t="s">
        <v>363</v>
      </c>
      <c r="N10" s="200" t="s">
        <v>364</v>
      </c>
    </row>
    <row r="11" spans="1:14" ht="31.5" customHeight="1">
      <c r="A11" s="201" t="s">
        <v>12</v>
      </c>
      <c r="B11" s="202" t="s">
        <v>13</v>
      </c>
      <c r="C11" s="202" t="s">
        <v>14</v>
      </c>
      <c r="D11" s="193">
        <v>120</v>
      </c>
      <c r="E11" s="193">
        <v>45.1</v>
      </c>
      <c r="F11" s="193">
        <v>46.9</v>
      </c>
      <c r="G11" s="193">
        <v>50</v>
      </c>
      <c r="H11" s="193" t="s">
        <v>1105</v>
      </c>
      <c r="I11" s="193" t="s">
        <v>1105</v>
      </c>
      <c r="J11" s="193">
        <v>71</v>
      </c>
      <c r="K11" s="193">
        <v>27.3</v>
      </c>
      <c r="L11" s="193">
        <v>33.299999999999997</v>
      </c>
      <c r="M11" s="193">
        <v>50</v>
      </c>
      <c r="N11" s="203">
        <v>42.9</v>
      </c>
    </row>
    <row r="12" spans="1:14" ht="31.5" customHeight="1">
      <c r="A12" s="201" t="s">
        <v>15</v>
      </c>
      <c r="B12" s="202" t="s">
        <v>13</v>
      </c>
      <c r="C12" s="202" t="s">
        <v>14</v>
      </c>
      <c r="D12" s="194">
        <v>9797</v>
      </c>
      <c r="E12" s="193">
        <v>47.4</v>
      </c>
      <c r="F12" s="193">
        <v>43.8</v>
      </c>
      <c r="G12" s="193">
        <v>57.6</v>
      </c>
      <c r="H12" s="193">
        <v>75</v>
      </c>
      <c r="I12" s="193">
        <v>41</v>
      </c>
      <c r="J12" s="193">
        <v>64</v>
      </c>
      <c r="K12" s="193">
        <v>41.5</v>
      </c>
      <c r="L12" s="193">
        <v>39.799999999999997</v>
      </c>
      <c r="M12" s="193">
        <v>31.4</v>
      </c>
      <c r="N12" s="203">
        <v>25</v>
      </c>
    </row>
    <row r="13" spans="1:14" ht="31.5" customHeight="1">
      <c r="A13" s="201" t="s">
        <v>16</v>
      </c>
      <c r="B13" s="202" t="s">
        <v>13</v>
      </c>
      <c r="C13" s="202" t="s">
        <v>14</v>
      </c>
      <c r="D13" s="193">
        <v>264</v>
      </c>
      <c r="E13" s="193">
        <v>40.9</v>
      </c>
      <c r="F13" s="193">
        <v>41.5</v>
      </c>
      <c r="G13" s="193">
        <v>57.4</v>
      </c>
      <c r="H13" s="193">
        <v>5</v>
      </c>
      <c r="I13" s="193" t="s">
        <v>1105</v>
      </c>
      <c r="J13" s="193">
        <v>84</v>
      </c>
      <c r="K13" s="193">
        <v>35.700000000000003</v>
      </c>
      <c r="L13" s="193">
        <v>61.5</v>
      </c>
      <c r="M13" s="193">
        <v>66.7</v>
      </c>
      <c r="N13" s="203">
        <v>54.2</v>
      </c>
    </row>
    <row r="14" spans="1:14" ht="31.5" customHeight="1">
      <c r="A14" s="201" t="s">
        <v>17</v>
      </c>
      <c r="B14" s="202" t="s">
        <v>13</v>
      </c>
      <c r="C14" s="202" t="s">
        <v>14</v>
      </c>
      <c r="D14" s="194">
        <v>28144</v>
      </c>
      <c r="E14" s="193">
        <v>46.8</v>
      </c>
      <c r="F14" s="193">
        <v>44.4</v>
      </c>
      <c r="G14" s="193">
        <v>54.8</v>
      </c>
      <c r="H14" s="193">
        <v>196</v>
      </c>
      <c r="I14" s="193">
        <v>117</v>
      </c>
      <c r="J14" s="193">
        <v>69</v>
      </c>
      <c r="K14" s="193">
        <v>41.9</v>
      </c>
      <c r="L14" s="193">
        <v>47.3</v>
      </c>
      <c r="M14" s="193">
        <v>27.2</v>
      </c>
      <c r="N14" s="203">
        <v>23.4</v>
      </c>
    </row>
    <row r="15" spans="1:14" ht="31.5" customHeight="1">
      <c r="A15" s="201" t="s">
        <v>18</v>
      </c>
      <c r="B15" s="202" t="s">
        <v>13</v>
      </c>
      <c r="C15" s="202" t="s">
        <v>14</v>
      </c>
      <c r="D15" s="194">
        <v>1622</v>
      </c>
      <c r="E15" s="193">
        <v>42.9</v>
      </c>
      <c r="F15" s="193">
        <v>40.9</v>
      </c>
      <c r="G15" s="193">
        <v>53.5</v>
      </c>
      <c r="H15" s="193">
        <v>22</v>
      </c>
      <c r="I15" s="193">
        <v>5</v>
      </c>
      <c r="J15" s="193">
        <v>62</v>
      </c>
      <c r="K15" s="193">
        <v>42.6</v>
      </c>
      <c r="L15" s="193">
        <v>35.200000000000003</v>
      </c>
      <c r="M15" s="193">
        <v>24.7</v>
      </c>
      <c r="N15" s="203">
        <v>21.5</v>
      </c>
    </row>
    <row r="16" spans="1:14" ht="31.5" customHeight="1">
      <c r="A16" s="201" t="s">
        <v>19</v>
      </c>
      <c r="B16" s="202" t="s">
        <v>13</v>
      </c>
      <c r="C16" s="202" t="s">
        <v>14</v>
      </c>
      <c r="D16" s="193">
        <v>115</v>
      </c>
      <c r="E16" s="193">
        <v>45.7</v>
      </c>
      <c r="F16" s="193">
        <v>45</v>
      </c>
      <c r="G16" s="193">
        <v>51.7</v>
      </c>
      <c r="H16" s="193" t="s">
        <v>1105</v>
      </c>
      <c r="I16" s="193" t="s">
        <v>1105</v>
      </c>
      <c r="J16" s="193">
        <v>79</v>
      </c>
      <c r="K16" s="193">
        <v>46.2</v>
      </c>
      <c r="L16" s="193">
        <v>66.7</v>
      </c>
      <c r="M16" s="193">
        <v>0</v>
      </c>
      <c r="N16" s="203">
        <v>17.600000000000001</v>
      </c>
    </row>
    <row r="17" spans="1:14" ht="31.5" customHeight="1">
      <c r="A17" s="201" t="s">
        <v>20</v>
      </c>
      <c r="B17" s="202" t="s">
        <v>13</v>
      </c>
      <c r="C17" s="202" t="s">
        <v>14</v>
      </c>
      <c r="D17" s="194">
        <v>1380</v>
      </c>
      <c r="E17" s="193">
        <v>38.4</v>
      </c>
      <c r="F17" s="193">
        <v>40.299999999999997</v>
      </c>
      <c r="G17" s="193">
        <v>55</v>
      </c>
      <c r="H17" s="193">
        <v>10</v>
      </c>
      <c r="I17" s="193">
        <v>6</v>
      </c>
      <c r="J17" s="193">
        <v>63</v>
      </c>
      <c r="K17" s="193">
        <v>45.4</v>
      </c>
      <c r="L17" s="193">
        <v>38.9</v>
      </c>
      <c r="M17" s="193">
        <v>46.2</v>
      </c>
      <c r="N17" s="203">
        <v>23.9</v>
      </c>
    </row>
    <row r="18" spans="1:14" ht="31.5" customHeight="1">
      <c r="A18" s="201" t="s">
        <v>21</v>
      </c>
      <c r="B18" s="202" t="s">
        <v>13</v>
      </c>
      <c r="C18" s="202" t="s">
        <v>14</v>
      </c>
      <c r="D18" s="193">
        <v>263</v>
      </c>
      <c r="E18" s="193">
        <v>46</v>
      </c>
      <c r="F18" s="193">
        <v>43.4</v>
      </c>
      <c r="G18" s="193">
        <v>43.5</v>
      </c>
      <c r="H18" s="193">
        <v>22</v>
      </c>
      <c r="I18" s="193" t="s">
        <v>1105</v>
      </c>
      <c r="J18" s="193">
        <v>53</v>
      </c>
      <c r="K18" s="193">
        <v>50</v>
      </c>
      <c r="L18" s="193">
        <v>43.4</v>
      </c>
      <c r="M18" s="193">
        <v>18.2</v>
      </c>
      <c r="N18" s="203">
        <v>16.899999999999999</v>
      </c>
    </row>
    <row r="19" spans="1:14" ht="31.5" customHeight="1">
      <c r="A19" s="201" t="s">
        <v>22</v>
      </c>
      <c r="B19" s="202" t="s">
        <v>13</v>
      </c>
      <c r="C19" s="202" t="s">
        <v>14</v>
      </c>
      <c r="D19" s="193">
        <v>214</v>
      </c>
      <c r="E19" s="193">
        <v>45.5</v>
      </c>
      <c r="F19" s="193">
        <v>41.9</v>
      </c>
      <c r="G19" s="193">
        <v>57.9</v>
      </c>
      <c r="H19" s="193">
        <v>0</v>
      </c>
      <c r="I19" s="193" t="s">
        <v>1105</v>
      </c>
      <c r="J19" s="193">
        <v>71</v>
      </c>
      <c r="K19" s="193">
        <v>26.7</v>
      </c>
      <c r="L19" s="193">
        <v>34.799999999999997</v>
      </c>
      <c r="M19" s="193">
        <v>23.8</v>
      </c>
      <c r="N19" s="203">
        <v>22.2</v>
      </c>
    </row>
    <row r="20" spans="1:14" ht="31.5" customHeight="1">
      <c r="A20" s="201" t="s">
        <v>23</v>
      </c>
      <c r="B20" s="202" t="s">
        <v>13</v>
      </c>
      <c r="C20" s="202" t="s">
        <v>14</v>
      </c>
      <c r="D20" s="194">
        <v>1371</v>
      </c>
      <c r="E20" s="193">
        <v>46.5</v>
      </c>
      <c r="F20" s="193">
        <v>47.9</v>
      </c>
      <c r="G20" s="193">
        <v>58.6</v>
      </c>
      <c r="H20" s="193">
        <v>10</v>
      </c>
      <c r="I20" s="193" t="s">
        <v>1105</v>
      </c>
      <c r="J20" s="193">
        <v>58</v>
      </c>
      <c r="K20" s="193">
        <v>45.3</v>
      </c>
      <c r="L20" s="193">
        <v>45.5</v>
      </c>
      <c r="M20" s="193">
        <v>44.8</v>
      </c>
      <c r="N20" s="203">
        <v>23.1</v>
      </c>
    </row>
    <row r="21" spans="1:14" ht="31.5" customHeight="1">
      <c r="A21" s="201" t="s">
        <v>24</v>
      </c>
      <c r="B21" s="202" t="s">
        <v>13</v>
      </c>
      <c r="C21" s="202" t="s">
        <v>14</v>
      </c>
      <c r="D21" s="194">
        <v>1037</v>
      </c>
      <c r="E21" s="193">
        <v>44.2</v>
      </c>
      <c r="F21" s="193">
        <v>41.1</v>
      </c>
      <c r="G21" s="193">
        <v>54.4</v>
      </c>
      <c r="H21" s="193">
        <v>12</v>
      </c>
      <c r="I21" s="193">
        <v>5</v>
      </c>
      <c r="J21" s="193">
        <v>58</v>
      </c>
      <c r="K21" s="193">
        <v>32.799999999999997</v>
      </c>
      <c r="L21" s="193">
        <v>49.6</v>
      </c>
      <c r="M21" s="193">
        <v>24.1</v>
      </c>
      <c r="N21" s="203">
        <v>19.600000000000001</v>
      </c>
    </row>
    <row r="22" spans="1:14" ht="31.5" customHeight="1">
      <c r="A22" s="201" t="s">
        <v>25</v>
      </c>
      <c r="B22" s="202" t="s">
        <v>13</v>
      </c>
      <c r="C22" s="202" t="s">
        <v>14</v>
      </c>
      <c r="D22" s="193">
        <v>96</v>
      </c>
      <c r="E22" s="193">
        <v>47.3</v>
      </c>
      <c r="F22" s="193">
        <v>50</v>
      </c>
      <c r="G22" s="193">
        <v>72.7</v>
      </c>
      <c r="H22" s="193">
        <v>0</v>
      </c>
      <c r="I22" s="193">
        <v>0</v>
      </c>
      <c r="J22" s="193">
        <v>82</v>
      </c>
      <c r="K22" s="193">
        <v>57.1</v>
      </c>
      <c r="L22" s="193">
        <v>33.299999999999997</v>
      </c>
      <c r="M22" s="193">
        <v>50</v>
      </c>
      <c r="N22" s="203">
        <v>25</v>
      </c>
    </row>
    <row r="23" spans="1:14" ht="31.5" customHeight="1">
      <c r="A23" s="201" t="s">
        <v>26</v>
      </c>
      <c r="B23" s="202" t="s">
        <v>13</v>
      </c>
      <c r="C23" s="202" t="s">
        <v>14</v>
      </c>
      <c r="D23" s="194">
        <v>1284</v>
      </c>
      <c r="E23" s="193">
        <v>37.200000000000003</v>
      </c>
      <c r="F23" s="193">
        <v>37</v>
      </c>
      <c r="G23" s="193">
        <v>50.9</v>
      </c>
      <c r="H23" s="193">
        <v>37</v>
      </c>
      <c r="I23" s="193">
        <v>5</v>
      </c>
      <c r="J23" s="193">
        <v>61</v>
      </c>
      <c r="K23" s="193">
        <v>40</v>
      </c>
      <c r="L23" s="193">
        <v>41.1</v>
      </c>
      <c r="M23" s="193">
        <v>21.3</v>
      </c>
      <c r="N23" s="203">
        <v>22.4</v>
      </c>
    </row>
    <row r="24" spans="1:14" ht="31.5" customHeight="1">
      <c r="A24" s="201" t="s">
        <v>27</v>
      </c>
      <c r="B24" s="202" t="s">
        <v>13</v>
      </c>
      <c r="C24" s="202" t="s">
        <v>14</v>
      </c>
      <c r="D24" s="193">
        <v>581</v>
      </c>
      <c r="E24" s="193">
        <v>38.1</v>
      </c>
      <c r="F24" s="193">
        <v>43.5</v>
      </c>
      <c r="G24" s="193">
        <v>72.2</v>
      </c>
      <c r="H24" s="193">
        <v>12</v>
      </c>
      <c r="I24" s="193" t="s">
        <v>1105</v>
      </c>
      <c r="J24" s="193">
        <v>72</v>
      </c>
      <c r="K24" s="193">
        <v>39</v>
      </c>
      <c r="L24" s="193">
        <v>65.400000000000006</v>
      </c>
      <c r="M24" s="193">
        <v>72.2</v>
      </c>
      <c r="N24" s="203">
        <v>23.4</v>
      </c>
    </row>
    <row r="25" spans="1:14" ht="31.5" customHeight="1">
      <c r="A25" s="201" t="s">
        <v>28</v>
      </c>
      <c r="B25" s="202" t="s">
        <v>13</v>
      </c>
      <c r="C25" s="202" t="s">
        <v>14</v>
      </c>
      <c r="D25" s="193">
        <v>79</v>
      </c>
      <c r="E25" s="193">
        <v>39.299999999999997</v>
      </c>
      <c r="F25" s="193">
        <v>40.9</v>
      </c>
      <c r="G25" s="193">
        <v>16.7</v>
      </c>
      <c r="H25" s="193">
        <v>0</v>
      </c>
      <c r="I25" s="193">
        <v>0</v>
      </c>
      <c r="J25" s="193">
        <v>79</v>
      </c>
      <c r="K25" s="193">
        <v>60</v>
      </c>
      <c r="L25" s="193">
        <v>100</v>
      </c>
      <c r="M25" s="193">
        <v>40</v>
      </c>
      <c r="N25" s="203">
        <v>25</v>
      </c>
    </row>
    <row r="26" spans="1:14" ht="31.5" customHeight="1">
      <c r="A26" s="201" t="s">
        <v>29</v>
      </c>
      <c r="B26" s="202" t="s">
        <v>13</v>
      </c>
      <c r="C26" s="202" t="s">
        <v>14</v>
      </c>
      <c r="D26" s="193">
        <v>425</v>
      </c>
      <c r="E26" s="193">
        <v>37.5</v>
      </c>
      <c r="F26" s="193">
        <v>36.4</v>
      </c>
      <c r="G26" s="193">
        <v>41</v>
      </c>
      <c r="H26" s="193" t="s">
        <v>1105</v>
      </c>
      <c r="I26" s="193" t="s">
        <v>1105</v>
      </c>
      <c r="J26" s="193">
        <v>57</v>
      </c>
      <c r="K26" s="193">
        <v>44.4</v>
      </c>
      <c r="L26" s="193">
        <v>28.6</v>
      </c>
      <c r="M26" s="193">
        <v>18.8</v>
      </c>
      <c r="N26" s="203">
        <v>20.7</v>
      </c>
    </row>
    <row r="27" spans="1:14" ht="31.5" customHeight="1">
      <c r="A27" s="201" t="s">
        <v>30</v>
      </c>
      <c r="B27" s="202" t="s">
        <v>13</v>
      </c>
      <c r="C27" s="202" t="s">
        <v>14</v>
      </c>
      <c r="D27" s="194">
        <v>1093</v>
      </c>
      <c r="E27" s="193">
        <v>39.5</v>
      </c>
      <c r="F27" s="193">
        <v>41.8</v>
      </c>
      <c r="G27" s="193">
        <v>55.8</v>
      </c>
      <c r="H27" s="193">
        <v>10</v>
      </c>
      <c r="I27" s="193">
        <v>7</v>
      </c>
      <c r="J27" s="193">
        <v>62</v>
      </c>
      <c r="K27" s="193">
        <v>44.1</v>
      </c>
      <c r="L27" s="193">
        <v>29</v>
      </c>
      <c r="M27" s="193">
        <v>35.4</v>
      </c>
      <c r="N27" s="203">
        <v>17.8</v>
      </c>
    </row>
    <row r="28" spans="1:14" ht="31.5" customHeight="1">
      <c r="A28" s="201" t="s">
        <v>31</v>
      </c>
      <c r="B28" s="202" t="s">
        <v>13</v>
      </c>
      <c r="C28" s="202" t="s">
        <v>14</v>
      </c>
      <c r="D28" s="193">
        <v>109</v>
      </c>
      <c r="E28" s="193">
        <v>38.299999999999997</v>
      </c>
      <c r="F28" s="193">
        <v>44.6</v>
      </c>
      <c r="G28" s="193">
        <v>41.7</v>
      </c>
      <c r="H28" s="193">
        <v>0</v>
      </c>
      <c r="I28" s="193" t="s">
        <v>1105</v>
      </c>
      <c r="J28" s="193">
        <v>57</v>
      </c>
      <c r="K28" s="193">
        <v>33.299999999999997</v>
      </c>
      <c r="L28" s="193">
        <v>40</v>
      </c>
      <c r="M28" s="193">
        <v>0</v>
      </c>
      <c r="N28" s="203">
        <v>35.299999999999997</v>
      </c>
    </row>
    <row r="29" spans="1:14" ht="31.5" customHeight="1">
      <c r="A29" s="201" t="s">
        <v>32</v>
      </c>
      <c r="B29" s="202" t="s">
        <v>13</v>
      </c>
      <c r="C29" s="202" t="s">
        <v>14</v>
      </c>
      <c r="D29" s="194">
        <v>1686</v>
      </c>
      <c r="E29" s="193">
        <v>43.6</v>
      </c>
      <c r="F29" s="193">
        <v>44.2</v>
      </c>
      <c r="G29" s="193">
        <v>53.4</v>
      </c>
      <c r="H29" s="193">
        <v>25</v>
      </c>
      <c r="I29" s="193">
        <v>6</v>
      </c>
      <c r="J29" s="193">
        <v>73</v>
      </c>
      <c r="K29" s="193">
        <v>54</v>
      </c>
      <c r="L29" s="193">
        <v>46.8</v>
      </c>
      <c r="M29" s="193">
        <v>50.4</v>
      </c>
      <c r="N29" s="203">
        <v>34.200000000000003</v>
      </c>
    </row>
    <row r="30" spans="1:14" ht="31.5" customHeight="1">
      <c r="A30" s="201" t="s">
        <v>33</v>
      </c>
      <c r="B30" s="202" t="s">
        <v>13</v>
      </c>
      <c r="C30" s="202" t="s">
        <v>14</v>
      </c>
      <c r="D30" s="193">
        <v>56</v>
      </c>
      <c r="E30" s="193">
        <v>39.200000000000003</v>
      </c>
      <c r="F30" s="193">
        <v>42.9</v>
      </c>
      <c r="G30" s="193">
        <v>40</v>
      </c>
      <c r="H30" s="193">
        <v>0</v>
      </c>
      <c r="I30" s="193">
        <v>0</v>
      </c>
      <c r="J30" s="193">
        <v>63</v>
      </c>
      <c r="K30" s="193">
        <v>50</v>
      </c>
      <c r="L30" s="193">
        <v>25</v>
      </c>
      <c r="M30" s="193">
        <v>100</v>
      </c>
      <c r="N30" s="203">
        <v>0</v>
      </c>
    </row>
    <row r="31" spans="1:14" ht="31.5" customHeight="1">
      <c r="A31" s="201" t="s">
        <v>34</v>
      </c>
      <c r="B31" s="202" t="s">
        <v>13</v>
      </c>
      <c r="C31" s="202" t="s">
        <v>14</v>
      </c>
      <c r="D31" s="193">
        <v>843</v>
      </c>
      <c r="E31" s="193">
        <v>48.6</v>
      </c>
      <c r="F31" s="193">
        <v>48.7</v>
      </c>
      <c r="G31" s="193">
        <v>50.4</v>
      </c>
      <c r="H31" s="193">
        <v>13</v>
      </c>
      <c r="I31" s="193" t="s">
        <v>1105</v>
      </c>
      <c r="J31" s="193">
        <v>73</v>
      </c>
      <c r="K31" s="193">
        <v>54.3</v>
      </c>
      <c r="L31" s="193">
        <v>46.4</v>
      </c>
      <c r="M31" s="193">
        <v>36.4</v>
      </c>
      <c r="N31" s="203">
        <v>21.3</v>
      </c>
    </row>
    <row r="32" spans="1:14" ht="31.5" customHeight="1">
      <c r="A32" s="201" t="s">
        <v>35</v>
      </c>
      <c r="B32" s="202" t="s">
        <v>13</v>
      </c>
      <c r="C32" s="202" t="s">
        <v>14</v>
      </c>
      <c r="D32" s="193">
        <v>563</v>
      </c>
      <c r="E32" s="193">
        <v>39.799999999999997</v>
      </c>
      <c r="F32" s="193">
        <v>35.5</v>
      </c>
      <c r="G32" s="193">
        <v>48.3</v>
      </c>
      <c r="H32" s="193" t="s">
        <v>1105</v>
      </c>
      <c r="I32" s="193" t="s">
        <v>1105</v>
      </c>
      <c r="J32" s="193">
        <v>67</v>
      </c>
      <c r="K32" s="193">
        <v>50</v>
      </c>
      <c r="L32" s="193">
        <v>23.5</v>
      </c>
      <c r="M32" s="193">
        <v>31.6</v>
      </c>
      <c r="N32" s="203">
        <v>22.1</v>
      </c>
    </row>
    <row r="33" spans="1:14" ht="31.5" customHeight="1">
      <c r="A33" s="201" t="s">
        <v>36</v>
      </c>
      <c r="B33" s="202" t="s">
        <v>13</v>
      </c>
      <c r="C33" s="202" t="s">
        <v>14</v>
      </c>
      <c r="D33" s="193">
        <v>133</v>
      </c>
      <c r="E33" s="193">
        <v>41.6</v>
      </c>
      <c r="F33" s="193">
        <v>33.299999999999997</v>
      </c>
      <c r="G33" s="193">
        <v>46.9</v>
      </c>
      <c r="H33" s="193" t="s">
        <v>1105</v>
      </c>
      <c r="I33" s="193" t="s">
        <v>1105</v>
      </c>
      <c r="J33" s="193">
        <v>67</v>
      </c>
      <c r="K33" s="193">
        <v>33.299999999999997</v>
      </c>
      <c r="L33" s="193">
        <v>25</v>
      </c>
      <c r="M33" s="193">
        <v>20</v>
      </c>
      <c r="N33" s="203">
        <v>16.7</v>
      </c>
    </row>
    <row r="34" spans="1:14" ht="31.5" customHeight="1">
      <c r="A34" s="201" t="s">
        <v>37</v>
      </c>
      <c r="B34" s="202" t="s">
        <v>13</v>
      </c>
      <c r="C34" s="202" t="s">
        <v>14</v>
      </c>
      <c r="D34" s="193">
        <v>918</v>
      </c>
      <c r="E34" s="193">
        <v>34.5</v>
      </c>
      <c r="F34" s="193">
        <v>37.5</v>
      </c>
      <c r="G34" s="193">
        <v>47.4</v>
      </c>
      <c r="H34" s="193">
        <v>6</v>
      </c>
      <c r="I34" s="193">
        <v>5</v>
      </c>
      <c r="J34" s="193">
        <v>58</v>
      </c>
      <c r="K34" s="193">
        <v>33.9</v>
      </c>
      <c r="L34" s="193">
        <v>40</v>
      </c>
      <c r="M34" s="193">
        <v>49.2</v>
      </c>
      <c r="N34" s="203">
        <v>20</v>
      </c>
    </row>
    <row r="35" spans="1:14" ht="31.5" customHeight="1">
      <c r="A35" s="201" t="s">
        <v>38</v>
      </c>
      <c r="B35" s="202" t="s">
        <v>13</v>
      </c>
      <c r="C35" s="202" t="s">
        <v>14</v>
      </c>
      <c r="D35" s="194">
        <v>9983</v>
      </c>
      <c r="E35" s="193">
        <v>48.1</v>
      </c>
      <c r="F35" s="193">
        <v>50.3</v>
      </c>
      <c r="G35" s="193">
        <v>63.3</v>
      </c>
      <c r="H35" s="193">
        <v>100</v>
      </c>
      <c r="I35" s="193">
        <v>32</v>
      </c>
      <c r="J35" s="193">
        <v>50</v>
      </c>
      <c r="K35" s="193">
        <v>41.9</v>
      </c>
      <c r="L35" s="193">
        <v>45.1</v>
      </c>
      <c r="M35" s="193">
        <v>34.799999999999997</v>
      </c>
      <c r="N35" s="203">
        <v>24.8</v>
      </c>
    </row>
    <row r="36" spans="1:14" ht="31.5" customHeight="1">
      <c r="A36" s="201" t="s">
        <v>39</v>
      </c>
      <c r="B36" s="202" t="s">
        <v>13</v>
      </c>
      <c r="C36" s="202" t="s">
        <v>14</v>
      </c>
      <c r="D36" s="193">
        <v>777</v>
      </c>
      <c r="E36" s="193">
        <v>40.700000000000003</v>
      </c>
      <c r="F36" s="193">
        <v>36.700000000000003</v>
      </c>
      <c r="G36" s="193">
        <v>60.3</v>
      </c>
      <c r="H36" s="193">
        <v>11</v>
      </c>
      <c r="I36" s="193" t="s">
        <v>1105</v>
      </c>
      <c r="J36" s="193">
        <v>64</v>
      </c>
      <c r="K36" s="193">
        <v>32.700000000000003</v>
      </c>
      <c r="L36" s="193">
        <v>54.5</v>
      </c>
      <c r="M36" s="193">
        <v>36.799999999999997</v>
      </c>
      <c r="N36" s="203">
        <v>26.3</v>
      </c>
    </row>
    <row r="37" spans="1:14" ht="31.5" customHeight="1">
      <c r="A37" s="201" t="s">
        <v>40</v>
      </c>
      <c r="B37" s="202" t="s">
        <v>41</v>
      </c>
      <c r="C37" s="202" t="s">
        <v>42</v>
      </c>
      <c r="D37" s="193">
        <v>76</v>
      </c>
      <c r="E37" s="193">
        <v>33.200000000000003</v>
      </c>
      <c r="F37" s="193">
        <v>33.299999999999997</v>
      </c>
      <c r="G37" s="193">
        <v>54.5</v>
      </c>
      <c r="H37" s="193" t="s">
        <v>1105</v>
      </c>
      <c r="I37" s="193" t="s">
        <v>1105</v>
      </c>
      <c r="J37" s="193">
        <v>54</v>
      </c>
      <c r="K37" s="193">
        <v>30.8</v>
      </c>
      <c r="L37" s="193">
        <v>80</v>
      </c>
      <c r="M37" s="193">
        <v>100</v>
      </c>
      <c r="N37" s="203">
        <v>26.3</v>
      </c>
    </row>
    <row r="38" spans="1:14" ht="31.5" customHeight="1">
      <c r="A38" s="201" t="s">
        <v>43</v>
      </c>
      <c r="B38" s="202" t="s">
        <v>41</v>
      </c>
      <c r="C38" s="202" t="s">
        <v>42</v>
      </c>
      <c r="D38" s="193">
        <v>590</v>
      </c>
      <c r="E38" s="193">
        <v>35.9</v>
      </c>
      <c r="F38" s="193">
        <v>35.4</v>
      </c>
      <c r="G38" s="193">
        <v>48.3</v>
      </c>
      <c r="H38" s="193">
        <v>18</v>
      </c>
      <c r="I38" s="193" t="s">
        <v>1105</v>
      </c>
      <c r="J38" s="193">
        <v>39</v>
      </c>
      <c r="K38" s="193">
        <v>43.1</v>
      </c>
      <c r="L38" s="193">
        <v>44.1</v>
      </c>
      <c r="M38" s="193">
        <v>35</v>
      </c>
      <c r="N38" s="203">
        <v>15.7</v>
      </c>
    </row>
    <row r="39" spans="1:14" ht="31.5" customHeight="1">
      <c r="A39" s="201" t="s">
        <v>44</v>
      </c>
      <c r="B39" s="202" t="s">
        <v>41</v>
      </c>
      <c r="C39" s="202" t="s">
        <v>42</v>
      </c>
      <c r="D39" s="193">
        <v>138</v>
      </c>
      <c r="E39" s="193">
        <v>53.4</v>
      </c>
      <c r="F39" s="193">
        <v>62.5</v>
      </c>
      <c r="G39" s="193">
        <v>71.099999999999994</v>
      </c>
      <c r="H39" s="193">
        <v>7</v>
      </c>
      <c r="I39" s="193" t="s">
        <v>1105</v>
      </c>
      <c r="J39" s="193">
        <v>47</v>
      </c>
      <c r="K39" s="193">
        <v>43.5</v>
      </c>
      <c r="L39" s="193">
        <v>30.8</v>
      </c>
      <c r="M39" s="193">
        <v>0</v>
      </c>
      <c r="N39" s="203">
        <v>8.3000000000000007</v>
      </c>
    </row>
    <row r="40" spans="1:14" ht="31.5" customHeight="1">
      <c r="A40" s="201" t="s">
        <v>45</v>
      </c>
      <c r="B40" s="202" t="s">
        <v>41</v>
      </c>
      <c r="C40" s="202" t="s">
        <v>42</v>
      </c>
      <c r="D40" s="193">
        <v>49</v>
      </c>
      <c r="E40" s="193">
        <v>37.9</v>
      </c>
      <c r="F40" s="193">
        <v>44.4</v>
      </c>
      <c r="G40" s="193">
        <v>20</v>
      </c>
      <c r="H40" s="193" t="s">
        <v>1105</v>
      </c>
      <c r="I40" s="193">
        <v>0</v>
      </c>
      <c r="J40" s="193">
        <v>59</v>
      </c>
      <c r="K40" s="193">
        <v>25</v>
      </c>
      <c r="L40" s="193">
        <v>57.1</v>
      </c>
      <c r="M40" s="193">
        <v>0</v>
      </c>
      <c r="N40" s="203">
        <v>33.299999999999997</v>
      </c>
    </row>
    <row r="41" spans="1:14" ht="31.5" customHeight="1">
      <c r="A41" s="201" t="s">
        <v>46</v>
      </c>
      <c r="B41" s="202" t="s">
        <v>41</v>
      </c>
      <c r="C41" s="202" t="s">
        <v>42</v>
      </c>
      <c r="D41" s="193">
        <v>18</v>
      </c>
      <c r="E41" s="193">
        <v>34.4</v>
      </c>
      <c r="F41" s="193">
        <v>14.3</v>
      </c>
      <c r="G41" s="193">
        <v>0</v>
      </c>
      <c r="H41" s="193">
        <v>0</v>
      </c>
      <c r="I41" s="193">
        <v>0</v>
      </c>
      <c r="J41" s="193">
        <v>38</v>
      </c>
      <c r="K41" s="193">
        <v>66.7</v>
      </c>
      <c r="L41" s="193">
        <v>25</v>
      </c>
      <c r="M41" s="193">
        <v>0</v>
      </c>
      <c r="N41" s="203">
        <v>0</v>
      </c>
    </row>
    <row r="42" spans="1:14" ht="31.5" customHeight="1">
      <c r="A42" s="201" t="s">
        <v>47</v>
      </c>
      <c r="B42" s="202" t="s">
        <v>41</v>
      </c>
      <c r="C42" s="202" t="s">
        <v>42</v>
      </c>
      <c r="D42" s="193">
        <v>161</v>
      </c>
      <c r="E42" s="193">
        <v>30.6</v>
      </c>
      <c r="F42" s="193">
        <v>22.2</v>
      </c>
      <c r="G42" s="193">
        <v>40.200000000000003</v>
      </c>
      <c r="H42" s="193">
        <v>0</v>
      </c>
      <c r="I42" s="193" t="s">
        <v>1105</v>
      </c>
      <c r="J42" s="193">
        <v>32</v>
      </c>
      <c r="K42" s="193">
        <v>36.1</v>
      </c>
      <c r="L42" s="193">
        <v>27.8</v>
      </c>
      <c r="M42" s="193">
        <v>20</v>
      </c>
      <c r="N42" s="203">
        <v>3.7</v>
      </c>
    </row>
    <row r="43" spans="1:14" ht="31.5" customHeight="1">
      <c r="A43" s="201" t="s">
        <v>48</v>
      </c>
      <c r="B43" s="202" t="s">
        <v>41</v>
      </c>
      <c r="C43" s="202" t="s">
        <v>42</v>
      </c>
      <c r="D43" s="193">
        <v>257</v>
      </c>
      <c r="E43" s="193">
        <v>32</v>
      </c>
      <c r="F43" s="193">
        <v>28.7</v>
      </c>
      <c r="G43" s="193">
        <v>40</v>
      </c>
      <c r="H43" s="193">
        <v>8</v>
      </c>
      <c r="I43" s="193" t="s">
        <v>1105</v>
      </c>
      <c r="J43" s="193">
        <v>34</v>
      </c>
      <c r="K43" s="193">
        <v>30.8</v>
      </c>
      <c r="L43" s="193">
        <v>48.5</v>
      </c>
      <c r="M43" s="193">
        <v>33.299999999999997</v>
      </c>
      <c r="N43" s="203">
        <v>17.399999999999999</v>
      </c>
    </row>
    <row r="44" spans="1:14" ht="31.5" customHeight="1">
      <c r="A44" s="201" t="s">
        <v>49</v>
      </c>
      <c r="B44" s="202" t="s">
        <v>41</v>
      </c>
      <c r="C44" s="202" t="s">
        <v>42</v>
      </c>
      <c r="D44" s="193">
        <v>362</v>
      </c>
      <c r="E44" s="193">
        <v>37.799999999999997</v>
      </c>
      <c r="F44" s="193">
        <v>38.799999999999997</v>
      </c>
      <c r="G44" s="193">
        <v>27.6</v>
      </c>
      <c r="H44" s="193" t="s">
        <v>1105</v>
      </c>
      <c r="I44" s="193" t="s">
        <v>1105</v>
      </c>
      <c r="J44" s="193">
        <v>53</v>
      </c>
      <c r="K44" s="193">
        <v>45.3</v>
      </c>
      <c r="L44" s="193">
        <v>37</v>
      </c>
      <c r="M44" s="193">
        <v>0</v>
      </c>
      <c r="N44" s="203">
        <v>20.9</v>
      </c>
    </row>
    <row r="45" spans="1:14" ht="31.5" customHeight="1">
      <c r="A45" s="201" t="s">
        <v>50</v>
      </c>
      <c r="B45" s="202" t="s">
        <v>41</v>
      </c>
      <c r="C45" s="202" t="s">
        <v>42</v>
      </c>
      <c r="D45" s="193">
        <v>37</v>
      </c>
      <c r="E45" s="193">
        <v>45.5</v>
      </c>
      <c r="F45" s="193">
        <v>52.6</v>
      </c>
      <c r="G45" s="193">
        <v>50</v>
      </c>
      <c r="H45" s="193">
        <v>0</v>
      </c>
      <c r="I45" s="193">
        <v>0</v>
      </c>
      <c r="J45" s="193">
        <v>49</v>
      </c>
      <c r="K45" s="193">
        <v>53.8</v>
      </c>
      <c r="L45" s="193">
        <v>20</v>
      </c>
      <c r="M45" s="193">
        <v>0</v>
      </c>
      <c r="N45" s="203">
        <v>0</v>
      </c>
    </row>
    <row r="46" spans="1:14" ht="31.5" customHeight="1">
      <c r="A46" s="201" t="s">
        <v>51</v>
      </c>
      <c r="B46" s="202" t="s">
        <v>41</v>
      </c>
      <c r="C46" s="202" t="s">
        <v>42</v>
      </c>
      <c r="D46" s="193">
        <v>145</v>
      </c>
      <c r="E46" s="193">
        <v>35</v>
      </c>
      <c r="F46" s="193">
        <v>41.8</v>
      </c>
      <c r="G46" s="193">
        <v>60.6</v>
      </c>
      <c r="H46" s="193" t="s">
        <v>1105</v>
      </c>
      <c r="I46" s="193" t="s">
        <v>1105</v>
      </c>
      <c r="J46" s="193">
        <v>49</v>
      </c>
      <c r="K46" s="193">
        <v>48.4</v>
      </c>
      <c r="L46" s="193">
        <v>22.2</v>
      </c>
      <c r="M46" s="193">
        <v>12.5</v>
      </c>
      <c r="N46" s="203">
        <v>36.1</v>
      </c>
    </row>
    <row r="47" spans="1:14" ht="31.5" customHeight="1">
      <c r="A47" s="201" t="s">
        <v>52</v>
      </c>
      <c r="B47" s="202" t="s">
        <v>41</v>
      </c>
      <c r="C47" s="202" t="s">
        <v>42</v>
      </c>
      <c r="D47" s="193">
        <v>141</v>
      </c>
      <c r="E47" s="193">
        <v>28</v>
      </c>
      <c r="F47" s="193">
        <v>37.6</v>
      </c>
      <c r="G47" s="193">
        <v>56.7</v>
      </c>
      <c r="H47" s="193" t="s">
        <v>1105</v>
      </c>
      <c r="I47" s="193" t="s">
        <v>1105</v>
      </c>
      <c r="J47" s="193">
        <v>47</v>
      </c>
      <c r="K47" s="193">
        <v>36.799999999999997</v>
      </c>
      <c r="L47" s="193">
        <v>50</v>
      </c>
      <c r="M47" s="193">
        <v>8.3000000000000007</v>
      </c>
      <c r="N47" s="203">
        <v>20.6</v>
      </c>
    </row>
    <row r="48" spans="1:14" ht="31.5" customHeight="1">
      <c r="A48" s="201" t="s">
        <v>53</v>
      </c>
      <c r="B48" s="202" t="s">
        <v>41</v>
      </c>
      <c r="C48" s="202" t="s">
        <v>42</v>
      </c>
      <c r="D48" s="193">
        <v>368</v>
      </c>
      <c r="E48" s="193">
        <v>35.200000000000003</v>
      </c>
      <c r="F48" s="193">
        <v>32.1</v>
      </c>
      <c r="G48" s="193">
        <v>36.6</v>
      </c>
      <c r="H48" s="193">
        <v>11</v>
      </c>
      <c r="I48" s="193" t="s">
        <v>1105</v>
      </c>
      <c r="J48" s="193">
        <v>46</v>
      </c>
      <c r="K48" s="193">
        <v>52.1</v>
      </c>
      <c r="L48" s="193">
        <v>43.4</v>
      </c>
      <c r="M48" s="193">
        <v>9.1</v>
      </c>
      <c r="N48" s="203">
        <v>26.2</v>
      </c>
    </row>
    <row r="49" spans="1:14" ht="31.5" customHeight="1">
      <c r="A49" s="201" t="s">
        <v>54</v>
      </c>
      <c r="B49" s="202" t="s">
        <v>41</v>
      </c>
      <c r="C49" s="202" t="s">
        <v>42</v>
      </c>
      <c r="D49" s="193">
        <v>66</v>
      </c>
      <c r="E49" s="193">
        <v>24.9</v>
      </c>
      <c r="F49" s="193">
        <v>25</v>
      </c>
      <c r="G49" s="193">
        <v>50</v>
      </c>
      <c r="H49" s="193" t="s">
        <v>1105</v>
      </c>
      <c r="I49" s="193" t="s">
        <v>1105</v>
      </c>
      <c r="J49" s="193">
        <v>36</v>
      </c>
      <c r="K49" s="193">
        <v>37</v>
      </c>
      <c r="L49" s="193">
        <v>12.5</v>
      </c>
      <c r="M49" s="193">
        <v>0</v>
      </c>
      <c r="N49" s="203">
        <v>0</v>
      </c>
    </row>
    <row r="50" spans="1:14" ht="31.5" customHeight="1">
      <c r="A50" s="201" t="s">
        <v>55</v>
      </c>
      <c r="B50" s="202" t="s">
        <v>41</v>
      </c>
      <c r="C50" s="202" t="s">
        <v>42</v>
      </c>
      <c r="D50" s="193">
        <v>21</v>
      </c>
      <c r="E50" s="193">
        <v>35.6</v>
      </c>
      <c r="F50" s="193">
        <v>20</v>
      </c>
      <c r="G50" s="193">
        <v>41.2</v>
      </c>
      <c r="H50" s="193" t="s">
        <v>1105</v>
      </c>
      <c r="I50" s="193">
        <v>0</v>
      </c>
      <c r="J50" s="193">
        <v>45</v>
      </c>
      <c r="K50" s="193">
        <v>75</v>
      </c>
      <c r="L50" s="193">
        <v>20</v>
      </c>
      <c r="M50" s="193">
        <v>25</v>
      </c>
      <c r="N50" s="203">
        <v>0</v>
      </c>
    </row>
    <row r="51" spans="1:14" ht="31.5" customHeight="1">
      <c r="A51" s="201" t="s">
        <v>56</v>
      </c>
      <c r="B51" s="202" t="s">
        <v>41</v>
      </c>
      <c r="C51" s="202" t="s">
        <v>42</v>
      </c>
      <c r="D51" s="193">
        <v>125</v>
      </c>
      <c r="E51" s="193">
        <v>31.5</v>
      </c>
      <c r="F51" s="193">
        <v>34.700000000000003</v>
      </c>
      <c r="G51" s="193">
        <v>34.700000000000003</v>
      </c>
      <c r="H51" s="193" t="s">
        <v>1105</v>
      </c>
      <c r="I51" s="193" t="s">
        <v>1105</v>
      </c>
      <c r="J51" s="193">
        <v>28</v>
      </c>
      <c r="K51" s="193">
        <v>32.700000000000003</v>
      </c>
      <c r="L51" s="193">
        <v>32.299999999999997</v>
      </c>
      <c r="M51" s="193">
        <v>20</v>
      </c>
      <c r="N51" s="203">
        <v>20.6</v>
      </c>
    </row>
    <row r="52" spans="1:14" ht="31.5" customHeight="1">
      <c r="A52" s="201" t="s">
        <v>57</v>
      </c>
      <c r="B52" s="202" t="s">
        <v>41</v>
      </c>
      <c r="C52" s="202" t="s">
        <v>42</v>
      </c>
      <c r="D52" s="193">
        <v>204</v>
      </c>
      <c r="E52" s="193">
        <v>39.4</v>
      </c>
      <c r="F52" s="193">
        <v>37</v>
      </c>
      <c r="G52" s="193">
        <v>41.5</v>
      </c>
      <c r="H52" s="193" t="s">
        <v>1105</v>
      </c>
      <c r="I52" s="193" t="s">
        <v>1105</v>
      </c>
      <c r="J52" s="193">
        <v>40</v>
      </c>
      <c r="K52" s="193">
        <v>31.6</v>
      </c>
      <c r="L52" s="193">
        <v>41.9</v>
      </c>
      <c r="M52" s="193">
        <v>30</v>
      </c>
      <c r="N52" s="203">
        <v>18</v>
      </c>
    </row>
    <row r="53" spans="1:14" ht="31.5" customHeight="1">
      <c r="A53" s="201" t="s">
        <v>58</v>
      </c>
      <c r="B53" s="202" t="s">
        <v>41</v>
      </c>
      <c r="C53" s="202" t="s">
        <v>42</v>
      </c>
      <c r="D53" s="193">
        <v>35</v>
      </c>
      <c r="E53" s="193">
        <v>29.2</v>
      </c>
      <c r="F53" s="193">
        <v>43.3</v>
      </c>
      <c r="G53" s="193">
        <v>16.7</v>
      </c>
      <c r="H53" s="193">
        <v>0</v>
      </c>
      <c r="I53" s="193">
        <v>0</v>
      </c>
      <c r="J53" s="193">
        <v>38</v>
      </c>
      <c r="K53" s="193">
        <v>30.8</v>
      </c>
      <c r="L53" s="193">
        <v>0</v>
      </c>
      <c r="M53" s="193">
        <v>0</v>
      </c>
      <c r="N53" s="203">
        <v>0</v>
      </c>
    </row>
    <row r="54" spans="1:14" ht="31.5" customHeight="1">
      <c r="A54" s="201" t="s">
        <v>59</v>
      </c>
      <c r="B54" s="202" t="s">
        <v>41</v>
      </c>
      <c r="C54" s="202" t="s">
        <v>42</v>
      </c>
      <c r="D54" s="193">
        <v>179</v>
      </c>
      <c r="E54" s="193">
        <v>36.799999999999997</v>
      </c>
      <c r="F54" s="193">
        <v>35.799999999999997</v>
      </c>
      <c r="G54" s="193">
        <v>41.1</v>
      </c>
      <c r="H54" s="193" t="s">
        <v>1105</v>
      </c>
      <c r="I54" s="193" t="s">
        <v>1105</v>
      </c>
      <c r="J54" s="193">
        <v>54</v>
      </c>
      <c r="K54" s="193">
        <v>38.200000000000003</v>
      </c>
      <c r="L54" s="193">
        <v>32.1</v>
      </c>
      <c r="M54" s="193">
        <v>8.3000000000000007</v>
      </c>
      <c r="N54" s="203">
        <v>48.1</v>
      </c>
    </row>
    <row r="55" spans="1:14" ht="31.5" customHeight="1">
      <c r="A55" s="201" t="s">
        <v>60</v>
      </c>
      <c r="B55" s="202" t="s">
        <v>41</v>
      </c>
      <c r="C55" s="202" t="s">
        <v>42</v>
      </c>
      <c r="D55" s="193">
        <v>481</v>
      </c>
      <c r="E55" s="193">
        <v>32.200000000000003</v>
      </c>
      <c r="F55" s="193">
        <v>30.2</v>
      </c>
      <c r="G55" s="193">
        <v>37.200000000000003</v>
      </c>
      <c r="H55" s="193">
        <v>26</v>
      </c>
      <c r="I55" s="193" t="s">
        <v>1105</v>
      </c>
      <c r="J55" s="193">
        <v>37</v>
      </c>
      <c r="K55" s="193">
        <v>36</v>
      </c>
      <c r="L55" s="193">
        <v>43.2</v>
      </c>
      <c r="M55" s="193">
        <v>17.3</v>
      </c>
      <c r="N55" s="203">
        <v>19.5</v>
      </c>
    </row>
    <row r="56" spans="1:14" ht="31.5" customHeight="1">
      <c r="A56" s="201" t="s">
        <v>61</v>
      </c>
      <c r="B56" s="202" t="s">
        <v>41</v>
      </c>
      <c r="C56" s="202" t="s">
        <v>42</v>
      </c>
      <c r="D56" s="193">
        <v>65</v>
      </c>
      <c r="E56" s="193">
        <v>30.3</v>
      </c>
      <c r="F56" s="193">
        <v>31.3</v>
      </c>
      <c r="G56" s="193">
        <v>34.799999999999997</v>
      </c>
      <c r="H56" s="193" t="s">
        <v>1105</v>
      </c>
      <c r="I56" s="193" t="s">
        <v>1105</v>
      </c>
      <c r="J56" s="193">
        <v>37</v>
      </c>
      <c r="K56" s="193">
        <v>27.8</v>
      </c>
      <c r="L56" s="193">
        <v>40</v>
      </c>
      <c r="M56" s="193">
        <v>0</v>
      </c>
      <c r="N56" s="203">
        <v>32.299999999999997</v>
      </c>
    </row>
    <row r="57" spans="1:14" ht="31.5" customHeight="1">
      <c r="A57" s="201" t="s">
        <v>62</v>
      </c>
      <c r="B57" s="202" t="s">
        <v>41</v>
      </c>
      <c r="C57" s="202" t="s">
        <v>42</v>
      </c>
      <c r="D57" s="194">
        <v>1558</v>
      </c>
      <c r="E57" s="193">
        <v>38.4</v>
      </c>
      <c r="F57" s="193">
        <v>39.4</v>
      </c>
      <c r="G57" s="193">
        <v>44</v>
      </c>
      <c r="H57" s="193">
        <v>28</v>
      </c>
      <c r="I57" s="193">
        <v>7</v>
      </c>
      <c r="J57" s="193">
        <v>52</v>
      </c>
      <c r="K57" s="193">
        <v>40.5</v>
      </c>
      <c r="L57" s="193">
        <v>56</v>
      </c>
      <c r="M57" s="193">
        <v>19.3</v>
      </c>
      <c r="N57" s="203">
        <v>20.3</v>
      </c>
    </row>
    <row r="58" spans="1:14" ht="31.5" customHeight="1">
      <c r="A58" s="201" t="s">
        <v>63</v>
      </c>
      <c r="B58" s="202" t="s">
        <v>41</v>
      </c>
      <c r="C58" s="202" t="s">
        <v>42</v>
      </c>
      <c r="D58" s="193">
        <v>23</v>
      </c>
      <c r="E58" s="193">
        <v>30.9</v>
      </c>
      <c r="F58" s="193">
        <v>37.5</v>
      </c>
      <c r="G58" s="193">
        <v>33.299999999999997</v>
      </c>
      <c r="H58" s="193">
        <v>0</v>
      </c>
      <c r="I58" s="193">
        <v>0</v>
      </c>
      <c r="J58" s="193">
        <v>32</v>
      </c>
      <c r="K58" s="193">
        <v>15.4</v>
      </c>
      <c r="L58" s="193">
        <v>0</v>
      </c>
      <c r="M58" s="193">
        <v>0</v>
      </c>
      <c r="N58" s="203">
        <v>0</v>
      </c>
    </row>
    <row r="59" spans="1:14" ht="31.5" customHeight="1">
      <c r="A59" s="201" t="s">
        <v>64</v>
      </c>
      <c r="B59" s="202" t="s">
        <v>41</v>
      </c>
      <c r="C59" s="202" t="s">
        <v>42</v>
      </c>
      <c r="D59" s="193">
        <v>159</v>
      </c>
      <c r="E59" s="193">
        <v>36.799999999999997</v>
      </c>
      <c r="F59" s="193">
        <v>29.2</v>
      </c>
      <c r="G59" s="193">
        <v>30.9</v>
      </c>
      <c r="H59" s="193">
        <v>6</v>
      </c>
      <c r="I59" s="193" t="s">
        <v>1105</v>
      </c>
      <c r="J59" s="193">
        <v>46</v>
      </c>
      <c r="K59" s="193">
        <v>56.3</v>
      </c>
      <c r="L59" s="193">
        <v>41.4</v>
      </c>
      <c r="M59" s="193">
        <v>10.5</v>
      </c>
      <c r="N59" s="203">
        <v>20</v>
      </c>
    </row>
    <row r="60" spans="1:14" ht="31.5" customHeight="1">
      <c r="A60" s="201" t="s">
        <v>65</v>
      </c>
      <c r="B60" s="202" t="s">
        <v>41</v>
      </c>
      <c r="C60" s="202" t="s">
        <v>42</v>
      </c>
      <c r="D60" s="193">
        <v>30</v>
      </c>
      <c r="E60" s="193">
        <v>38.6</v>
      </c>
      <c r="F60" s="193">
        <v>25</v>
      </c>
      <c r="G60" s="193">
        <v>36</v>
      </c>
      <c r="H60" s="193">
        <v>0</v>
      </c>
      <c r="I60" s="193">
        <v>0</v>
      </c>
      <c r="J60" s="193">
        <v>64</v>
      </c>
      <c r="K60" s="193">
        <v>50</v>
      </c>
      <c r="L60" s="193">
        <v>50</v>
      </c>
      <c r="M60" s="193">
        <v>0</v>
      </c>
      <c r="N60" s="203">
        <v>0</v>
      </c>
    </row>
    <row r="61" spans="1:14" ht="31.5" customHeight="1">
      <c r="A61" s="201" t="s">
        <v>66</v>
      </c>
      <c r="B61" s="202" t="s">
        <v>41</v>
      </c>
      <c r="C61" s="202" t="s">
        <v>42</v>
      </c>
      <c r="D61" s="194">
        <v>7861</v>
      </c>
      <c r="E61" s="193">
        <v>44.5</v>
      </c>
      <c r="F61" s="193">
        <v>42</v>
      </c>
      <c r="G61" s="193">
        <v>52.3</v>
      </c>
      <c r="H61" s="193">
        <v>339</v>
      </c>
      <c r="I61" s="193">
        <v>27</v>
      </c>
      <c r="J61" s="193">
        <v>56</v>
      </c>
      <c r="K61" s="193">
        <v>47</v>
      </c>
      <c r="L61" s="193">
        <v>56.4</v>
      </c>
      <c r="M61" s="193">
        <v>24</v>
      </c>
      <c r="N61" s="203">
        <v>23.2</v>
      </c>
    </row>
    <row r="62" spans="1:14" ht="31.5" customHeight="1">
      <c r="A62" s="201" t="s">
        <v>67</v>
      </c>
      <c r="B62" s="202" t="s">
        <v>41</v>
      </c>
      <c r="C62" s="202" t="s">
        <v>42</v>
      </c>
      <c r="D62" s="193">
        <v>346</v>
      </c>
      <c r="E62" s="193">
        <v>39.4</v>
      </c>
      <c r="F62" s="193">
        <v>26.4</v>
      </c>
      <c r="G62" s="193">
        <v>45.9</v>
      </c>
      <c r="H62" s="193" t="s">
        <v>1105</v>
      </c>
      <c r="I62" s="193" t="s">
        <v>1105</v>
      </c>
      <c r="J62" s="193">
        <v>45</v>
      </c>
      <c r="K62" s="193">
        <v>37.5</v>
      </c>
      <c r="L62" s="193">
        <v>58.5</v>
      </c>
      <c r="M62" s="193">
        <v>14.3</v>
      </c>
      <c r="N62" s="203">
        <v>23.1</v>
      </c>
    </row>
    <row r="63" spans="1:14" ht="31.5" customHeight="1">
      <c r="A63" s="201" t="s">
        <v>68</v>
      </c>
      <c r="B63" s="202" t="s">
        <v>41</v>
      </c>
      <c r="C63" s="202" t="s">
        <v>42</v>
      </c>
      <c r="D63" s="193">
        <v>38</v>
      </c>
      <c r="E63" s="193">
        <v>26.5</v>
      </c>
      <c r="F63" s="193">
        <v>17.899999999999999</v>
      </c>
      <c r="G63" s="193">
        <v>28.6</v>
      </c>
      <c r="H63" s="193">
        <v>0</v>
      </c>
      <c r="I63" s="193">
        <v>0</v>
      </c>
      <c r="J63" s="193">
        <v>41</v>
      </c>
      <c r="K63" s="193">
        <v>40</v>
      </c>
      <c r="L63" s="193">
        <v>33.299999999999997</v>
      </c>
      <c r="M63" s="193">
        <v>0</v>
      </c>
      <c r="N63" s="203">
        <v>0</v>
      </c>
    </row>
    <row r="64" spans="1:14" ht="31.5" customHeight="1">
      <c r="A64" s="201" t="s">
        <v>69</v>
      </c>
      <c r="B64" s="202" t="s">
        <v>70</v>
      </c>
      <c r="C64" s="202" t="s">
        <v>71</v>
      </c>
      <c r="D64" s="193">
        <v>215</v>
      </c>
      <c r="E64" s="193">
        <v>31.5</v>
      </c>
      <c r="F64" s="193">
        <v>27.2</v>
      </c>
      <c r="G64" s="193">
        <v>43.8</v>
      </c>
      <c r="H64" s="193">
        <v>0</v>
      </c>
      <c r="I64" s="193" t="s">
        <v>1105</v>
      </c>
      <c r="J64" s="193">
        <v>53</v>
      </c>
      <c r="K64" s="193">
        <v>27.6</v>
      </c>
      <c r="L64" s="193">
        <v>38.9</v>
      </c>
      <c r="M64" s="193">
        <v>16.7</v>
      </c>
      <c r="N64" s="203">
        <v>6.5</v>
      </c>
    </row>
    <row r="65" spans="1:14" ht="31.5" customHeight="1">
      <c r="A65" s="201" t="s">
        <v>72</v>
      </c>
      <c r="B65" s="202" t="s">
        <v>70</v>
      </c>
      <c r="C65" s="202" t="s">
        <v>71</v>
      </c>
      <c r="D65" s="193">
        <v>143</v>
      </c>
      <c r="E65" s="193">
        <v>37.5</v>
      </c>
      <c r="F65" s="193">
        <v>28</v>
      </c>
      <c r="G65" s="193">
        <v>47.5</v>
      </c>
      <c r="H65" s="193" t="s">
        <v>1105</v>
      </c>
      <c r="I65" s="193" t="s">
        <v>1105</v>
      </c>
      <c r="J65" s="193">
        <v>43</v>
      </c>
      <c r="K65" s="193">
        <v>26.3</v>
      </c>
      <c r="L65" s="193">
        <v>59.3</v>
      </c>
      <c r="M65" s="193">
        <v>71.400000000000006</v>
      </c>
      <c r="N65" s="203">
        <v>18.2</v>
      </c>
    </row>
    <row r="66" spans="1:14" ht="31.5" customHeight="1">
      <c r="A66" s="201" t="s">
        <v>73</v>
      </c>
      <c r="B66" s="202" t="s">
        <v>70</v>
      </c>
      <c r="C66" s="202" t="s">
        <v>71</v>
      </c>
      <c r="D66" s="193">
        <v>196</v>
      </c>
      <c r="E66" s="193">
        <v>42.2</v>
      </c>
      <c r="F66" s="193">
        <v>32.6</v>
      </c>
      <c r="G66" s="193">
        <v>57.4</v>
      </c>
      <c r="H66" s="193">
        <v>0</v>
      </c>
      <c r="I66" s="193" t="s">
        <v>1105</v>
      </c>
      <c r="J66" s="193">
        <v>57</v>
      </c>
      <c r="K66" s="193">
        <v>42.9</v>
      </c>
      <c r="L66" s="193">
        <v>33.299999999999997</v>
      </c>
      <c r="M66" s="193">
        <v>50</v>
      </c>
      <c r="N66" s="203">
        <v>26.7</v>
      </c>
    </row>
    <row r="67" spans="1:14" ht="31.5" customHeight="1">
      <c r="A67" s="201" t="s">
        <v>74</v>
      </c>
      <c r="B67" s="202" t="s">
        <v>70</v>
      </c>
      <c r="C67" s="202" t="s">
        <v>71</v>
      </c>
      <c r="D67" s="193">
        <v>163</v>
      </c>
      <c r="E67" s="193">
        <v>32.9</v>
      </c>
      <c r="F67" s="193">
        <v>25.4</v>
      </c>
      <c r="G67" s="193">
        <v>35.1</v>
      </c>
      <c r="H67" s="193" t="s">
        <v>1105</v>
      </c>
      <c r="I67" s="193" t="s">
        <v>1105</v>
      </c>
      <c r="J67" s="193">
        <v>52</v>
      </c>
      <c r="K67" s="193">
        <v>26.2</v>
      </c>
      <c r="L67" s="193">
        <v>40</v>
      </c>
      <c r="M67" s="193">
        <v>20</v>
      </c>
      <c r="N67" s="203">
        <v>15.2</v>
      </c>
    </row>
    <row r="68" spans="1:14" ht="31.5" customHeight="1">
      <c r="A68" s="201" t="s">
        <v>75</v>
      </c>
      <c r="B68" s="202" t="s">
        <v>70</v>
      </c>
      <c r="C68" s="202" t="s">
        <v>71</v>
      </c>
      <c r="D68" s="193">
        <v>34</v>
      </c>
      <c r="E68" s="193">
        <v>36.1</v>
      </c>
      <c r="F68" s="193">
        <v>33.299999999999997</v>
      </c>
      <c r="G68" s="193">
        <v>0</v>
      </c>
      <c r="H68" s="193">
        <v>0</v>
      </c>
      <c r="I68" s="193">
        <v>0</v>
      </c>
      <c r="J68" s="193">
        <v>39</v>
      </c>
      <c r="K68" s="193">
        <v>33.299999999999997</v>
      </c>
      <c r="L68" s="193">
        <v>40</v>
      </c>
      <c r="M68" s="193">
        <v>0</v>
      </c>
      <c r="N68" s="203">
        <v>0</v>
      </c>
    </row>
    <row r="69" spans="1:14" ht="31.5" customHeight="1">
      <c r="A69" s="201" t="s">
        <v>76</v>
      </c>
      <c r="B69" s="202" t="s">
        <v>70</v>
      </c>
      <c r="C69" s="202" t="s">
        <v>71</v>
      </c>
      <c r="D69" s="193">
        <v>301</v>
      </c>
      <c r="E69" s="193">
        <v>36.200000000000003</v>
      </c>
      <c r="F69" s="193">
        <v>32.4</v>
      </c>
      <c r="G69" s="193">
        <v>31.9</v>
      </c>
      <c r="H69" s="193">
        <v>17</v>
      </c>
      <c r="I69" s="193" t="s">
        <v>1105</v>
      </c>
      <c r="J69" s="193">
        <v>43</v>
      </c>
      <c r="K69" s="193">
        <v>34.5</v>
      </c>
      <c r="L69" s="193">
        <v>39.5</v>
      </c>
      <c r="M69" s="193">
        <v>17.2</v>
      </c>
      <c r="N69" s="203">
        <v>23.4</v>
      </c>
    </row>
    <row r="70" spans="1:14" ht="31.5" customHeight="1">
      <c r="A70" s="201" t="s">
        <v>77</v>
      </c>
      <c r="B70" s="202" t="s">
        <v>70</v>
      </c>
      <c r="C70" s="202" t="s">
        <v>71</v>
      </c>
      <c r="D70" s="193">
        <v>51</v>
      </c>
      <c r="E70" s="193">
        <v>41.2</v>
      </c>
      <c r="F70" s="193">
        <v>25</v>
      </c>
      <c r="G70" s="193">
        <v>20</v>
      </c>
      <c r="H70" s="193" t="s">
        <v>1105</v>
      </c>
      <c r="I70" s="193" t="s">
        <v>1105</v>
      </c>
      <c r="J70" s="193">
        <v>54</v>
      </c>
      <c r="K70" s="193">
        <v>50</v>
      </c>
      <c r="L70" s="193">
        <v>66.7</v>
      </c>
      <c r="M70" s="193">
        <v>0</v>
      </c>
      <c r="N70" s="203">
        <v>0</v>
      </c>
    </row>
    <row r="71" spans="1:14" ht="31.5" customHeight="1">
      <c r="A71" s="201" t="s">
        <v>78</v>
      </c>
      <c r="B71" s="202" t="s">
        <v>70</v>
      </c>
      <c r="C71" s="202" t="s">
        <v>71</v>
      </c>
      <c r="D71" s="193">
        <v>166</v>
      </c>
      <c r="E71" s="193">
        <v>42.9</v>
      </c>
      <c r="F71" s="193">
        <v>31.5</v>
      </c>
      <c r="G71" s="193">
        <v>43.8</v>
      </c>
      <c r="H71" s="193" t="s">
        <v>1105</v>
      </c>
      <c r="I71" s="193" t="s">
        <v>1105</v>
      </c>
      <c r="J71" s="193">
        <v>43</v>
      </c>
      <c r="K71" s="193">
        <v>36.700000000000003</v>
      </c>
      <c r="L71" s="193">
        <v>62.1</v>
      </c>
      <c r="M71" s="193">
        <v>33.299999999999997</v>
      </c>
      <c r="N71" s="203">
        <v>13.8</v>
      </c>
    </row>
    <row r="72" spans="1:14" ht="31.5" customHeight="1">
      <c r="A72" s="201" t="s">
        <v>79</v>
      </c>
      <c r="B72" s="202" t="s">
        <v>70</v>
      </c>
      <c r="C72" s="202" t="s">
        <v>71</v>
      </c>
      <c r="D72" s="193">
        <v>79</v>
      </c>
      <c r="E72" s="193">
        <v>45.3</v>
      </c>
      <c r="F72" s="193">
        <v>41.9</v>
      </c>
      <c r="G72" s="193">
        <v>46.7</v>
      </c>
      <c r="H72" s="193">
        <v>0</v>
      </c>
      <c r="I72" s="193" t="s">
        <v>1105</v>
      </c>
      <c r="J72" s="193">
        <v>48</v>
      </c>
      <c r="K72" s="193">
        <v>34.799999999999997</v>
      </c>
      <c r="L72" s="193">
        <v>37.5</v>
      </c>
      <c r="M72" s="193">
        <v>100</v>
      </c>
      <c r="N72" s="203">
        <v>22.2</v>
      </c>
    </row>
    <row r="73" spans="1:14" ht="31.5" customHeight="1">
      <c r="A73" s="201" t="s">
        <v>80</v>
      </c>
      <c r="B73" s="202" t="s">
        <v>70</v>
      </c>
      <c r="C73" s="202" t="s">
        <v>71</v>
      </c>
      <c r="D73" s="193">
        <v>103</v>
      </c>
      <c r="E73" s="193">
        <v>37.4</v>
      </c>
      <c r="F73" s="193">
        <v>28.3</v>
      </c>
      <c r="G73" s="193">
        <v>36.799999999999997</v>
      </c>
      <c r="H73" s="193" t="s">
        <v>1105</v>
      </c>
      <c r="I73" s="193" t="s">
        <v>1105</v>
      </c>
      <c r="J73" s="193">
        <v>49</v>
      </c>
      <c r="K73" s="193">
        <v>31.7</v>
      </c>
      <c r="L73" s="193">
        <v>50</v>
      </c>
      <c r="M73" s="193">
        <v>50</v>
      </c>
      <c r="N73" s="203">
        <v>31.3</v>
      </c>
    </row>
    <row r="74" spans="1:14" ht="31.5" customHeight="1">
      <c r="A74" s="201" t="s">
        <v>81</v>
      </c>
      <c r="B74" s="202" t="s">
        <v>70</v>
      </c>
      <c r="C74" s="202" t="s">
        <v>71</v>
      </c>
      <c r="D74" s="193">
        <v>44</v>
      </c>
      <c r="E74" s="193">
        <v>39.6</v>
      </c>
      <c r="F74" s="193">
        <v>35.5</v>
      </c>
      <c r="G74" s="193">
        <v>33.299999999999997</v>
      </c>
      <c r="H74" s="193">
        <v>0</v>
      </c>
      <c r="I74" s="193">
        <v>0</v>
      </c>
      <c r="J74" s="193">
        <v>44</v>
      </c>
      <c r="K74" s="193">
        <v>50</v>
      </c>
      <c r="L74" s="193">
        <v>30.8</v>
      </c>
      <c r="M74" s="193">
        <v>0</v>
      </c>
      <c r="N74" s="203">
        <v>30.8</v>
      </c>
    </row>
    <row r="75" spans="1:14" ht="31.5" customHeight="1">
      <c r="A75" s="201" t="s">
        <v>82</v>
      </c>
      <c r="B75" s="202" t="s">
        <v>70</v>
      </c>
      <c r="C75" s="202" t="s">
        <v>71</v>
      </c>
      <c r="D75" s="194">
        <v>2973</v>
      </c>
      <c r="E75" s="193">
        <v>42.7</v>
      </c>
      <c r="F75" s="193">
        <v>37.799999999999997</v>
      </c>
      <c r="G75" s="193">
        <v>47.7</v>
      </c>
      <c r="H75" s="193">
        <v>77</v>
      </c>
      <c r="I75" s="193">
        <v>10</v>
      </c>
      <c r="J75" s="193">
        <v>50</v>
      </c>
      <c r="K75" s="193">
        <v>39</v>
      </c>
      <c r="L75" s="193">
        <v>61.1</v>
      </c>
      <c r="M75" s="193">
        <v>32.700000000000003</v>
      </c>
      <c r="N75" s="203">
        <v>19.899999999999999</v>
      </c>
    </row>
    <row r="76" spans="1:14" ht="31.5" customHeight="1">
      <c r="A76" s="201" t="s">
        <v>83</v>
      </c>
      <c r="B76" s="202" t="s">
        <v>70</v>
      </c>
      <c r="C76" s="202" t="s">
        <v>71</v>
      </c>
      <c r="D76" s="193">
        <v>951</v>
      </c>
      <c r="E76" s="193">
        <v>36.6</v>
      </c>
      <c r="F76" s="193">
        <v>30.9</v>
      </c>
      <c r="G76" s="193">
        <v>48.4</v>
      </c>
      <c r="H76" s="193">
        <v>16</v>
      </c>
      <c r="I76" s="193">
        <v>5</v>
      </c>
      <c r="J76" s="193">
        <v>49</v>
      </c>
      <c r="K76" s="193">
        <v>31.9</v>
      </c>
      <c r="L76" s="193">
        <v>50</v>
      </c>
      <c r="M76" s="193">
        <v>23.3</v>
      </c>
      <c r="N76" s="203">
        <v>16.8</v>
      </c>
    </row>
    <row r="77" spans="1:14" ht="31.5" customHeight="1">
      <c r="A77" s="201" t="s">
        <v>84</v>
      </c>
      <c r="B77" s="202" t="s">
        <v>70</v>
      </c>
      <c r="C77" s="202" t="s">
        <v>71</v>
      </c>
      <c r="D77" s="193">
        <v>40</v>
      </c>
      <c r="E77" s="193">
        <v>36.6</v>
      </c>
      <c r="F77" s="193">
        <v>47.4</v>
      </c>
      <c r="G77" s="193">
        <v>0</v>
      </c>
      <c r="H77" s="193">
        <v>0</v>
      </c>
      <c r="I77" s="193">
        <v>0</v>
      </c>
      <c r="J77" s="193">
        <v>63</v>
      </c>
      <c r="K77" s="193">
        <v>44.4</v>
      </c>
      <c r="L77" s="193">
        <v>14.3</v>
      </c>
      <c r="M77" s="193">
        <v>0</v>
      </c>
      <c r="N77" s="203">
        <v>0</v>
      </c>
    </row>
    <row r="78" spans="1:14" ht="31.5" customHeight="1">
      <c r="A78" s="201" t="s">
        <v>85</v>
      </c>
      <c r="B78" s="202" t="s">
        <v>70</v>
      </c>
      <c r="C78" s="202" t="s">
        <v>71</v>
      </c>
      <c r="D78" s="193">
        <v>113</v>
      </c>
      <c r="E78" s="193">
        <v>41.1</v>
      </c>
      <c r="F78" s="193">
        <v>36.799999999999997</v>
      </c>
      <c r="G78" s="193">
        <v>36.700000000000003</v>
      </c>
      <c r="H78" s="193">
        <v>0</v>
      </c>
      <c r="I78" s="193" t="s">
        <v>1105</v>
      </c>
      <c r="J78" s="193">
        <v>44</v>
      </c>
      <c r="K78" s="193">
        <v>45.9</v>
      </c>
      <c r="L78" s="193">
        <v>66.7</v>
      </c>
      <c r="M78" s="193">
        <v>0</v>
      </c>
      <c r="N78" s="203">
        <v>26.1</v>
      </c>
    </row>
    <row r="79" spans="1:14" ht="31.5" customHeight="1">
      <c r="A79" s="201" t="s">
        <v>86</v>
      </c>
      <c r="B79" s="202" t="s">
        <v>70</v>
      </c>
      <c r="C79" s="202" t="s">
        <v>71</v>
      </c>
      <c r="D79" s="193">
        <v>287</v>
      </c>
      <c r="E79" s="193">
        <v>36.4</v>
      </c>
      <c r="F79" s="193">
        <v>38.299999999999997</v>
      </c>
      <c r="G79" s="193">
        <v>35.700000000000003</v>
      </c>
      <c r="H79" s="193" t="s">
        <v>1105</v>
      </c>
      <c r="I79" s="193" t="s">
        <v>1105</v>
      </c>
      <c r="J79" s="193">
        <v>49</v>
      </c>
      <c r="K79" s="193">
        <v>24.8</v>
      </c>
      <c r="L79" s="193">
        <v>52.6</v>
      </c>
      <c r="M79" s="193">
        <v>20</v>
      </c>
      <c r="N79" s="203">
        <v>14.5</v>
      </c>
    </row>
    <row r="80" spans="1:14" ht="31.5" customHeight="1">
      <c r="A80" s="201" t="s">
        <v>87</v>
      </c>
      <c r="B80" s="202" t="s">
        <v>88</v>
      </c>
      <c r="C80" s="202" t="s">
        <v>89</v>
      </c>
      <c r="D80" s="193">
        <v>517</v>
      </c>
      <c r="E80" s="193">
        <v>42.3</v>
      </c>
      <c r="F80" s="193">
        <v>40.4</v>
      </c>
      <c r="G80" s="193">
        <v>27.2</v>
      </c>
      <c r="H80" s="193">
        <v>19</v>
      </c>
      <c r="I80" s="193" t="s">
        <v>1105</v>
      </c>
      <c r="J80" s="193">
        <v>49</v>
      </c>
      <c r="K80" s="193">
        <v>31.7</v>
      </c>
      <c r="L80" s="193">
        <v>39.799999999999997</v>
      </c>
      <c r="M80" s="193">
        <v>10.3</v>
      </c>
      <c r="N80" s="203">
        <v>16.899999999999999</v>
      </c>
    </row>
    <row r="81" spans="1:14" ht="31.5" customHeight="1">
      <c r="A81" s="201" t="s">
        <v>90</v>
      </c>
      <c r="B81" s="202" t="s">
        <v>88</v>
      </c>
      <c r="C81" s="202" t="s">
        <v>89</v>
      </c>
      <c r="D81" s="193">
        <v>169</v>
      </c>
      <c r="E81" s="193">
        <v>41.6</v>
      </c>
      <c r="F81" s="193">
        <v>31</v>
      </c>
      <c r="G81" s="193">
        <v>42.9</v>
      </c>
      <c r="H81" s="193" t="s">
        <v>1105</v>
      </c>
      <c r="I81" s="193" t="s">
        <v>1105</v>
      </c>
      <c r="J81" s="193">
        <v>57</v>
      </c>
      <c r="K81" s="193">
        <v>29.6</v>
      </c>
      <c r="L81" s="193">
        <v>37.5</v>
      </c>
      <c r="M81" s="193">
        <v>20</v>
      </c>
      <c r="N81" s="203">
        <v>8.6999999999999993</v>
      </c>
    </row>
    <row r="82" spans="1:14" ht="31.5" customHeight="1">
      <c r="A82" s="201" t="s">
        <v>91</v>
      </c>
      <c r="B82" s="202" t="s">
        <v>88</v>
      </c>
      <c r="C82" s="202" t="s">
        <v>89</v>
      </c>
      <c r="D82" s="193">
        <v>145</v>
      </c>
      <c r="E82" s="193">
        <v>41.4</v>
      </c>
      <c r="F82" s="193">
        <v>46.3</v>
      </c>
      <c r="G82" s="193">
        <v>42.6</v>
      </c>
      <c r="H82" s="193" t="s">
        <v>1105</v>
      </c>
      <c r="I82" s="193" t="s">
        <v>1105</v>
      </c>
      <c r="J82" s="193">
        <v>36</v>
      </c>
      <c r="K82" s="193">
        <v>30.3</v>
      </c>
      <c r="L82" s="193">
        <v>26.3</v>
      </c>
      <c r="M82" s="193">
        <v>12.5</v>
      </c>
      <c r="N82" s="203">
        <v>6.5</v>
      </c>
    </row>
    <row r="83" spans="1:14" ht="31.5" customHeight="1">
      <c r="A83" s="201" t="s">
        <v>92</v>
      </c>
      <c r="B83" s="202" t="s">
        <v>88</v>
      </c>
      <c r="C83" s="202" t="s">
        <v>89</v>
      </c>
      <c r="D83" s="193">
        <v>62</v>
      </c>
      <c r="E83" s="193">
        <v>41.5</v>
      </c>
      <c r="F83" s="193">
        <v>41.4</v>
      </c>
      <c r="G83" s="193">
        <v>50</v>
      </c>
      <c r="H83" s="193" t="s">
        <v>1105</v>
      </c>
      <c r="I83" s="193">
        <v>0</v>
      </c>
      <c r="J83" s="193">
        <v>55</v>
      </c>
      <c r="K83" s="193">
        <v>50</v>
      </c>
      <c r="L83" s="193">
        <v>28.6</v>
      </c>
      <c r="M83" s="193">
        <v>0</v>
      </c>
      <c r="N83" s="203">
        <v>18.2</v>
      </c>
    </row>
    <row r="84" spans="1:14" ht="31.5" customHeight="1">
      <c r="A84" s="201" t="s">
        <v>93</v>
      </c>
      <c r="B84" s="202" t="s">
        <v>88</v>
      </c>
      <c r="C84" s="202" t="s">
        <v>89</v>
      </c>
      <c r="D84" s="194">
        <v>2271</v>
      </c>
      <c r="E84" s="193">
        <v>44.6</v>
      </c>
      <c r="F84" s="193">
        <v>42.6</v>
      </c>
      <c r="G84" s="193">
        <v>39.9</v>
      </c>
      <c r="H84" s="193">
        <v>44</v>
      </c>
      <c r="I84" s="193">
        <v>7</v>
      </c>
      <c r="J84" s="193">
        <v>62</v>
      </c>
      <c r="K84" s="193">
        <v>42.2</v>
      </c>
      <c r="L84" s="193">
        <v>48.4</v>
      </c>
      <c r="M84" s="193">
        <v>16.7</v>
      </c>
      <c r="N84" s="203">
        <v>20.7</v>
      </c>
    </row>
    <row r="85" spans="1:14" ht="31.5" customHeight="1">
      <c r="A85" s="201" t="s">
        <v>94</v>
      </c>
      <c r="B85" s="202" t="s">
        <v>88</v>
      </c>
      <c r="C85" s="202" t="s">
        <v>89</v>
      </c>
      <c r="D85" s="193">
        <v>411</v>
      </c>
      <c r="E85" s="193">
        <v>39.799999999999997</v>
      </c>
      <c r="F85" s="193">
        <v>39.9</v>
      </c>
      <c r="G85" s="193">
        <v>36.6</v>
      </c>
      <c r="H85" s="193" t="s">
        <v>1105</v>
      </c>
      <c r="I85" s="193" t="s">
        <v>1105</v>
      </c>
      <c r="J85" s="193">
        <v>53</v>
      </c>
      <c r="K85" s="193">
        <v>36.6</v>
      </c>
      <c r="L85" s="193">
        <v>53.2</v>
      </c>
      <c r="M85" s="193">
        <v>8.6999999999999993</v>
      </c>
      <c r="N85" s="203">
        <v>12.7</v>
      </c>
    </row>
    <row r="86" spans="1:14" ht="31.5" customHeight="1">
      <c r="A86" s="201" t="s">
        <v>95</v>
      </c>
      <c r="B86" s="202" t="s">
        <v>88</v>
      </c>
      <c r="C86" s="202" t="s">
        <v>89</v>
      </c>
      <c r="D86" s="193">
        <v>99</v>
      </c>
      <c r="E86" s="193">
        <v>37</v>
      </c>
      <c r="F86" s="193">
        <v>28.1</v>
      </c>
      <c r="G86" s="193">
        <v>17.600000000000001</v>
      </c>
      <c r="H86" s="193">
        <v>8</v>
      </c>
      <c r="I86" s="193" t="s">
        <v>1105</v>
      </c>
      <c r="J86" s="193">
        <v>60</v>
      </c>
      <c r="K86" s="193">
        <v>18.2</v>
      </c>
      <c r="L86" s="193">
        <v>45.8</v>
      </c>
      <c r="M86" s="193">
        <v>0</v>
      </c>
      <c r="N86" s="203">
        <v>23.8</v>
      </c>
    </row>
    <row r="87" spans="1:14" ht="31.5" customHeight="1">
      <c r="A87" s="201" t="s">
        <v>96</v>
      </c>
      <c r="B87" s="202" t="s">
        <v>88</v>
      </c>
      <c r="C87" s="202" t="s">
        <v>89</v>
      </c>
      <c r="D87" s="193">
        <v>121</v>
      </c>
      <c r="E87" s="193">
        <v>39.799999999999997</v>
      </c>
      <c r="F87" s="193">
        <v>31.2</v>
      </c>
      <c r="G87" s="193">
        <v>28.6</v>
      </c>
      <c r="H87" s="193" t="s">
        <v>1105</v>
      </c>
      <c r="I87" s="193" t="s">
        <v>1105</v>
      </c>
      <c r="J87" s="193">
        <v>42</v>
      </c>
      <c r="K87" s="193">
        <v>58.3</v>
      </c>
      <c r="L87" s="193">
        <v>25.9</v>
      </c>
      <c r="M87" s="193">
        <v>41.7</v>
      </c>
      <c r="N87" s="203">
        <v>15.4</v>
      </c>
    </row>
    <row r="88" spans="1:14" ht="31.5" customHeight="1">
      <c r="A88" s="201" t="s">
        <v>97</v>
      </c>
      <c r="B88" s="202" t="s">
        <v>88</v>
      </c>
      <c r="C88" s="202" t="s">
        <v>89</v>
      </c>
      <c r="D88" s="193">
        <v>819</v>
      </c>
      <c r="E88" s="193">
        <v>43.1</v>
      </c>
      <c r="F88" s="193">
        <v>39.9</v>
      </c>
      <c r="G88" s="193">
        <v>47.2</v>
      </c>
      <c r="H88" s="193">
        <v>10</v>
      </c>
      <c r="I88" s="193" t="s">
        <v>1105</v>
      </c>
      <c r="J88" s="193">
        <v>42</v>
      </c>
      <c r="K88" s="193">
        <v>39.5</v>
      </c>
      <c r="L88" s="193">
        <v>56.2</v>
      </c>
      <c r="M88" s="193">
        <v>30</v>
      </c>
      <c r="N88" s="203">
        <v>22.7</v>
      </c>
    </row>
    <row r="89" spans="1:14" ht="31.5" customHeight="1">
      <c r="A89" s="201" t="s">
        <v>98</v>
      </c>
      <c r="B89" s="202" t="s">
        <v>88</v>
      </c>
      <c r="C89" s="202" t="s">
        <v>89</v>
      </c>
      <c r="D89" s="193">
        <v>139</v>
      </c>
      <c r="E89" s="193">
        <v>44.1</v>
      </c>
      <c r="F89" s="193">
        <v>44.4</v>
      </c>
      <c r="G89" s="193">
        <v>38.5</v>
      </c>
      <c r="H89" s="193" t="s">
        <v>1105</v>
      </c>
      <c r="I89" s="193" t="s">
        <v>1105</v>
      </c>
      <c r="J89" s="193">
        <v>64</v>
      </c>
      <c r="K89" s="193">
        <v>44.4</v>
      </c>
      <c r="L89" s="193">
        <v>68.2</v>
      </c>
      <c r="M89" s="193">
        <v>37.5</v>
      </c>
      <c r="N89" s="203">
        <v>22.6</v>
      </c>
    </row>
    <row r="90" spans="1:14" ht="31.5" customHeight="1">
      <c r="A90" s="201" t="s">
        <v>99</v>
      </c>
      <c r="B90" s="202" t="s">
        <v>88</v>
      </c>
      <c r="C90" s="202" t="s">
        <v>89</v>
      </c>
      <c r="D90" s="193">
        <v>57</v>
      </c>
      <c r="E90" s="193">
        <v>35.200000000000003</v>
      </c>
      <c r="F90" s="193">
        <v>40</v>
      </c>
      <c r="G90" s="193">
        <v>57.1</v>
      </c>
      <c r="H90" s="193">
        <v>0</v>
      </c>
      <c r="I90" s="193">
        <v>0</v>
      </c>
      <c r="J90" s="193">
        <v>56</v>
      </c>
      <c r="K90" s="193">
        <v>23.1</v>
      </c>
      <c r="L90" s="193">
        <v>60</v>
      </c>
      <c r="M90" s="193">
        <v>0</v>
      </c>
      <c r="N90" s="203">
        <v>8.3000000000000007</v>
      </c>
    </row>
    <row r="91" spans="1:14" ht="31.5" customHeight="1">
      <c r="A91" s="201" t="s">
        <v>100</v>
      </c>
      <c r="B91" s="202" t="s">
        <v>101</v>
      </c>
      <c r="C91" s="202" t="s">
        <v>102</v>
      </c>
      <c r="D91" s="193">
        <v>371</v>
      </c>
      <c r="E91" s="193">
        <v>38.799999999999997</v>
      </c>
      <c r="F91" s="193">
        <v>42.7</v>
      </c>
      <c r="G91" s="193">
        <v>38.1</v>
      </c>
      <c r="H91" s="193">
        <v>5</v>
      </c>
      <c r="I91" s="193" t="s">
        <v>1105</v>
      </c>
      <c r="J91" s="193">
        <v>43</v>
      </c>
      <c r="K91" s="193">
        <v>46.3</v>
      </c>
      <c r="L91" s="193">
        <v>37.700000000000003</v>
      </c>
      <c r="M91" s="193">
        <v>18.8</v>
      </c>
      <c r="N91" s="203">
        <v>28.8</v>
      </c>
    </row>
    <row r="92" spans="1:14" ht="31.5" customHeight="1">
      <c r="A92" s="201" t="s">
        <v>103</v>
      </c>
      <c r="B92" s="202" t="s">
        <v>101</v>
      </c>
      <c r="C92" s="202" t="s">
        <v>102</v>
      </c>
      <c r="D92" s="193">
        <v>253</v>
      </c>
      <c r="E92" s="193">
        <v>33.9</v>
      </c>
      <c r="F92" s="193">
        <v>27</v>
      </c>
      <c r="G92" s="193">
        <v>57.1</v>
      </c>
      <c r="H92" s="193">
        <v>7</v>
      </c>
      <c r="I92" s="193" t="s">
        <v>1105</v>
      </c>
      <c r="J92" s="193">
        <v>47</v>
      </c>
      <c r="K92" s="193">
        <v>40.6</v>
      </c>
      <c r="L92" s="193">
        <v>45.9</v>
      </c>
      <c r="M92" s="193">
        <v>25</v>
      </c>
      <c r="N92" s="203">
        <v>18</v>
      </c>
    </row>
    <row r="93" spans="1:14" ht="31.5" customHeight="1">
      <c r="A93" s="201" t="s">
        <v>104</v>
      </c>
      <c r="B93" s="202" t="s">
        <v>101</v>
      </c>
      <c r="C93" s="202" t="s">
        <v>102</v>
      </c>
      <c r="D93" s="193">
        <v>175</v>
      </c>
      <c r="E93" s="193">
        <v>24.5</v>
      </c>
      <c r="F93" s="193">
        <v>20</v>
      </c>
      <c r="G93" s="193">
        <v>46.7</v>
      </c>
      <c r="H93" s="193" t="s">
        <v>1105</v>
      </c>
      <c r="I93" s="193" t="s">
        <v>1105</v>
      </c>
      <c r="J93" s="193">
        <v>46</v>
      </c>
      <c r="K93" s="193">
        <v>16.7</v>
      </c>
      <c r="L93" s="193">
        <v>51.7</v>
      </c>
      <c r="M93" s="193">
        <v>0</v>
      </c>
      <c r="N93" s="203">
        <v>44</v>
      </c>
    </row>
    <row r="94" spans="1:14" ht="31.5" customHeight="1">
      <c r="A94" s="201" t="s">
        <v>105</v>
      </c>
      <c r="B94" s="202" t="s">
        <v>101</v>
      </c>
      <c r="C94" s="202" t="s">
        <v>102</v>
      </c>
      <c r="D94" s="193">
        <v>24</v>
      </c>
      <c r="E94" s="193">
        <v>40</v>
      </c>
      <c r="F94" s="193">
        <v>36.4</v>
      </c>
      <c r="G94" s="193">
        <v>22.2</v>
      </c>
      <c r="H94" s="193" t="s">
        <v>1105</v>
      </c>
      <c r="I94" s="193">
        <v>0</v>
      </c>
      <c r="J94" s="193">
        <v>36</v>
      </c>
      <c r="K94" s="193">
        <v>0</v>
      </c>
      <c r="L94" s="193">
        <v>50</v>
      </c>
      <c r="M94" s="193">
        <v>0</v>
      </c>
      <c r="N94" s="203">
        <v>12.5</v>
      </c>
    </row>
    <row r="95" spans="1:14" ht="31.5" customHeight="1">
      <c r="A95" s="201" t="s">
        <v>106</v>
      </c>
      <c r="B95" s="202" t="s">
        <v>101</v>
      </c>
      <c r="C95" s="202" t="s">
        <v>102</v>
      </c>
      <c r="D95" s="193">
        <v>725</v>
      </c>
      <c r="E95" s="193">
        <v>39.200000000000003</v>
      </c>
      <c r="F95" s="193">
        <v>35.1</v>
      </c>
      <c r="G95" s="193">
        <v>41.1</v>
      </c>
      <c r="H95" s="193">
        <v>18</v>
      </c>
      <c r="I95" s="193">
        <v>5</v>
      </c>
      <c r="J95" s="193">
        <v>46</v>
      </c>
      <c r="K95" s="193">
        <v>30.2</v>
      </c>
      <c r="L95" s="193">
        <v>37.6</v>
      </c>
      <c r="M95" s="193">
        <v>12.5</v>
      </c>
      <c r="N95" s="203">
        <v>27.6</v>
      </c>
    </row>
    <row r="96" spans="1:14" ht="31.5" customHeight="1">
      <c r="A96" s="201" t="s">
        <v>107</v>
      </c>
      <c r="B96" s="202" t="s">
        <v>101</v>
      </c>
      <c r="C96" s="202" t="s">
        <v>102</v>
      </c>
      <c r="D96" s="193">
        <v>41</v>
      </c>
      <c r="E96" s="193">
        <v>39.799999999999997</v>
      </c>
      <c r="F96" s="193">
        <v>25</v>
      </c>
      <c r="G96" s="193">
        <v>0</v>
      </c>
      <c r="H96" s="193" t="s">
        <v>1105</v>
      </c>
      <c r="I96" s="193" t="s">
        <v>1105</v>
      </c>
      <c r="J96" s="193">
        <v>53</v>
      </c>
      <c r="K96" s="193">
        <v>0</v>
      </c>
      <c r="L96" s="193">
        <v>66.7</v>
      </c>
      <c r="M96" s="193">
        <v>0</v>
      </c>
      <c r="N96" s="203">
        <v>20</v>
      </c>
    </row>
    <row r="97" spans="1:14" ht="31.5" customHeight="1">
      <c r="A97" s="201" t="s">
        <v>108</v>
      </c>
      <c r="B97" s="202" t="s">
        <v>101</v>
      </c>
      <c r="C97" s="202" t="s">
        <v>102</v>
      </c>
      <c r="D97" s="193">
        <v>63</v>
      </c>
      <c r="E97" s="193">
        <v>53.7</v>
      </c>
      <c r="F97" s="193">
        <v>40.9</v>
      </c>
      <c r="G97" s="193">
        <v>75</v>
      </c>
      <c r="H97" s="193" t="s">
        <v>1105</v>
      </c>
      <c r="I97" s="193">
        <v>0</v>
      </c>
      <c r="J97" s="193">
        <v>59</v>
      </c>
      <c r="K97" s="193">
        <v>57.1</v>
      </c>
      <c r="L97" s="193">
        <v>54.5</v>
      </c>
      <c r="M97" s="193">
        <v>0</v>
      </c>
      <c r="N97" s="203">
        <v>0</v>
      </c>
    </row>
    <row r="98" spans="1:14" ht="31.5" customHeight="1">
      <c r="A98" s="201" t="s">
        <v>109</v>
      </c>
      <c r="B98" s="202" t="s">
        <v>101</v>
      </c>
      <c r="C98" s="202" t="s">
        <v>102</v>
      </c>
      <c r="D98" s="193">
        <v>454</v>
      </c>
      <c r="E98" s="193">
        <v>36.299999999999997</v>
      </c>
      <c r="F98" s="193">
        <v>36.299999999999997</v>
      </c>
      <c r="G98" s="193">
        <v>34.700000000000003</v>
      </c>
      <c r="H98" s="193">
        <v>6</v>
      </c>
      <c r="I98" s="193">
        <v>5</v>
      </c>
      <c r="J98" s="193">
        <v>42</v>
      </c>
      <c r="K98" s="193">
        <v>27.3</v>
      </c>
      <c r="L98" s="193">
        <v>31</v>
      </c>
      <c r="M98" s="193">
        <v>5</v>
      </c>
      <c r="N98" s="203">
        <v>25.6</v>
      </c>
    </row>
    <row r="99" spans="1:14" ht="31.5" customHeight="1">
      <c r="A99" s="201" t="s">
        <v>110</v>
      </c>
      <c r="B99" s="202" t="s">
        <v>101</v>
      </c>
      <c r="C99" s="202" t="s">
        <v>102</v>
      </c>
      <c r="D99" s="193">
        <v>227</v>
      </c>
      <c r="E99" s="193">
        <v>38.6</v>
      </c>
      <c r="F99" s="193">
        <v>30.6</v>
      </c>
      <c r="G99" s="193">
        <v>50</v>
      </c>
      <c r="H99" s="193">
        <v>12</v>
      </c>
      <c r="I99" s="193" t="s">
        <v>1105</v>
      </c>
      <c r="J99" s="193">
        <v>47</v>
      </c>
      <c r="K99" s="193">
        <v>42.9</v>
      </c>
      <c r="L99" s="193">
        <v>36.4</v>
      </c>
      <c r="M99" s="193">
        <v>0</v>
      </c>
      <c r="N99" s="203">
        <v>15.1</v>
      </c>
    </row>
    <row r="100" spans="1:14" ht="31.5" customHeight="1">
      <c r="A100" s="201" t="s">
        <v>111</v>
      </c>
      <c r="B100" s="202" t="s">
        <v>101</v>
      </c>
      <c r="C100" s="202" t="s">
        <v>102</v>
      </c>
      <c r="D100" s="193">
        <v>887</v>
      </c>
      <c r="E100" s="193">
        <v>35.1</v>
      </c>
      <c r="F100" s="193">
        <v>35.9</v>
      </c>
      <c r="G100" s="193">
        <v>34.299999999999997</v>
      </c>
      <c r="H100" s="193">
        <v>32</v>
      </c>
      <c r="I100" s="193">
        <v>6</v>
      </c>
      <c r="J100" s="193">
        <v>46</v>
      </c>
      <c r="K100" s="193">
        <v>32.6</v>
      </c>
      <c r="L100" s="193">
        <v>34.299999999999997</v>
      </c>
      <c r="M100" s="193">
        <v>21.1</v>
      </c>
      <c r="N100" s="203">
        <v>27.7</v>
      </c>
    </row>
    <row r="101" spans="1:14" ht="31.5" customHeight="1">
      <c r="A101" s="201" t="s">
        <v>112</v>
      </c>
      <c r="B101" s="202" t="s">
        <v>101</v>
      </c>
      <c r="C101" s="202" t="s">
        <v>102</v>
      </c>
      <c r="D101" s="193">
        <v>221</v>
      </c>
      <c r="E101" s="193">
        <v>43.4</v>
      </c>
      <c r="F101" s="193">
        <v>33.700000000000003</v>
      </c>
      <c r="G101" s="193">
        <v>37.5</v>
      </c>
      <c r="H101" s="193" t="s">
        <v>1105</v>
      </c>
      <c r="I101" s="193" t="s">
        <v>1105</v>
      </c>
      <c r="J101" s="193">
        <v>50</v>
      </c>
      <c r="K101" s="193">
        <v>35.700000000000003</v>
      </c>
      <c r="L101" s="193">
        <v>35.299999999999997</v>
      </c>
      <c r="M101" s="193">
        <v>100</v>
      </c>
      <c r="N101" s="203">
        <v>28.6</v>
      </c>
    </row>
    <row r="102" spans="1:14" ht="31.5" customHeight="1">
      <c r="A102" s="201" t="s">
        <v>113</v>
      </c>
      <c r="B102" s="202" t="s">
        <v>101</v>
      </c>
      <c r="C102" s="202" t="s">
        <v>102</v>
      </c>
      <c r="D102" s="193">
        <v>163</v>
      </c>
      <c r="E102" s="193">
        <v>37.299999999999997</v>
      </c>
      <c r="F102" s="193">
        <v>33.700000000000003</v>
      </c>
      <c r="G102" s="193">
        <v>33.299999999999997</v>
      </c>
      <c r="H102" s="193" t="s">
        <v>1105</v>
      </c>
      <c r="I102" s="193" t="s">
        <v>1105</v>
      </c>
      <c r="J102" s="193">
        <v>54</v>
      </c>
      <c r="K102" s="193">
        <v>50</v>
      </c>
      <c r="L102" s="193">
        <v>39.299999999999997</v>
      </c>
      <c r="M102" s="193">
        <v>0</v>
      </c>
      <c r="N102" s="203">
        <v>58.3</v>
      </c>
    </row>
    <row r="103" spans="1:14" ht="31.5" customHeight="1">
      <c r="A103" s="201" t="s">
        <v>114</v>
      </c>
      <c r="B103" s="202" t="s">
        <v>101</v>
      </c>
      <c r="C103" s="202" t="s">
        <v>102</v>
      </c>
      <c r="D103" s="193">
        <v>402</v>
      </c>
      <c r="E103" s="193">
        <v>36.6</v>
      </c>
      <c r="F103" s="193">
        <v>41.2</v>
      </c>
      <c r="G103" s="193">
        <v>35.299999999999997</v>
      </c>
      <c r="H103" s="193">
        <v>9</v>
      </c>
      <c r="I103" s="193" t="s">
        <v>1105</v>
      </c>
      <c r="J103" s="193">
        <v>50</v>
      </c>
      <c r="K103" s="193">
        <v>40.299999999999997</v>
      </c>
      <c r="L103" s="193">
        <v>30.5</v>
      </c>
      <c r="M103" s="193">
        <v>4.5</v>
      </c>
      <c r="N103" s="203">
        <v>33.700000000000003</v>
      </c>
    </row>
    <row r="104" spans="1:14" ht="31.5" customHeight="1">
      <c r="A104" s="201" t="s">
        <v>115</v>
      </c>
      <c r="B104" s="202" t="s">
        <v>101</v>
      </c>
      <c r="C104" s="202" t="s">
        <v>102</v>
      </c>
      <c r="D104" s="193">
        <v>45</v>
      </c>
      <c r="E104" s="193">
        <v>44.3</v>
      </c>
      <c r="F104" s="193">
        <v>51.5</v>
      </c>
      <c r="G104" s="193">
        <v>50</v>
      </c>
      <c r="H104" s="193" t="s">
        <v>1105</v>
      </c>
      <c r="I104" s="193">
        <v>0</v>
      </c>
      <c r="J104" s="193">
        <v>40</v>
      </c>
      <c r="K104" s="193">
        <v>18.8</v>
      </c>
      <c r="L104" s="193">
        <v>57.1</v>
      </c>
      <c r="M104" s="193">
        <v>0</v>
      </c>
      <c r="N104" s="203">
        <v>0</v>
      </c>
    </row>
    <row r="105" spans="1:14" ht="31.5" customHeight="1">
      <c r="A105" s="201" t="s">
        <v>116</v>
      </c>
      <c r="B105" s="202" t="s">
        <v>101</v>
      </c>
      <c r="C105" s="202" t="s">
        <v>102</v>
      </c>
      <c r="D105" s="193">
        <v>133</v>
      </c>
      <c r="E105" s="193">
        <v>42.3</v>
      </c>
      <c r="F105" s="193">
        <v>39.4</v>
      </c>
      <c r="G105" s="193">
        <v>46.9</v>
      </c>
      <c r="H105" s="193" t="s">
        <v>1105</v>
      </c>
      <c r="I105" s="193" t="s">
        <v>1105</v>
      </c>
      <c r="J105" s="193">
        <v>49</v>
      </c>
      <c r="K105" s="193">
        <v>52.6</v>
      </c>
      <c r="L105" s="193">
        <v>35.700000000000003</v>
      </c>
      <c r="M105" s="193">
        <v>33.299999999999997</v>
      </c>
      <c r="N105" s="203">
        <v>9.1</v>
      </c>
    </row>
    <row r="106" spans="1:14" ht="31.5" customHeight="1">
      <c r="A106" s="201" t="s">
        <v>117</v>
      </c>
      <c r="B106" s="202" t="s">
        <v>101</v>
      </c>
      <c r="C106" s="202" t="s">
        <v>102</v>
      </c>
      <c r="D106" s="193">
        <v>70</v>
      </c>
      <c r="E106" s="193">
        <v>34.9</v>
      </c>
      <c r="F106" s="193">
        <v>43.2</v>
      </c>
      <c r="G106" s="193">
        <v>28.6</v>
      </c>
      <c r="H106" s="193" t="s">
        <v>1105</v>
      </c>
      <c r="I106" s="193" t="s">
        <v>1105</v>
      </c>
      <c r="J106" s="193">
        <v>39</v>
      </c>
      <c r="K106" s="193">
        <v>25</v>
      </c>
      <c r="L106" s="193">
        <v>11.1</v>
      </c>
      <c r="M106" s="193">
        <v>0</v>
      </c>
      <c r="N106" s="203">
        <v>0</v>
      </c>
    </row>
    <row r="107" spans="1:14" ht="31.5" customHeight="1">
      <c r="A107" s="201" t="s">
        <v>118</v>
      </c>
      <c r="B107" s="202" t="s">
        <v>101</v>
      </c>
      <c r="C107" s="202" t="s">
        <v>102</v>
      </c>
      <c r="D107" s="193">
        <v>400</v>
      </c>
      <c r="E107" s="193">
        <v>34.200000000000003</v>
      </c>
      <c r="F107" s="193">
        <v>27.9</v>
      </c>
      <c r="G107" s="193">
        <v>38.700000000000003</v>
      </c>
      <c r="H107" s="193">
        <v>6</v>
      </c>
      <c r="I107" s="193" t="s">
        <v>1105</v>
      </c>
      <c r="J107" s="193">
        <v>41</v>
      </c>
      <c r="K107" s="193">
        <v>22.3</v>
      </c>
      <c r="L107" s="193">
        <v>34.9</v>
      </c>
      <c r="M107" s="193">
        <v>33.299999999999997</v>
      </c>
      <c r="N107" s="203">
        <v>19.600000000000001</v>
      </c>
    </row>
    <row r="108" spans="1:14" ht="31.5" customHeight="1">
      <c r="A108" s="201" t="s">
        <v>119</v>
      </c>
      <c r="B108" s="202" t="s">
        <v>101</v>
      </c>
      <c r="C108" s="202" t="s">
        <v>102</v>
      </c>
      <c r="D108" s="194">
        <v>9569</v>
      </c>
      <c r="E108" s="193">
        <v>43.3</v>
      </c>
      <c r="F108" s="193">
        <v>42.1</v>
      </c>
      <c r="G108" s="193">
        <v>44</v>
      </c>
      <c r="H108" s="193">
        <v>310</v>
      </c>
      <c r="I108" s="193">
        <v>50</v>
      </c>
      <c r="J108" s="193">
        <v>48</v>
      </c>
      <c r="K108" s="193">
        <v>37.200000000000003</v>
      </c>
      <c r="L108" s="193">
        <v>43.4</v>
      </c>
      <c r="M108" s="193">
        <v>18.100000000000001</v>
      </c>
      <c r="N108" s="203">
        <v>23.7</v>
      </c>
    </row>
    <row r="109" spans="1:14" ht="31.5" customHeight="1">
      <c r="A109" s="201" t="s">
        <v>120</v>
      </c>
      <c r="B109" s="202" t="s">
        <v>101</v>
      </c>
      <c r="C109" s="202" t="s">
        <v>102</v>
      </c>
      <c r="D109" s="193">
        <v>123</v>
      </c>
      <c r="E109" s="193">
        <v>46.3</v>
      </c>
      <c r="F109" s="193">
        <v>51.1</v>
      </c>
      <c r="G109" s="193">
        <v>58.8</v>
      </c>
      <c r="H109" s="193" t="s">
        <v>1105</v>
      </c>
      <c r="I109" s="193" t="s">
        <v>1105</v>
      </c>
      <c r="J109" s="193">
        <v>50</v>
      </c>
      <c r="K109" s="193">
        <v>41.4</v>
      </c>
      <c r="L109" s="193">
        <v>35.299999999999997</v>
      </c>
      <c r="M109" s="193">
        <v>0</v>
      </c>
      <c r="N109" s="203">
        <v>33.299999999999997</v>
      </c>
    </row>
    <row r="110" spans="1:14" ht="31.5" customHeight="1">
      <c r="A110" s="201" t="s">
        <v>121</v>
      </c>
      <c r="B110" s="202" t="s">
        <v>101</v>
      </c>
      <c r="C110" s="202" t="s">
        <v>102</v>
      </c>
      <c r="D110" s="193">
        <v>554</v>
      </c>
      <c r="E110" s="193">
        <v>41.3</v>
      </c>
      <c r="F110" s="193">
        <v>37.1</v>
      </c>
      <c r="G110" s="193">
        <v>47.8</v>
      </c>
      <c r="H110" s="193">
        <v>6</v>
      </c>
      <c r="I110" s="193" t="s">
        <v>1105</v>
      </c>
      <c r="J110" s="193">
        <v>51</v>
      </c>
      <c r="K110" s="193">
        <v>31.7</v>
      </c>
      <c r="L110" s="193">
        <v>40</v>
      </c>
      <c r="M110" s="193">
        <v>9.1</v>
      </c>
      <c r="N110" s="203">
        <v>30.3</v>
      </c>
    </row>
    <row r="111" spans="1:14" ht="31.5" customHeight="1">
      <c r="A111" s="201" t="s">
        <v>122</v>
      </c>
      <c r="B111" s="202" t="s">
        <v>101</v>
      </c>
      <c r="C111" s="202" t="s">
        <v>102</v>
      </c>
      <c r="D111" s="193">
        <v>73</v>
      </c>
      <c r="E111" s="193">
        <v>38</v>
      </c>
      <c r="F111" s="193">
        <v>39.5</v>
      </c>
      <c r="G111" s="193">
        <v>53.8</v>
      </c>
      <c r="H111" s="193" t="s">
        <v>1105</v>
      </c>
      <c r="I111" s="193">
        <v>0</v>
      </c>
      <c r="J111" s="193">
        <v>40</v>
      </c>
      <c r="K111" s="193">
        <v>45.5</v>
      </c>
      <c r="L111" s="193">
        <v>0</v>
      </c>
      <c r="M111" s="193">
        <v>0</v>
      </c>
      <c r="N111" s="203">
        <v>25</v>
      </c>
    </row>
    <row r="112" spans="1:14" ht="31.5" customHeight="1">
      <c r="A112" s="201" t="s">
        <v>123</v>
      </c>
      <c r="B112" s="202" t="s">
        <v>101</v>
      </c>
      <c r="C112" s="202" t="s">
        <v>102</v>
      </c>
      <c r="D112" s="193">
        <v>138</v>
      </c>
      <c r="E112" s="193">
        <v>28.7</v>
      </c>
      <c r="F112" s="193">
        <v>24.5</v>
      </c>
      <c r="G112" s="193">
        <v>41.2</v>
      </c>
      <c r="H112" s="193">
        <v>6</v>
      </c>
      <c r="I112" s="193" t="s">
        <v>1105</v>
      </c>
      <c r="J112" s="193">
        <v>44</v>
      </c>
      <c r="K112" s="193">
        <v>33.299999999999997</v>
      </c>
      <c r="L112" s="193">
        <v>60.6</v>
      </c>
      <c r="M112" s="193">
        <v>0</v>
      </c>
      <c r="N112" s="203">
        <v>25</v>
      </c>
    </row>
    <row r="113" spans="1:14" ht="31.5" customHeight="1">
      <c r="A113" s="201" t="s">
        <v>124</v>
      </c>
      <c r="B113" s="202" t="s">
        <v>101</v>
      </c>
      <c r="C113" s="202" t="s">
        <v>102</v>
      </c>
      <c r="D113" s="193">
        <v>656</v>
      </c>
      <c r="E113" s="193">
        <v>34.9</v>
      </c>
      <c r="F113" s="193">
        <v>31.6</v>
      </c>
      <c r="G113" s="193">
        <v>38.9</v>
      </c>
      <c r="H113" s="193">
        <v>21</v>
      </c>
      <c r="I113" s="193" t="s">
        <v>1105</v>
      </c>
      <c r="J113" s="193">
        <v>45</v>
      </c>
      <c r="K113" s="193">
        <v>33.299999999999997</v>
      </c>
      <c r="L113" s="193">
        <v>43.5</v>
      </c>
      <c r="M113" s="193">
        <v>13.6</v>
      </c>
      <c r="N113" s="203">
        <v>19.8</v>
      </c>
    </row>
    <row r="114" spans="1:14" ht="31.5" customHeight="1">
      <c r="A114" s="201" t="s">
        <v>125</v>
      </c>
      <c r="B114" s="202" t="s">
        <v>88</v>
      </c>
      <c r="C114" s="202" t="s">
        <v>126</v>
      </c>
      <c r="D114" s="193">
        <v>212</v>
      </c>
      <c r="E114" s="193">
        <v>43.7</v>
      </c>
      <c r="F114" s="193">
        <v>37.799999999999997</v>
      </c>
      <c r="G114" s="193">
        <v>46.2</v>
      </c>
      <c r="H114" s="193">
        <v>7</v>
      </c>
      <c r="I114" s="193" t="s">
        <v>1105</v>
      </c>
      <c r="J114" s="193">
        <v>52</v>
      </c>
      <c r="K114" s="193">
        <v>52.2</v>
      </c>
      <c r="L114" s="193">
        <v>57.6</v>
      </c>
      <c r="M114" s="193">
        <v>50</v>
      </c>
      <c r="N114" s="203">
        <v>4.3</v>
      </c>
    </row>
    <row r="115" spans="1:14" ht="31.5" customHeight="1">
      <c r="A115" s="201" t="s">
        <v>127</v>
      </c>
      <c r="B115" s="202" t="s">
        <v>88</v>
      </c>
      <c r="C115" s="202" t="s">
        <v>126</v>
      </c>
      <c r="D115" s="193">
        <v>78</v>
      </c>
      <c r="E115" s="193">
        <v>46.1</v>
      </c>
      <c r="F115" s="193">
        <v>28.1</v>
      </c>
      <c r="G115" s="193">
        <v>70</v>
      </c>
      <c r="H115" s="193">
        <v>7</v>
      </c>
      <c r="I115" s="193">
        <v>0</v>
      </c>
      <c r="J115" s="193">
        <v>57</v>
      </c>
      <c r="K115" s="193">
        <v>11.1</v>
      </c>
      <c r="L115" s="193">
        <v>27.3</v>
      </c>
      <c r="M115" s="193">
        <v>0</v>
      </c>
      <c r="N115" s="203">
        <v>25</v>
      </c>
    </row>
    <row r="116" spans="1:14" ht="31.5" customHeight="1">
      <c r="A116" s="201" t="s">
        <v>128</v>
      </c>
      <c r="B116" s="202" t="s">
        <v>88</v>
      </c>
      <c r="C116" s="202" t="s">
        <v>126</v>
      </c>
      <c r="D116" s="193">
        <v>794</v>
      </c>
      <c r="E116" s="193">
        <v>45.3</v>
      </c>
      <c r="F116" s="193">
        <v>41.5</v>
      </c>
      <c r="G116" s="193">
        <v>30.4</v>
      </c>
      <c r="H116" s="193">
        <v>10</v>
      </c>
      <c r="I116" s="193" t="s">
        <v>1105</v>
      </c>
      <c r="J116" s="193">
        <v>69</v>
      </c>
      <c r="K116" s="193">
        <v>36.700000000000003</v>
      </c>
      <c r="L116" s="193">
        <v>52.8</v>
      </c>
      <c r="M116" s="193">
        <v>7.4</v>
      </c>
      <c r="N116" s="203">
        <v>17.2</v>
      </c>
    </row>
    <row r="117" spans="1:14" ht="31.5" customHeight="1">
      <c r="A117" s="201" t="s">
        <v>129</v>
      </c>
      <c r="B117" s="202" t="s">
        <v>88</v>
      </c>
      <c r="C117" s="202" t="s">
        <v>126</v>
      </c>
      <c r="D117" s="193">
        <v>641</v>
      </c>
      <c r="E117" s="193">
        <v>39.4</v>
      </c>
      <c r="F117" s="193">
        <v>29.6</v>
      </c>
      <c r="G117" s="193">
        <v>39.200000000000003</v>
      </c>
      <c r="H117" s="193">
        <v>22</v>
      </c>
      <c r="I117" s="193" t="s">
        <v>1105</v>
      </c>
      <c r="J117" s="193">
        <v>61</v>
      </c>
      <c r="K117" s="193">
        <v>36.4</v>
      </c>
      <c r="L117" s="193">
        <v>45.8</v>
      </c>
      <c r="M117" s="193">
        <v>12.5</v>
      </c>
      <c r="N117" s="203">
        <v>16.899999999999999</v>
      </c>
    </row>
    <row r="118" spans="1:14" ht="31.5" customHeight="1">
      <c r="A118" s="201" t="s">
        <v>130</v>
      </c>
      <c r="B118" s="202" t="s">
        <v>88</v>
      </c>
      <c r="C118" s="202" t="s">
        <v>126</v>
      </c>
      <c r="D118" s="193">
        <v>174</v>
      </c>
      <c r="E118" s="193">
        <v>38.200000000000003</v>
      </c>
      <c r="F118" s="193">
        <v>39.200000000000003</v>
      </c>
      <c r="G118" s="193">
        <v>45.5</v>
      </c>
      <c r="H118" s="193">
        <v>5</v>
      </c>
      <c r="I118" s="193" t="s">
        <v>1105</v>
      </c>
      <c r="J118" s="193">
        <v>51</v>
      </c>
      <c r="K118" s="193">
        <v>35.700000000000003</v>
      </c>
      <c r="L118" s="193">
        <v>41.9</v>
      </c>
      <c r="M118" s="193">
        <v>100</v>
      </c>
      <c r="N118" s="203">
        <v>10.7</v>
      </c>
    </row>
    <row r="119" spans="1:14" ht="31.5" customHeight="1">
      <c r="A119" s="201" t="s">
        <v>131</v>
      </c>
      <c r="B119" s="202" t="s">
        <v>88</v>
      </c>
      <c r="C119" s="202" t="s">
        <v>126</v>
      </c>
      <c r="D119" s="193">
        <v>146</v>
      </c>
      <c r="E119" s="193">
        <v>41</v>
      </c>
      <c r="F119" s="193">
        <v>40.9</v>
      </c>
      <c r="G119" s="193">
        <v>57.1</v>
      </c>
      <c r="H119" s="193">
        <v>7</v>
      </c>
      <c r="I119" s="193">
        <v>0</v>
      </c>
      <c r="J119" s="193">
        <v>63</v>
      </c>
      <c r="K119" s="193">
        <v>35.700000000000003</v>
      </c>
      <c r="L119" s="193">
        <v>42.3</v>
      </c>
      <c r="M119" s="193">
        <v>66.7</v>
      </c>
      <c r="N119" s="203">
        <v>33.299999999999997</v>
      </c>
    </row>
    <row r="120" spans="1:14" ht="31.5" customHeight="1">
      <c r="A120" s="201" t="s">
        <v>132</v>
      </c>
      <c r="B120" s="202" t="s">
        <v>88</v>
      </c>
      <c r="C120" s="202" t="s">
        <v>126</v>
      </c>
      <c r="D120" s="194">
        <v>5977</v>
      </c>
      <c r="E120" s="193">
        <v>45</v>
      </c>
      <c r="F120" s="193">
        <v>45</v>
      </c>
      <c r="G120" s="193">
        <v>42.6</v>
      </c>
      <c r="H120" s="193">
        <v>101</v>
      </c>
      <c r="I120" s="193">
        <v>17</v>
      </c>
      <c r="J120" s="193">
        <v>70</v>
      </c>
      <c r="K120" s="193">
        <v>41.7</v>
      </c>
      <c r="L120" s="193">
        <v>44.7</v>
      </c>
      <c r="M120" s="193">
        <v>29.7</v>
      </c>
      <c r="N120" s="203">
        <v>25.3</v>
      </c>
    </row>
    <row r="121" spans="1:14" ht="31.5" customHeight="1">
      <c r="A121" s="201" t="s">
        <v>133</v>
      </c>
      <c r="B121" s="202" t="s">
        <v>88</v>
      </c>
      <c r="C121" s="202" t="s">
        <v>126</v>
      </c>
      <c r="D121" s="193">
        <v>469</v>
      </c>
      <c r="E121" s="193">
        <v>37.700000000000003</v>
      </c>
      <c r="F121" s="193">
        <v>44.8</v>
      </c>
      <c r="G121" s="193">
        <v>42.2</v>
      </c>
      <c r="H121" s="193">
        <v>14</v>
      </c>
      <c r="I121" s="193" t="s">
        <v>1105</v>
      </c>
      <c r="J121" s="193">
        <v>54</v>
      </c>
      <c r="K121" s="193">
        <v>45.1</v>
      </c>
      <c r="L121" s="193">
        <v>35.4</v>
      </c>
      <c r="M121" s="193">
        <v>22.2</v>
      </c>
      <c r="N121" s="203">
        <v>19.7</v>
      </c>
    </row>
    <row r="122" spans="1:14" ht="31.5" customHeight="1">
      <c r="A122" s="201" t="s">
        <v>134</v>
      </c>
      <c r="B122" s="202" t="s">
        <v>88</v>
      </c>
      <c r="C122" s="202" t="s">
        <v>126</v>
      </c>
      <c r="D122" s="193">
        <v>82</v>
      </c>
      <c r="E122" s="193">
        <v>49.7</v>
      </c>
      <c r="F122" s="193">
        <v>38.9</v>
      </c>
      <c r="G122" s="193">
        <v>83.3</v>
      </c>
      <c r="H122" s="193" t="s">
        <v>1105</v>
      </c>
      <c r="I122" s="193">
        <v>0</v>
      </c>
      <c r="J122" s="193">
        <v>57</v>
      </c>
      <c r="K122" s="193">
        <v>50</v>
      </c>
      <c r="L122" s="193">
        <v>50</v>
      </c>
      <c r="M122" s="193">
        <v>0</v>
      </c>
      <c r="N122" s="203">
        <v>0</v>
      </c>
    </row>
    <row r="123" spans="1:14" ht="31.5" customHeight="1">
      <c r="A123" s="201" t="s">
        <v>135</v>
      </c>
      <c r="B123" s="202" t="s">
        <v>88</v>
      </c>
      <c r="C123" s="202" t="s">
        <v>126</v>
      </c>
      <c r="D123" s="193">
        <v>86</v>
      </c>
      <c r="E123" s="193">
        <v>43.4</v>
      </c>
      <c r="F123" s="193">
        <v>35</v>
      </c>
      <c r="G123" s="193">
        <v>0</v>
      </c>
      <c r="H123" s="193" t="s">
        <v>1105</v>
      </c>
      <c r="I123" s="193">
        <v>0</v>
      </c>
      <c r="J123" s="193">
        <v>58</v>
      </c>
      <c r="K123" s="193">
        <v>15.4</v>
      </c>
      <c r="L123" s="193">
        <v>58.8</v>
      </c>
      <c r="M123" s="193">
        <v>0</v>
      </c>
      <c r="N123" s="203">
        <v>0</v>
      </c>
    </row>
    <row r="124" spans="1:14" ht="31.5" customHeight="1">
      <c r="A124" s="201" t="s">
        <v>136</v>
      </c>
      <c r="B124" s="202" t="s">
        <v>137</v>
      </c>
      <c r="C124" s="202" t="s">
        <v>138</v>
      </c>
      <c r="D124" s="193">
        <v>671</v>
      </c>
      <c r="E124" s="193">
        <v>41.8</v>
      </c>
      <c r="F124" s="193">
        <v>32.6</v>
      </c>
      <c r="G124" s="193">
        <v>42.5</v>
      </c>
      <c r="H124" s="193">
        <v>37</v>
      </c>
      <c r="I124" s="193" t="s">
        <v>1105</v>
      </c>
      <c r="J124" s="193">
        <v>57</v>
      </c>
      <c r="K124" s="193">
        <v>49.6</v>
      </c>
      <c r="L124" s="193">
        <v>48.6</v>
      </c>
      <c r="M124" s="193">
        <v>25</v>
      </c>
      <c r="N124" s="203">
        <v>17.8</v>
      </c>
    </row>
    <row r="125" spans="1:14" ht="31.5" customHeight="1">
      <c r="A125" s="201" t="s">
        <v>139</v>
      </c>
      <c r="B125" s="202" t="s">
        <v>137</v>
      </c>
      <c r="C125" s="202" t="s">
        <v>138</v>
      </c>
      <c r="D125" s="194">
        <v>2279</v>
      </c>
      <c r="E125" s="193">
        <v>44.3</v>
      </c>
      <c r="F125" s="193">
        <v>36</v>
      </c>
      <c r="G125" s="193">
        <v>41.7</v>
      </c>
      <c r="H125" s="193">
        <v>88</v>
      </c>
      <c r="I125" s="193">
        <v>8</v>
      </c>
      <c r="J125" s="193">
        <v>59</v>
      </c>
      <c r="K125" s="193">
        <v>47.8</v>
      </c>
      <c r="L125" s="193">
        <v>56.6</v>
      </c>
      <c r="M125" s="193">
        <v>26.1</v>
      </c>
      <c r="N125" s="203">
        <v>23.6</v>
      </c>
    </row>
    <row r="126" spans="1:14" ht="31.5" customHeight="1">
      <c r="A126" s="201" t="s">
        <v>140</v>
      </c>
      <c r="B126" s="202" t="s">
        <v>137</v>
      </c>
      <c r="C126" s="202" t="s">
        <v>138</v>
      </c>
      <c r="D126" s="194">
        <v>2703</v>
      </c>
      <c r="E126" s="193">
        <v>40.5</v>
      </c>
      <c r="F126" s="193">
        <v>35.5</v>
      </c>
      <c r="G126" s="193">
        <v>46.3</v>
      </c>
      <c r="H126" s="193">
        <v>104</v>
      </c>
      <c r="I126" s="193">
        <v>11</v>
      </c>
      <c r="J126" s="193">
        <v>51</v>
      </c>
      <c r="K126" s="193">
        <v>49.6</v>
      </c>
      <c r="L126" s="193">
        <v>54.5</v>
      </c>
      <c r="M126" s="193">
        <v>44.4</v>
      </c>
      <c r="N126" s="203">
        <v>21.3</v>
      </c>
    </row>
    <row r="127" spans="1:14" ht="31.5" customHeight="1">
      <c r="A127" s="201" t="s">
        <v>141</v>
      </c>
      <c r="B127" s="202" t="s">
        <v>137</v>
      </c>
      <c r="C127" s="202" t="s">
        <v>138</v>
      </c>
      <c r="D127" s="193">
        <v>56</v>
      </c>
      <c r="E127" s="193">
        <v>41.9</v>
      </c>
      <c r="F127" s="193">
        <v>40</v>
      </c>
      <c r="G127" s="193">
        <v>24.1</v>
      </c>
      <c r="H127" s="193" t="s">
        <v>1105</v>
      </c>
      <c r="I127" s="193">
        <v>0</v>
      </c>
      <c r="J127" s="193">
        <v>63</v>
      </c>
      <c r="K127" s="193">
        <v>50</v>
      </c>
      <c r="L127" s="193">
        <v>37.5</v>
      </c>
      <c r="M127" s="193">
        <v>0</v>
      </c>
      <c r="N127" s="203">
        <v>80</v>
      </c>
    </row>
    <row r="128" spans="1:14" ht="31.5" customHeight="1">
      <c r="A128" s="201" t="s">
        <v>142</v>
      </c>
      <c r="B128" s="202" t="s">
        <v>137</v>
      </c>
      <c r="C128" s="202" t="s">
        <v>138</v>
      </c>
      <c r="D128" s="193">
        <v>135</v>
      </c>
      <c r="E128" s="193">
        <v>42.1</v>
      </c>
      <c r="F128" s="193">
        <v>36.1</v>
      </c>
      <c r="G128" s="193">
        <v>46.4</v>
      </c>
      <c r="H128" s="193" t="s">
        <v>1105</v>
      </c>
      <c r="I128" s="193" t="s">
        <v>1105</v>
      </c>
      <c r="J128" s="193">
        <v>45</v>
      </c>
      <c r="K128" s="193">
        <v>47.4</v>
      </c>
      <c r="L128" s="193">
        <v>52.4</v>
      </c>
      <c r="M128" s="193">
        <v>0</v>
      </c>
      <c r="N128" s="203">
        <v>33.299999999999997</v>
      </c>
    </row>
    <row r="129" spans="1:14" ht="31.5" customHeight="1">
      <c r="A129" s="201" t="s">
        <v>143</v>
      </c>
      <c r="B129" s="202" t="s">
        <v>137</v>
      </c>
      <c r="C129" s="202" t="s">
        <v>138</v>
      </c>
      <c r="D129" s="193">
        <v>118</v>
      </c>
      <c r="E129" s="193">
        <v>44.7</v>
      </c>
      <c r="F129" s="193">
        <v>41.9</v>
      </c>
      <c r="G129" s="193">
        <v>43.9</v>
      </c>
      <c r="H129" s="193" t="s">
        <v>1105</v>
      </c>
      <c r="I129" s="193">
        <v>0</v>
      </c>
      <c r="J129" s="193">
        <v>57</v>
      </c>
      <c r="K129" s="193">
        <v>66.7</v>
      </c>
      <c r="L129" s="193">
        <v>77.3</v>
      </c>
      <c r="M129" s="193">
        <v>0</v>
      </c>
      <c r="N129" s="203">
        <v>14.3</v>
      </c>
    </row>
    <row r="130" spans="1:14" ht="31.5" customHeight="1">
      <c r="A130" s="201" t="s">
        <v>144</v>
      </c>
      <c r="B130" s="202" t="s">
        <v>137</v>
      </c>
      <c r="C130" s="202" t="s">
        <v>145</v>
      </c>
      <c r="D130" s="194">
        <v>1057</v>
      </c>
      <c r="E130" s="193">
        <v>37.799999999999997</v>
      </c>
      <c r="F130" s="193">
        <v>34</v>
      </c>
      <c r="G130" s="193">
        <v>39.1</v>
      </c>
      <c r="H130" s="193">
        <v>36</v>
      </c>
      <c r="I130" s="193" t="s">
        <v>1105</v>
      </c>
      <c r="J130" s="193">
        <v>41</v>
      </c>
      <c r="K130" s="193">
        <v>42.2</v>
      </c>
      <c r="L130" s="193">
        <v>66.5</v>
      </c>
      <c r="M130" s="193">
        <v>41.7</v>
      </c>
      <c r="N130" s="203">
        <v>19.899999999999999</v>
      </c>
    </row>
    <row r="131" spans="1:14" ht="31.5" customHeight="1">
      <c r="A131" s="201" t="s">
        <v>146</v>
      </c>
      <c r="B131" s="202" t="s">
        <v>137</v>
      </c>
      <c r="C131" s="202" t="s">
        <v>145</v>
      </c>
      <c r="D131" s="194">
        <v>2315</v>
      </c>
      <c r="E131" s="193">
        <v>38.4</v>
      </c>
      <c r="F131" s="193">
        <v>33.700000000000003</v>
      </c>
      <c r="G131" s="193">
        <v>43.7</v>
      </c>
      <c r="H131" s="193">
        <v>64</v>
      </c>
      <c r="I131" s="193">
        <v>11</v>
      </c>
      <c r="J131" s="193">
        <v>38</v>
      </c>
      <c r="K131" s="193">
        <v>44.8</v>
      </c>
      <c r="L131" s="193">
        <v>55.1</v>
      </c>
      <c r="M131" s="193">
        <v>32.200000000000003</v>
      </c>
      <c r="N131" s="203">
        <v>21.2</v>
      </c>
    </row>
    <row r="132" spans="1:14" ht="31.5" customHeight="1">
      <c r="A132" s="201" t="s">
        <v>147</v>
      </c>
      <c r="B132" s="202" t="s">
        <v>137</v>
      </c>
      <c r="C132" s="202" t="s">
        <v>145</v>
      </c>
      <c r="D132" s="193">
        <v>63</v>
      </c>
      <c r="E132" s="193">
        <v>37</v>
      </c>
      <c r="F132" s="193">
        <v>25.7</v>
      </c>
      <c r="G132" s="193">
        <v>54.5</v>
      </c>
      <c r="H132" s="193" t="s">
        <v>1105</v>
      </c>
      <c r="I132" s="193">
        <v>0</v>
      </c>
      <c r="J132" s="193">
        <v>34</v>
      </c>
      <c r="K132" s="193">
        <v>34.799999999999997</v>
      </c>
      <c r="L132" s="193">
        <v>56.3</v>
      </c>
      <c r="M132" s="193">
        <v>0</v>
      </c>
      <c r="N132" s="203">
        <v>29.4</v>
      </c>
    </row>
    <row r="133" spans="1:14" ht="31.5" customHeight="1">
      <c r="A133" s="201" t="s">
        <v>148</v>
      </c>
      <c r="B133" s="202" t="s">
        <v>137</v>
      </c>
      <c r="C133" s="202" t="s">
        <v>145</v>
      </c>
      <c r="D133" s="193">
        <v>134</v>
      </c>
      <c r="E133" s="193">
        <v>48.9</v>
      </c>
      <c r="F133" s="193">
        <v>37.5</v>
      </c>
      <c r="G133" s="193">
        <v>47.4</v>
      </c>
      <c r="H133" s="193" t="s">
        <v>1105</v>
      </c>
      <c r="I133" s="193" t="s">
        <v>1105</v>
      </c>
      <c r="J133" s="193">
        <v>41</v>
      </c>
      <c r="K133" s="193">
        <v>58.6</v>
      </c>
      <c r="L133" s="193">
        <v>65.5</v>
      </c>
      <c r="M133" s="193">
        <v>45.5</v>
      </c>
      <c r="N133" s="203">
        <v>14.3</v>
      </c>
    </row>
    <row r="134" spans="1:14" ht="31.5" customHeight="1">
      <c r="A134" s="201" t="s">
        <v>149</v>
      </c>
      <c r="B134" s="202" t="s">
        <v>137</v>
      </c>
      <c r="C134" s="202" t="s">
        <v>145</v>
      </c>
      <c r="D134" s="193">
        <v>124</v>
      </c>
      <c r="E134" s="193">
        <v>40.700000000000003</v>
      </c>
      <c r="F134" s="193">
        <v>24.4</v>
      </c>
      <c r="G134" s="193">
        <v>29.4</v>
      </c>
      <c r="H134" s="193">
        <v>5</v>
      </c>
      <c r="I134" s="193">
        <v>0</v>
      </c>
      <c r="J134" s="193">
        <v>53</v>
      </c>
      <c r="K134" s="193">
        <v>18.2</v>
      </c>
      <c r="L134" s="193">
        <v>58.6</v>
      </c>
      <c r="M134" s="193">
        <v>33.299999999999997</v>
      </c>
      <c r="N134" s="203">
        <v>19.399999999999999</v>
      </c>
    </row>
    <row r="135" spans="1:14" ht="31.5" customHeight="1">
      <c r="A135" s="201" t="s">
        <v>150</v>
      </c>
      <c r="B135" s="202" t="s">
        <v>137</v>
      </c>
      <c r="C135" s="202" t="s">
        <v>145</v>
      </c>
      <c r="D135" s="193">
        <v>118</v>
      </c>
      <c r="E135" s="193">
        <v>49.2</v>
      </c>
      <c r="F135" s="193">
        <v>24.6</v>
      </c>
      <c r="G135" s="193">
        <v>33.299999999999997</v>
      </c>
      <c r="H135" s="193" t="s">
        <v>1105</v>
      </c>
      <c r="I135" s="193">
        <v>0</v>
      </c>
      <c r="J135" s="193">
        <v>48</v>
      </c>
      <c r="K135" s="193">
        <v>34.799999999999997</v>
      </c>
      <c r="L135" s="193">
        <v>50</v>
      </c>
      <c r="M135" s="193">
        <v>40</v>
      </c>
      <c r="N135" s="203">
        <v>21.1</v>
      </c>
    </row>
    <row r="136" spans="1:14" ht="31.5" customHeight="1">
      <c r="A136" s="201" t="s">
        <v>151</v>
      </c>
      <c r="B136" s="202" t="s">
        <v>137</v>
      </c>
      <c r="C136" s="202" t="s">
        <v>145</v>
      </c>
      <c r="D136" s="193">
        <v>153</v>
      </c>
      <c r="E136" s="193">
        <v>41</v>
      </c>
      <c r="F136" s="193">
        <v>26.3</v>
      </c>
      <c r="G136" s="193">
        <v>33.299999999999997</v>
      </c>
      <c r="H136" s="193" t="s">
        <v>1105</v>
      </c>
      <c r="I136" s="193" t="s">
        <v>1105</v>
      </c>
      <c r="J136" s="193">
        <v>45</v>
      </c>
      <c r="K136" s="193">
        <v>43.2</v>
      </c>
      <c r="L136" s="193">
        <v>62.5</v>
      </c>
      <c r="M136" s="193">
        <v>0</v>
      </c>
      <c r="N136" s="203">
        <v>3.7</v>
      </c>
    </row>
    <row r="137" spans="1:14" ht="31.5" customHeight="1">
      <c r="A137" s="201" t="s">
        <v>152</v>
      </c>
      <c r="B137" s="202" t="s">
        <v>137</v>
      </c>
      <c r="C137" s="202" t="s">
        <v>145</v>
      </c>
      <c r="D137" s="193">
        <v>85</v>
      </c>
      <c r="E137" s="193">
        <v>42.3</v>
      </c>
      <c r="F137" s="193">
        <v>25.6</v>
      </c>
      <c r="G137" s="193">
        <v>44.4</v>
      </c>
      <c r="H137" s="193">
        <v>5</v>
      </c>
      <c r="I137" s="193" t="s">
        <v>1105</v>
      </c>
      <c r="J137" s="193">
        <v>42</v>
      </c>
      <c r="K137" s="193">
        <v>57.1</v>
      </c>
      <c r="L137" s="193">
        <v>63.3</v>
      </c>
      <c r="M137" s="193">
        <v>66.7</v>
      </c>
      <c r="N137" s="203">
        <v>42.9</v>
      </c>
    </row>
    <row r="138" spans="1:14" ht="31.5" customHeight="1">
      <c r="A138" s="201" t="s">
        <v>153</v>
      </c>
      <c r="B138" s="202" t="s">
        <v>137</v>
      </c>
      <c r="C138" s="202" t="s">
        <v>145</v>
      </c>
      <c r="D138" s="193">
        <v>121</v>
      </c>
      <c r="E138" s="193">
        <v>37.299999999999997</v>
      </c>
      <c r="F138" s="193">
        <v>32.200000000000003</v>
      </c>
      <c r="G138" s="193">
        <v>39.4</v>
      </c>
      <c r="H138" s="193" t="s">
        <v>1105</v>
      </c>
      <c r="I138" s="193" t="s">
        <v>1105</v>
      </c>
      <c r="J138" s="193">
        <v>43</v>
      </c>
      <c r="K138" s="193">
        <v>35.9</v>
      </c>
      <c r="L138" s="193">
        <v>54.5</v>
      </c>
      <c r="M138" s="193">
        <v>33.299999999999997</v>
      </c>
      <c r="N138" s="203">
        <v>17.399999999999999</v>
      </c>
    </row>
    <row r="139" spans="1:14" ht="31.5" customHeight="1">
      <c r="A139" s="201" t="s">
        <v>154</v>
      </c>
      <c r="B139" s="202" t="s">
        <v>155</v>
      </c>
      <c r="C139" s="202" t="s">
        <v>156</v>
      </c>
      <c r="D139" s="193">
        <v>41</v>
      </c>
      <c r="E139" s="193">
        <v>33.1</v>
      </c>
      <c r="F139" s="193">
        <v>45.5</v>
      </c>
      <c r="G139" s="193">
        <v>0</v>
      </c>
      <c r="H139" s="193">
        <v>0</v>
      </c>
      <c r="I139" s="193">
        <v>0</v>
      </c>
      <c r="J139" s="193">
        <v>58</v>
      </c>
      <c r="K139" s="193">
        <v>71.400000000000006</v>
      </c>
      <c r="L139" s="193">
        <v>37.5</v>
      </c>
      <c r="M139" s="193">
        <v>0</v>
      </c>
      <c r="N139" s="203">
        <v>0</v>
      </c>
    </row>
    <row r="140" spans="1:14" ht="31.5" customHeight="1">
      <c r="A140" s="201" t="s">
        <v>157</v>
      </c>
      <c r="B140" s="202" t="s">
        <v>155</v>
      </c>
      <c r="C140" s="202" t="s">
        <v>156</v>
      </c>
      <c r="D140" s="193">
        <v>69</v>
      </c>
      <c r="E140" s="193">
        <v>43.1</v>
      </c>
      <c r="F140" s="193">
        <v>41.9</v>
      </c>
      <c r="G140" s="193">
        <v>91.7</v>
      </c>
      <c r="H140" s="193" t="s">
        <v>1105</v>
      </c>
      <c r="I140" s="193">
        <v>0</v>
      </c>
      <c r="J140" s="193">
        <v>53</v>
      </c>
      <c r="K140" s="193">
        <v>57.9</v>
      </c>
      <c r="L140" s="193">
        <v>43.8</v>
      </c>
      <c r="M140" s="193">
        <v>66.7</v>
      </c>
      <c r="N140" s="203">
        <v>10</v>
      </c>
    </row>
    <row r="141" spans="1:14" ht="31.5" customHeight="1">
      <c r="A141" s="201" t="s">
        <v>158</v>
      </c>
      <c r="B141" s="202" t="s">
        <v>155</v>
      </c>
      <c r="C141" s="202" t="s">
        <v>156</v>
      </c>
      <c r="D141" s="193">
        <v>118</v>
      </c>
      <c r="E141" s="193">
        <v>36.299999999999997</v>
      </c>
      <c r="F141" s="193">
        <v>25</v>
      </c>
      <c r="G141" s="193">
        <v>44.4</v>
      </c>
      <c r="H141" s="193" t="s">
        <v>1105</v>
      </c>
      <c r="I141" s="193">
        <v>0</v>
      </c>
      <c r="J141" s="193">
        <v>32</v>
      </c>
      <c r="K141" s="193">
        <v>63.2</v>
      </c>
      <c r="L141" s="193">
        <v>43.2</v>
      </c>
      <c r="M141" s="193">
        <v>0</v>
      </c>
      <c r="N141" s="203">
        <v>15.4</v>
      </c>
    </row>
    <row r="142" spans="1:14" ht="31.5" customHeight="1">
      <c r="A142" s="201" t="s">
        <v>159</v>
      </c>
      <c r="B142" s="202" t="s">
        <v>155</v>
      </c>
      <c r="C142" s="202" t="s">
        <v>156</v>
      </c>
      <c r="D142" s="193">
        <v>115</v>
      </c>
      <c r="E142" s="193">
        <v>47.8</v>
      </c>
      <c r="F142" s="193">
        <v>53.7</v>
      </c>
      <c r="G142" s="193">
        <v>50</v>
      </c>
      <c r="H142" s="193">
        <v>8</v>
      </c>
      <c r="I142" s="193" t="s">
        <v>1105</v>
      </c>
      <c r="J142" s="193">
        <v>39</v>
      </c>
      <c r="K142" s="193">
        <v>27.8</v>
      </c>
      <c r="L142" s="193">
        <v>52.4</v>
      </c>
      <c r="M142" s="193">
        <v>33.299999999999997</v>
      </c>
      <c r="N142" s="203">
        <v>33.299999999999997</v>
      </c>
    </row>
    <row r="143" spans="1:14" ht="31.5" customHeight="1">
      <c r="A143" s="201" t="s">
        <v>160</v>
      </c>
      <c r="B143" s="202" t="s">
        <v>155</v>
      </c>
      <c r="C143" s="202" t="s">
        <v>156</v>
      </c>
      <c r="D143" s="194">
        <v>1630</v>
      </c>
      <c r="E143" s="193">
        <v>42.9</v>
      </c>
      <c r="F143" s="193">
        <v>38.5</v>
      </c>
      <c r="G143" s="193">
        <v>37.299999999999997</v>
      </c>
      <c r="H143" s="193">
        <v>90</v>
      </c>
      <c r="I143" s="193">
        <v>6</v>
      </c>
      <c r="J143" s="193">
        <v>52</v>
      </c>
      <c r="K143" s="193">
        <v>50.8</v>
      </c>
      <c r="L143" s="193">
        <v>49.1</v>
      </c>
      <c r="M143" s="193">
        <v>12.3</v>
      </c>
      <c r="N143" s="203">
        <v>21.2</v>
      </c>
    </row>
    <row r="144" spans="1:14" ht="31.5" customHeight="1">
      <c r="A144" s="201" t="s">
        <v>161</v>
      </c>
      <c r="B144" s="202" t="s">
        <v>155</v>
      </c>
      <c r="C144" s="202" t="s">
        <v>156</v>
      </c>
      <c r="D144" s="193">
        <v>140</v>
      </c>
      <c r="E144" s="193">
        <v>47.3</v>
      </c>
      <c r="F144" s="193">
        <v>67.400000000000006</v>
      </c>
      <c r="G144" s="193">
        <v>52.6</v>
      </c>
      <c r="H144" s="193" t="s">
        <v>1105</v>
      </c>
      <c r="I144" s="193" t="s">
        <v>1105</v>
      </c>
      <c r="J144" s="193">
        <v>55</v>
      </c>
      <c r="K144" s="193">
        <v>48.1</v>
      </c>
      <c r="L144" s="193">
        <v>43.8</v>
      </c>
      <c r="M144" s="193">
        <v>33.299999999999997</v>
      </c>
      <c r="N144" s="203">
        <v>7.7</v>
      </c>
    </row>
    <row r="145" spans="1:14" ht="31.5" customHeight="1">
      <c r="A145" s="201" t="s">
        <v>162</v>
      </c>
      <c r="B145" s="202" t="s">
        <v>155</v>
      </c>
      <c r="C145" s="202" t="s">
        <v>156</v>
      </c>
      <c r="D145" s="193">
        <v>41</v>
      </c>
      <c r="E145" s="193">
        <v>52.8</v>
      </c>
      <c r="F145" s="193">
        <v>50</v>
      </c>
      <c r="G145" s="193">
        <v>100</v>
      </c>
      <c r="H145" s="193">
        <v>0</v>
      </c>
      <c r="I145" s="193">
        <v>0</v>
      </c>
      <c r="J145" s="193">
        <v>51</v>
      </c>
      <c r="K145" s="193">
        <v>20</v>
      </c>
      <c r="L145" s="193">
        <v>30</v>
      </c>
      <c r="M145" s="193">
        <v>25</v>
      </c>
      <c r="N145" s="203">
        <v>100</v>
      </c>
    </row>
    <row r="146" spans="1:14" ht="31.5" customHeight="1">
      <c r="A146" s="201" t="s">
        <v>163</v>
      </c>
      <c r="B146" s="202" t="s">
        <v>155</v>
      </c>
      <c r="C146" s="202" t="s">
        <v>156</v>
      </c>
      <c r="D146" s="193">
        <v>410</v>
      </c>
      <c r="E146" s="193">
        <v>37.1</v>
      </c>
      <c r="F146" s="193">
        <v>26.4</v>
      </c>
      <c r="G146" s="193">
        <v>33.700000000000003</v>
      </c>
      <c r="H146" s="193">
        <v>19</v>
      </c>
      <c r="I146" s="193" t="s">
        <v>1105</v>
      </c>
      <c r="J146" s="193">
        <v>44</v>
      </c>
      <c r="K146" s="193">
        <v>46.4</v>
      </c>
      <c r="L146" s="193">
        <v>43.9</v>
      </c>
      <c r="M146" s="193">
        <v>13</v>
      </c>
      <c r="N146" s="203">
        <v>7.1</v>
      </c>
    </row>
    <row r="147" spans="1:14" ht="31.5" customHeight="1">
      <c r="A147" s="201" t="s">
        <v>164</v>
      </c>
      <c r="B147" s="202" t="s">
        <v>155</v>
      </c>
      <c r="C147" s="202" t="s">
        <v>156</v>
      </c>
      <c r="D147" s="193">
        <v>46</v>
      </c>
      <c r="E147" s="193">
        <v>45.7</v>
      </c>
      <c r="F147" s="193">
        <v>27.3</v>
      </c>
      <c r="G147" s="193">
        <v>0</v>
      </c>
      <c r="H147" s="193" t="s">
        <v>1105</v>
      </c>
      <c r="I147" s="193">
        <v>0</v>
      </c>
      <c r="J147" s="193">
        <v>79</v>
      </c>
      <c r="K147" s="193">
        <v>20</v>
      </c>
      <c r="L147" s="193">
        <v>50</v>
      </c>
      <c r="M147" s="193">
        <v>0</v>
      </c>
      <c r="N147" s="203">
        <v>25</v>
      </c>
    </row>
    <row r="148" spans="1:14" ht="31.5" customHeight="1">
      <c r="A148" s="201" t="s">
        <v>165</v>
      </c>
      <c r="B148" s="202" t="s">
        <v>155</v>
      </c>
      <c r="C148" s="202" t="s">
        <v>156</v>
      </c>
      <c r="D148" s="193">
        <v>90</v>
      </c>
      <c r="E148" s="193">
        <v>38.4</v>
      </c>
      <c r="F148" s="193">
        <v>17.5</v>
      </c>
      <c r="G148" s="193">
        <v>42.9</v>
      </c>
      <c r="H148" s="193" t="s">
        <v>1105</v>
      </c>
      <c r="I148" s="193">
        <v>0</v>
      </c>
      <c r="J148" s="193">
        <v>46</v>
      </c>
      <c r="K148" s="193">
        <v>60</v>
      </c>
      <c r="L148" s="193">
        <v>35.1</v>
      </c>
      <c r="M148" s="193">
        <v>0</v>
      </c>
      <c r="N148" s="203">
        <v>0</v>
      </c>
    </row>
    <row r="149" spans="1:14" ht="31.5" customHeight="1">
      <c r="A149" s="201" t="s">
        <v>166</v>
      </c>
      <c r="B149" s="202" t="s">
        <v>155</v>
      </c>
      <c r="C149" s="202" t="s">
        <v>156</v>
      </c>
      <c r="D149" s="194">
        <v>1161</v>
      </c>
      <c r="E149" s="193">
        <v>39.200000000000003</v>
      </c>
      <c r="F149" s="193">
        <v>36.299999999999997</v>
      </c>
      <c r="G149" s="193">
        <v>47.6</v>
      </c>
      <c r="H149" s="193">
        <v>42</v>
      </c>
      <c r="I149" s="193" t="s">
        <v>1105</v>
      </c>
      <c r="J149" s="193">
        <v>54</v>
      </c>
      <c r="K149" s="193">
        <v>53.9</v>
      </c>
      <c r="L149" s="193">
        <v>48.1</v>
      </c>
      <c r="M149" s="193">
        <v>17.100000000000001</v>
      </c>
      <c r="N149" s="203">
        <v>30.2</v>
      </c>
    </row>
    <row r="150" spans="1:14" ht="31.5" customHeight="1">
      <c r="A150" s="201" t="s">
        <v>167</v>
      </c>
      <c r="B150" s="202" t="s">
        <v>155</v>
      </c>
      <c r="C150" s="202" t="s">
        <v>156</v>
      </c>
      <c r="D150" s="193">
        <v>77</v>
      </c>
      <c r="E150" s="193">
        <v>43.4</v>
      </c>
      <c r="F150" s="193">
        <v>26.8</v>
      </c>
      <c r="G150" s="193">
        <v>38.9</v>
      </c>
      <c r="H150" s="193">
        <v>0</v>
      </c>
      <c r="I150" s="193">
        <v>0</v>
      </c>
      <c r="J150" s="193">
        <v>46</v>
      </c>
      <c r="K150" s="193">
        <v>60</v>
      </c>
      <c r="L150" s="193">
        <v>34.799999999999997</v>
      </c>
      <c r="M150" s="193">
        <v>20</v>
      </c>
      <c r="N150" s="203">
        <v>50</v>
      </c>
    </row>
    <row r="151" spans="1:14" ht="31.5" customHeight="1">
      <c r="A151" s="201" t="s">
        <v>168</v>
      </c>
      <c r="B151" s="202" t="s">
        <v>169</v>
      </c>
      <c r="C151" s="202" t="s">
        <v>170</v>
      </c>
      <c r="D151" s="193">
        <v>818</v>
      </c>
      <c r="E151" s="193">
        <v>31.5</v>
      </c>
      <c r="F151" s="193">
        <v>36</v>
      </c>
      <c r="G151" s="193">
        <v>34.1</v>
      </c>
      <c r="H151" s="193">
        <v>13</v>
      </c>
      <c r="I151" s="193" t="s">
        <v>1105</v>
      </c>
      <c r="J151" s="193">
        <v>74</v>
      </c>
      <c r="K151" s="193">
        <v>34.799999999999997</v>
      </c>
      <c r="L151" s="193">
        <v>49.7</v>
      </c>
      <c r="M151" s="193">
        <v>28.1</v>
      </c>
      <c r="N151" s="203">
        <v>11.6</v>
      </c>
    </row>
    <row r="152" spans="1:14" ht="31.5" customHeight="1">
      <c r="A152" s="201" t="s">
        <v>171</v>
      </c>
      <c r="B152" s="202" t="s">
        <v>169</v>
      </c>
      <c r="C152" s="202" t="s">
        <v>170</v>
      </c>
      <c r="D152" s="193">
        <v>91</v>
      </c>
      <c r="E152" s="193">
        <v>33.1</v>
      </c>
      <c r="F152" s="193">
        <v>15.1</v>
      </c>
      <c r="G152" s="193">
        <v>34.6</v>
      </c>
      <c r="H152" s="193">
        <v>5</v>
      </c>
      <c r="I152" s="193" t="s">
        <v>1105</v>
      </c>
      <c r="J152" s="193">
        <v>60</v>
      </c>
      <c r="K152" s="193">
        <v>32.4</v>
      </c>
      <c r="L152" s="193">
        <v>31.8</v>
      </c>
      <c r="M152" s="193">
        <v>42.9</v>
      </c>
      <c r="N152" s="203">
        <v>23.1</v>
      </c>
    </row>
    <row r="153" spans="1:14" ht="31.5" customHeight="1">
      <c r="A153" s="201" t="s">
        <v>172</v>
      </c>
      <c r="B153" s="202" t="s">
        <v>169</v>
      </c>
      <c r="C153" s="202" t="s">
        <v>170</v>
      </c>
      <c r="D153" s="193">
        <v>79</v>
      </c>
      <c r="E153" s="193">
        <v>37.200000000000003</v>
      </c>
      <c r="F153" s="193">
        <v>14.8</v>
      </c>
      <c r="G153" s="193">
        <v>40</v>
      </c>
      <c r="H153" s="193" t="s">
        <v>1105</v>
      </c>
      <c r="I153" s="193">
        <v>0</v>
      </c>
      <c r="J153" s="193">
        <v>66</v>
      </c>
      <c r="K153" s="193">
        <v>22.2</v>
      </c>
      <c r="L153" s="193">
        <v>9.1</v>
      </c>
      <c r="M153" s="193">
        <v>50</v>
      </c>
      <c r="N153" s="203">
        <v>30</v>
      </c>
    </row>
    <row r="154" spans="1:14" ht="31.5" customHeight="1">
      <c r="A154" s="201" t="s">
        <v>173</v>
      </c>
      <c r="B154" s="202" t="s">
        <v>169</v>
      </c>
      <c r="C154" s="202" t="s">
        <v>170</v>
      </c>
      <c r="D154" s="193">
        <v>51</v>
      </c>
      <c r="E154" s="193">
        <v>38.700000000000003</v>
      </c>
      <c r="F154" s="193">
        <v>43.5</v>
      </c>
      <c r="G154" s="193">
        <v>66.7</v>
      </c>
      <c r="H154" s="193" t="s">
        <v>1105</v>
      </c>
      <c r="I154" s="193" t="s">
        <v>1105</v>
      </c>
      <c r="J154" s="193">
        <v>75</v>
      </c>
      <c r="K154" s="193">
        <v>66.7</v>
      </c>
      <c r="L154" s="193">
        <v>71.400000000000006</v>
      </c>
      <c r="M154" s="193">
        <v>0</v>
      </c>
      <c r="N154" s="203">
        <v>54.5</v>
      </c>
    </row>
    <row r="155" spans="1:14" ht="31.5" customHeight="1">
      <c r="A155" s="201" t="s">
        <v>174</v>
      </c>
      <c r="B155" s="202" t="s">
        <v>169</v>
      </c>
      <c r="C155" s="202" t="s">
        <v>170</v>
      </c>
      <c r="D155" s="193">
        <v>256</v>
      </c>
      <c r="E155" s="193">
        <v>38.4</v>
      </c>
      <c r="F155" s="193">
        <v>34.1</v>
      </c>
      <c r="G155" s="193">
        <v>29</v>
      </c>
      <c r="H155" s="193">
        <v>7</v>
      </c>
      <c r="I155" s="193">
        <v>0</v>
      </c>
      <c r="J155" s="193">
        <v>59</v>
      </c>
      <c r="K155" s="193">
        <v>43.2</v>
      </c>
      <c r="L155" s="193">
        <v>55.9</v>
      </c>
      <c r="M155" s="193">
        <v>66.7</v>
      </c>
      <c r="N155" s="203">
        <v>26.1</v>
      </c>
    </row>
    <row r="156" spans="1:14" ht="31.5" customHeight="1">
      <c r="A156" s="201" t="s">
        <v>175</v>
      </c>
      <c r="B156" s="202" t="s">
        <v>169</v>
      </c>
      <c r="C156" s="202" t="s">
        <v>170</v>
      </c>
      <c r="D156" s="194">
        <v>4157</v>
      </c>
      <c r="E156" s="193">
        <v>38.200000000000003</v>
      </c>
      <c r="F156" s="193">
        <v>37.4</v>
      </c>
      <c r="G156" s="193">
        <v>38.799999999999997</v>
      </c>
      <c r="H156" s="193">
        <v>72</v>
      </c>
      <c r="I156" s="193">
        <v>14</v>
      </c>
      <c r="J156" s="193">
        <v>71</v>
      </c>
      <c r="K156" s="193">
        <v>32.200000000000003</v>
      </c>
      <c r="L156" s="193">
        <v>43.4</v>
      </c>
      <c r="M156" s="193">
        <v>23.2</v>
      </c>
      <c r="N156" s="203">
        <v>17.100000000000001</v>
      </c>
    </row>
    <row r="157" spans="1:14" ht="31.5" customHeight="1">
      <c r="A157" s="201" t="s">
        <v>176</v>
      </c>
      <c r="B157" s="202" t="s">
        <v>169</v>
      </c>
      <c r="C157" s="202" t="s">
        <v>170</v>
      </c>
      <c r="D157" s="193">
        <v>293</v>
      </c>
      <c r="E157" s="193">
        <v>40.9</v>
      </c>
      <c r="F157" s="193">
        <v>49.3</v>
      </c>
      <c r="G157" s="193">
        <v>35.5</v>
      </c>
      <c r="H157" s="193">
        <v>7</v>
      </c>
      <c r="I157" s="193" t="s">
        <v>1105</v>
      </c>
      <c r="J157" s="193">
        <v>59</v>
      </c>
      <c r="K157" s="193">
        <v>23.3</v>
      </c>
      <c r="L157" s="193">
        <v>52</v>
      </c>
      <c r="M157" s="193">
        <v>28.6</v>
      </c>
      <c r="N157" s="203">
        <v>23.1</v>
      </c>
    </row>
    <row r="158" spans="1:14" ht="31.5" customHeight="1">
      <c r="A158" s="201" t="s">
        <v>177</v>
      </c>
      <c r="B158" s="202" t="s">
        <v>169</v>
      </c>
      <c r="C158" s="202" t="s">
        <v>170</v>
      </c>
      <c r="D158" s="193">
        <v>248</v>
      </c>
      <c r="E158" s="193">
        <v>33.5</v>
      </c>
      <c r="F158" s="193">
        <v>33.799999999999997</v>
      </c>
      <c r="G158" s="193">
        <v>59.4</v>
      </c>
      <c r="H158" s="193">
        <v>7</v>
      </c>
      <c r="I158" s="193" t="s">
        <v>1105</v>
      </c>
      <c r="J158" s="193">
        <v>68</v>
      </c>
      <c r="K158" s="193">
        <v>34.9</v>
      </c>
      <c r="L158" s="193">
        <v>52</v>
      </c>
      <c r="M158" s="193">
        <v>40</v>
      </c>
      <c r="N158" s="203">
        <v>21.9</v>
      </c>
    </row>
    <row r="159" spans="1:14" ht="31.5" customHeight="1">
      <c r="A159" s="201" t="s">
        <v>178</v>
      </c>
      <c r="B159" s="202" t="s">
        <v>169</v>
      </c>
      <c r="C159" s="202" t="s">
        <v>170</v>
      </c>
      <c r="D159" s="193">
        <v>94</v>
      </c>
      <c r="E159" s="193">
        <v>33.1</v>
      </c>
      <c r="F159" s="193">
        <v>24</v>
      </c>
      <c r="G159" s="193">
        <v>40</v>
      </c>
      <c r="H159" s="193" t="s">
        <v>1105</v>
      </c>
      <c r="I159" s="193" t="s">
        <v>1105</v>
      </c>
      <c r="J159" s="193">
        <v>53</v>
      </c>
      <c r="K159" s="193">
        <v>41.7</v>
      </c>
      <c r="L159" s="193">
        <v>42.9</v>
      </c>
      <c r="M159" s="193">
        <v>100</v>
      </c>
      <c r="N159" s="203">
        <v>42.9</v>
      </c>
    </row>
    <row r="160" spans="1:14" ht="31.5" customHeight="1">
      <c r="A160" s="201" t="s">
        <v>179</v>
      </c>
      <c r="B160" s="202" t="s">
        <v>169</v>
      </c>
      <c r="C160" s="202" t="s">
        <v>170</v>
      </c>
      <c r="D160" s="193">
        <v>63</v>
      </c>
      <c r="E160" s="193">
        <v>42.8</v>
      </c>
      <c r="F160" s="193">
        <v>39</v>
      </c>
      <c r="G160" s="193">
        <v>47.6</v>
      </c>
      <c r="H160" s="193" t="s">
        <v>1105</v>
      </c>
      <c r="I160" s="193">
        <v>0</v>
      </c>
      <c r="J160" s="193">
        <v>42</v>
      </c>
      <c r="K160" s="193">
        <v>27.3</v>
      </c>
      <c r="L160" s="193">
        <v>61.5</v>
      </c>
      <c r="M160" s="193">
        <v>0</v>
      </c>
      <c r="N160" s="203">
        <v>11.1</v>
      </c>
    </row>
    <row r="161" spans="1:14" ht="31.5" customHeight="1">
      <c r="A161" s="201" t="s">
        <v>180</v>
      </c>
      <c r="B161" s="202" t="s">
        <v>169</v>
      </c>
      <c r="C161" s="202" t="s">
        <v>170</v>
      </c>
      <c r="D161" s="193">
        <v>40</v>
      </c>
      <c r="E161" s="193">
        <v>38.200000000000003</v>
      </c>
      <c r="F161" s="193">
        <v>8</v>
      </c>
      <c r="G161" s="193">
        <v>20</v>
      </c>
      <c r="H161" s="193" t="s">
        <v>1105</v>
      </c>
      <c r="I161" s="193">
        <v>0</v>
      </c>
      <c r="J161" s="193">
        <v>41</v>
      </c>
      <c r="K161" s="193">
        <v>0</v>
      </c>
      <c r="L161" s="193">
        <v>44.4</v>
      </c>
      <c r="M161" s="193">
        <v>0</v>
      </c>
      <c r="N161" s="203">
        <v>16.7</v>
      </c>
    </row>
    <row r="162" spans="1:14" ht="31.5" customHeight="1">
      <c r="A162" s="201" t="s">
        <v>181</v>
      </c>
      <c r="B162" s="202" t="s">
        <v>169</v>
      </c>
      <c r="C162" s="202" t="s">
        <v>170</v>
      </c>
      <c r="D162" s="193">
        <v>461</v>
      </c>
      <c r="E162" s="193">
        <v>31</v>
      </c>
      <c r="F162" s="193">
        <v>24</v>
      </c>
      <c r="G162" s="193">
        <v>29.6</v>
      </c>
      <c r="H162" s="193">
        <v>14</v>
      </c>
      <c r="I162" s="193" t="s">
        <v>1105</v>
      </c>
      <c r="J162" s="193">
        <v>59</v>
      </c>
      <c r="K162" s="193">
        <v>28.6</v>
      </c>
      <c r="L162" s="193">
        <v>50</v>
      </c>
      <c r="M162" s="193">
        <v>22.2</v>
      </c>
      <c r="N162" s="203">
        <v>20.8</v>
      </c>
    </row>
    <row r="163" spans="1:14" ht="31.5" customHeight="1">
      <c r="A163" s="201" t="s">
        <v>182</v>
      </c>
      <c r="B163" s="202" t="s">
        <v>169</v>
      </c>
      <c r="C163" s="202" t="s">
        <v>170</v>
      </c>
      <c r="D163" s="193">
        <v>120</v>
      </c>
      <c r="E163" s="193">
        <v>36.4</v>
      </c>
      <c r="F163" s="193">
        <v>28.6</v>
      </c>
      <c r="G163" s="193">
        <v>0</v>
      </c>
      <c r="H163" s="193" t="s">
        <v>1105</v>
      </c>
      <c r="I163" s="193">
        <v>0</v>
      </c>
      <c r="J163" s="193">
        <v>46</v>
      </c>
      <c r="K163" s="193">
        <v>21.1</v>
      </c>
      <c r="L163" s="193">
        <v>54.2</v>
      </c>
      <c r="M163" s="193">
        <v>0</v>
      </c>
      <c r="N163" s="203">
        <v>0</v>
      </c>
    </row>
    <row r="164" spans="1:14" ht="31.5" customHeight="1">
      <c r="A164" s="201" t="s">
        <v>183</v>
      </c>
      <c r="B164" s="202" t="s">
        <v>169</v>
      </c>
      <c r="C164" s="202" t="s">
        <v>170</v>
      </c>
      <c r="D164" s="193">
        <v>138</v>
      </c>
      <c r="E164" s="193">
        <v>32.4</v>
      </c>
      <c r="F164" s="193">
        <v>27.3</v>
      </c>
      <c r="G164" s="193">
        <v>36</v>
      </c>
      <c r="H164" s="193">
        <v>6</v>
      </c>
      <c r="I164" s="193" t="s">
        <v>1105</v>
      </c>
      <c r="J164" s="193">
        <v>42</v>
      </c>
      <c r="K164" s="193">
        <v>31.3</v>
      </c>
      <c r="L164" s="193">
        <v>46.7</v>
      </c>
      <c r="M164" s="193">
        <v>33.299999999999997</v>
      </c>
      <c r="N164" s="203">
        <v>12</v>
      </c>
    </row>
    <row r="165" spans="1:14" ht="31.5" customHeight="1">
      <c r="A165" s="201" t="s">
        <v>184</v>
      </c>
      <c r="B165" s="202" t="s">
        <v>169</v>
      </c>
      <c r="C165" s="202" t="s">
        <v>170</v>
      </c>
      <c r="D165" s="193">
        <v>41</v>
      </c>
      <c r="E165" s="193">
        <v>40.700000000000003</v>
      </c>
      <c r="F165" s="193">
        <v>41.7</v>
      </c>
      <c r="G165" s="193">
        <v>20</v>
      </c>
      <c r="H165" s="193">
        <v>0</v>
      </c>
      <c r="I165" s="193">
        <v>0</v>
      </c>
      <c r="J165" s="193">
        <v>79</v>
      </c>
      <c r="K165" s="193">
        <v>12.5</v>
      </c>
      <c r="L165" s="193">
        <v>0</v>
      </c>
      <c r="M165" s="193">
        <v>0</v>
      </c>
      <c r="N165" s="203">
        <v>0</v>
      </c>
    </row>
    <row r="166" spans="1:14" ht="31.5" customHeight="1">
      <c r="A166" s="201" t="s">
        <v>185</v>
      </c>
      <c r="B166" s="202" t="s">
        <v>169</v>
      </c>
      <c r="C166" s="202" t="s">
        <v>170</v>
      </c>
      <c r="D166" s="193">
        <v>81</v>
      </c>
      <c r="E166" s="193">
        <v>45.7</v>
      </c>
      <c r="F166" s="193">
        <v>37</v>
      </c>
      <c r="G166" s="193">
        <v>66.7</v>
      </c>
      <c r="H166" s="193" t="s">
        <v>1105</v>
      </c>
      <c r="I166" s="193">
        <v>0</v>
      </c>
      <c r="J166" s="193">
        <v>63</v>
      </c>
      <c r="K166" s="193">
        <v>28.6</v>
      </c>
      <c r="L166" s="193">
        <v>18.2</v>
      </c>
      <c r="M166" s="193">
        <v>0</v>
      </c>
      <c r="N166" s="203">
        <v>0</v>
      </c>
    </row>
    <row r="167" spans="1:14" ht="31.5" customHeight="1">
      <c r="A167" s="201" t="s">
        <v>186</v>
      </c>
      <c r="B167" s="202" t="s">
        <v>169</v>
      </c>
      <c r="C167" s="202" t="s">
        <v>170</v>
      </c>
      <c r="D167" s="193">
        <v>693</v>
      </c>
      <c r="E167" s="193">
        <v>39.9</v>
      </c>
      <c r="F167" s="193">
        <v>32.6</v>
      </c>
      <c r="G167" s="193">
        <v>28.5</v>
      </c>
      <c r="H167" s="193">
        <v>10</v>
      </c>
      <c r="I167" s="193" t="s">
        <v>1105</v>
      </c>
      <c r="J167" s="193">
        <v>50</v>
      </c>
      <c r="K167" s="193">
        <v>35</v>
      </c>
      <c r="L167" s="193">
        <v>49.1</v>
      </c>
      <c r="M167" s="193">
        <v>14.6</v>
      </c>
      <c r="N167" s="203">
        <v>24.8</v>
      </c>
    </row>
    <row r="168" spans="1:14" ht="31.5" customHeight="1">
      <c r="A168" s="201" t="s">
        <v>187</v>
      </c>
      <c r="B168" s="202" t="s">
        <v>169</v>
      </c>
      <c r="C168" s="202" t="s">
        <v>170</v>
      </c>
      <c r="D168" s="193">
        <v>47</v>
      </c>
      <c r="E168" s="193">
        <v>37.700000000000003</v>
      </c>
      <c r="F168" s="193">
        <v>50</v>
      </c>
      <c r="G168" s="193">
        <v>71.400000000000006</v>
      </c>
      <c r="H168" s="193">
        <v>0</v>
      </c>
      <c r="I168" s="193" t="s">
        <v>1105</v>
      </c>
      <c r="J168" s="193">
        <v>61</v>
      </c>
      <c r="K168" s="193">
        <v>16.7</v>
      </c>
      <c r="L168" s="193">
        <v>50</v>
      </c>
      <c r="M168" s="193">
        <v>0</v>
      </c>
      <c r="N168" s="203">
        <v>0</v>
      </c>
    </row>
    <row r="169" spans="1:14" ht="31.5" customHeight="1">
      <c r="A169" s="201" t="s">
        <v>188</v>
      </c>
      <c r="B169" s="202" t="s">
        <v>169</v>
      </c>
      <c r="C169" s="202" t="s">
        <v>170</v>
      </c>
      <c r="D169" s="193">
        <v>97</v>
      </c>
      <c r="E169" s="193">
        <v>26.4</v>
      </c>
      <c r="F169" s="193">
        <v>21.8</v>
      </c>
      <c r="G169" s="193">
        <v>30.8</v>
      </c>
      <c r="H169" s="193" t="s">
        <v>1105</v>
      </c>
      <c r="I169" s="193">
        <v>0</v>
      </c>
      <c r="J169" s="193">
        <v>78</v>
      </c>
      <c r="K169" s="193">
        <v>30.8</v>
      </c>
      <c r="L169" s="193">
        <v>53.3</v>
      </c>
      <c r="M169" s="193">
        <v>0</v>
      </c>
      <c r="N169" s="203">
        <v>0</v>
      </c>
    </row>
    <row r="170" spans="1:14" ht="31.5" customHeight="1">
      <c r="A170" s="201" t="s">
        <v>189</v>
      </c>
      <c r="B170" s="202" t="s">
        <v>190</v>
      </c>
      <c r="C170" s="202" t="s">
        <v>191</v>
      </c>
      <c r="D170" s="193">
        <v>111</v>
      </c>
      <c r="E170" s="193">
        <v>44.2</v>
      </c>
      <c r="F170" s="193">
        <v>23.1</v>
      </c>
      <c r="G170" s="193">
        <v>17.2</v>
      </c>
      <c r="H170" s="193">
        <v>0</v>
      </c>
      <c r="I170" s="193">
        <v>0</v>
      </c>
      <c r="J170" s="193">
        <v>52</v>
      </c>
      <c r="K170" s="193">
        <v>25</v>
      </c>
      <c r="L170" s="193">
        <v>51.2</v>
      </c>
      <c r="M170" s="193">
        <v>0</v>
      </c>
      <c r="N170" s="203">
        <v>5.6</v>
      </c>
    </row>
    <row r="171" spans="1:14" ht="31.5" customHeight="1">
      <c r="A171" s="201" t="s">
        <v>192</v>
      </c>
      <c r="B171" s="202" t="s">
        <v>190</v>
      </c>
      <c r="C171" s="202" t="s">
        <v>191</v>
      </c>
      <c r="D171" s="193">
        <v>202</v>
      </c>
      <c r="E171" s="193">
        <v>45.1</v>
      </c>
      <c r="F171" s="193">
        <v>24.5</v>
      </c>
      <c r="G171" s="193">
        <v>46.4</v>
      </c>
      <c r="H171" s="193">
        <v>7</v>
      </c>
      <c r="I171" s="193" t="s">
        <v>1105</v>
      </c>
      <c r="J171" s="193">
        <v>67</v>
      </c>
      <c r="K171" s="193">
        <v>43.2</v>
      </c>
      <c r="L171" s="193">
        <v>49.2</v>
      </c>
      <c r="M171" s="193">
        <v>40</v>
      </c>
      <c r="N171" s="203">
        <v>34.799999999999997</v>
      </c>
    </row>
    <row r="172" spans="1:14" ht="31.5" customHeight="1">
      <c r="A172" s="201" t="s">
        <v>193</v>
      </c>
      <c r="B172" s="202" t="s">
        <v>190</v>
      </c>
      <c r="C172" s="202" t="s">
        <v>191</v>
      </c>
      <c r="D172" s="194">
        <v>3411</v>
      </c>
      <c r="E172" s="193">
        <v>42.5</v>
      </c>
      <c r="F172" s="193">
        <v>41.8</v>
      </c>
      <c r="G172" s="193">
        <v>35.299999999999997</v>
      </c>
      <c r="H172" s="193">
        <v>113</v>
      </c>
      <c r="I172" s="193">
        <v>12</v>
      </c>
      <c r="J172" s="193">
        <v>62</v>
      </c>
      <c r="K172" s="193">
        <v>40.9</v>
      </c>
      <c r="L172" s="193">
        <v>45.2</v>
      </c>
      <c r="M172" s="193">
        <v>23.5</v>
      </c>
      <c r="N172" s="203">
        <v>24.5</v>
      </c>
    </row>
    <row r="173" spans="1:14" ht="31.5" customHeight="1">
      <c r="A173" s="201" t="s">
        <v>194</v>
      </c>
      <c r="B173" s="202" t="s">
        <v>190</v>
      </c>
      <c r="C173" s="202" t="s">
        <v>191</v>
      </c>
      <c r="D173" s="193">
        <v>173</v>
      </c>
      <c r="E173" s="193">
        <v>25.8</v>
      </c>
      <c r="F173" s="193">
        <v>27.1</v>
      </c>
      <c r="G173" s="193">
        <v>40.700000000000003</v>
      </c>
      <c r="H173" s="193">
        <v>12</v>
      </c>
      <c r="I173" s="193">
        <v>0</v>
      </c>
      <c r="J173" s="193">
        <v>45</v>
      </c>
      <c r="K173" s="193">
        <v>56.7</v>
      </c>
      <c r="L173" s="193">
        <v>59.7</v>
      </c>
      <c r="M173" s="193">
        <v>50</v>
      </c>
      <c r="N173" s="203">
        <v>4</v>
      </c>
    </row>
    <row r="174" spans="1:14" ht="31.5" customHeight="1">
      <c r="A174" s="201" t="s">
        <v>195</v>
      </c>
      <c r="B174" s="202" t="s">
        <v>190</v>
      </c>
      <c r="C174" s="202" t="s">
        <v>191</v>
      </c>
      <c r="D174" s="193">
        <v>392</v>
      </c>
      <c r="E174" s="193">
        <v>44.7</v>
      </c>
      <c r="F174" s="193">
        <v>36.4</v>
      </c>
      <c r="G174" s="193">
        <v>49.4</v>
      </c>
      <c r="H174" s="193">
        <v>11</v>
      </c>
      <c r="I174" s="193" t="s">
        <v>1105</v>
      </c>
      <c r="J174" s="193">
        <v>58</v>
      </c>
      <c r="K174" s="193">
        <v>30</v>
      </c>
      <c r="L174" s="193">
        <v>56.9</v>
      </c>
      <c r="M174" s="193">
        <v>20</v>
      </c>
      <c r="N174" s="203">
        <v>30.8</v>
      </c>
    </row>
    <row r="175" spans="1:14" ht="31.5" customHeight="1">
      <c r="A175" s="201" t="s">
        <v>196</v>
      </c>
      <c r="B175" s="202" t="s">
        <v>190</v>
      </c>
      <c r="C175" s="202" t="s">
        <v>191</v>
      </c>
      <c r="D175" s="193">
        <v>409</v>
      </c>
      <c r="E175" s="193">
        <v>40.9</v>
      </c>
      <c r="F175" s="193">
        <v>45.3</v>
      </c>
      <c r="G175" s="193">
        <v>40</v>
      </c>
      <c r="H175" s="193">
        <v>11</v>
      </c>
      <c r="I175" s="193" t="s">
        <v>1105</v>
      </c>
      <c r="J175" s="193">
        <v>56</v>
      </c>
      <c r="K175" s="193">
        <v>46</v>
      </c>
      <c r="L175" s="193">
        <v>44.4</v>
      </c>
      <c r="M175" s="193">
        <v>25</v>
      </c>
      <c r="N175" s="203">
        <v>21.3</v>
      </c>
    </row>
    <row r="176" spans="1:14" ht="31.5" customHeight="1">
      <c r="A176" s="201" t="s">
        <v>197</v>
      </c>
      <c r="B176" s="202" t="s">
        <v>190</v>
      </c>
      <c r="C176" s="202" t="s">
        <v>191</v>
      </c>
      <c r="D176" s="193">
        <v>458</v>
      </c>
      <c r="E176" s="193">
        <v>40</v>
      </c>
      <c r="F176" s="193">
        <v>29.6</v>
      </c>
      <c r="G176" s="193">
        <v>36.1</v>
      </c>
      <c r="H176" s="193">
        <v>19</v>
      </c>
      <c r="I176" s="193" t="s">
        <v>1105</v>
      </c>
      <c r="J176" s="193">
        <v>58</v>
      </c>
      <c r="K176" s="193">
        <v>35.9</v>
      </c>
      <c r="L176" s="193">
        <v>51.6</v>
      </c>
      <c r="M176" s="193">
        <v>33.299999999999997</v>
      </c>
      <c r="N176" s="203">
        <v>9.3000000000000007</v>
      </c>
    </row>
    <row r="177" spans="1:14" ht="31.5" customHeight="1">
      <c r="A177" s="201" t="s">
        <v>198</v>
      </c>
      <c r="B177" s="202" t="s">
        <v>190</v>
      </c>
      <c r="C177" s="202" t="s">
        <v>191</v>
      </c>
      <c r="D177" s="193">
        <v>411</v>
      </c>
      <c r="E177" s="193">
        <v>41.3</v>
      </c>
      <c r="F177" s="193">
        <v>34</v>
      </c>
      <c r="G177" s="193">
        <v>36.200000000000003</v>
      </c>
      <c r="H177" s="193">
        <v>9</v>
      </c>
      <c r="I177" s="193" t="s">
        <v>1105</v>
      </c>
      <c r="J177" s="193">
        <v>60</v>
      </c>
      <c r="K177" s="193">
        <v>43.8</v>
      </c>
      <c r="L177" s="193">
        <v>48.2</v>
      </c>
      <c r="M177" s="193">
        <v>25</v>
      </c>
      <c r="N177" s="203">
        <v>23.7</v>
      </c>
    </row>
    <row r="178" spans="1:14" ht="31.5" customHeight="1">
      <c r="A178" s="201" t="s">
        <v>199</v>
      </c>
      <c r="B178" s="202" t="s">
        <v>190</v>
      </c>
      <c r="C178" s="202" t="s">
        <v>191</v>
      </c>
      <c r="D178" s="193">
        <v>340</v>
      </c>
      <c r="E178" s="193">
        <v>41</v>
      </c>
      <c r="F178" s="193">
        <v>43.3</v>
      </c>
      <c r="G178" s="193">
        <v>64.7</v>
      </c>
      <c r="H178" s="193">
        <v>19</v>
      </c>
      <c r="I178" s="193" t="s">
        <v>1105</v>
      </c>
      <c r="J178" s="193">
        <v>55</v>
      </c>
      <c r="K178" s="193">
        <v>45.5</v>
      </c>
      <c r="L178" s="193">
        <v>48.1</v>
      </c>
      <c r="M178" s="193">
        <v>46.2</v>
      </c>
      <c r="N178" s="203">
        <v>19.600000000000001</v>
      </c>
    </row>
    <row r="179" spans="1:14" ht="31.5" customHeight="1">
      <c r="A179" s="201" t="s">
        <v>200</v>
      </c>
      <c r="B179" s="202" t="s">
        <v>190</v>
      </c>
      <c r="C179" s="202" t="s">
        <v>191</v>
      </c>
      <c r="D179" s="193">
        <v>280</v>
      </c>
      <c r="E179" s="193">
        <v>47.6</v>
      </c>
      <c r="F179" s="193">
        <v>36</v>
      </c>
      <c r="G179" s="193">
        <v>49</v>
      </c>
      <c r="H179" s="193" t="s">
        <v>1105</v>
      </c>
      <c r="I179" s="193" t="s">
        <v>1105</v>
      </c>
      <c r="J179" s="193">
        <v>59</v>
      </c>
      <c r="K179" s="193">
        <v>43.8</v>
      </c>
      <c r="L179" s="193">
        <v>58.5</v>
      </c>
      <c r="M179" s="193">
        <v>40</v>
      </c>
      <c r="N179" s="203">
        <v>17.5</v>
      </c>
    </row>
    <row r="180" spans="1:14" ht="31.5" customHeight="1">
      <c r="A180" s="201" t="s">
        <v>201</v>
      </c>
      <c r="B180" s="202" t="s">
        <v>190</v>
      </c>
      <c r="C180" s="202" t="s">
        <v>191</v>
      </c>
      <c r="D180" s="193">
        <v>178</v>
      </c>
      <c r="E180" s="193">
        <v>48.3</v>
      </c>
      <c r="F180" s="193">
        <v>41.7</v>
      </c>
      <c r="G180" s="193">
        <v>0</v>
      </c>
      <c r="H180" s="193" t="s">
        <v>1105</v>
      </c>
      <c r="I180" s="193" t="s">
        <v>1105</v>
      </c>
      <c r="J180" s="193">
        <v>70</v>
      </c>
      <c r="K180" s="193">
        <v>36.799999999999997</v>
      </c>
      <c r="L180" s="193">
        <v>60.6</v>
      </c>
      <c r="M180" s="193">
        <v>0</v>
      </c>
      <c r="N180" s="203">
        <v>4.8</v>
      </c>
    </row>
    <row r="181" spans="1:14" ht="31.5" customHeight="1">
      <c r="A181" s="201" t="s">
        <v>202</v>
      </c>
      <c r="B181" s="202" t="s">
        <v>190</v>
      </c>
      <c r="C181" s="202" t="s">
        <v>191</v>
      </c>
      <c r="D181" s="193">
        <v>85</v>
      </c>
      <c r="E181" s="193">
        <v>50.5</v>
      </c>
      <c r="F181" s="193">
        <v>42.9</v>
      </c>
      <c r="G181" s="193">
        <v>38.9</v>
      </c>
      <c r="H181" s="193" t="s">
        <v>1105</v>
      </c>
      <c r="I181" s="193">
        <v>0</v>
      </c>
      <c r="J181" s="193">
        <v>54</v>
      </c>
      <c r="K181" s="193">
        <v>54.5</v>
      </c>
      <c r="L181" s="193">
        <v>50</v>
      </c>
      <c r="M181" s="193">
        <v>100</v>
      </c>
      <c r="N181" s="203">
        <v>46.2</v>
      </c>
    </row>
    <row r="182" spans="1:14" ht="31.5" customHeight="1">
      <c r="A182" s="201" t="s">
        <v>203</v>
      </c>
      <c r="B182" s="202" t="s">
        <v>190</v>
      </c>
      <c r="C182" s="202" t="s">
        <v>191</v>
      </c>
      <c r="D182" s="193">
        <v>189</v>
      </c>
      <c r="E182" s="193">
        <v>49.9</v>
      </c>
      <c r="F182" s="193">
        <v>39.200000000000003</v>
      </c>
      <c r="G182" s="193">
        <v>43.5</v>
      </c>
      <c r="H182" s="193">
        <v>31</v>
      </c>
      <c r="I182" s="193" t="s">
        <v>1105</v>
      </c>
      <c r="J182" s="193">
        <v>46</v>
      </c>
      <c r="K182" s="193">
        <v>46.8</v>
      </c>
      <c r="L182" s="193">
        <v>64.5</v>
      </c>
      <c r="M182" s="193">
        <v>0</v>
      </c>
      <c r="N182" s="203">
        <v>15.4</v>
      </c>
    </row>
    <row r="183" spans="1:14" ht="31.5" customHeight="1">
      <c r="A183" s="201" t="s">
        <v>204</v>
      </c>
      <c r="B183" s="202" t="s">
        <v>205</v>
      </c>
      <c r="C183" s="202" t="s">
        <v>206</v>
      </c>
      <c r="D183" s="193">
        <v>140</v>
      </c>
      <c r="E183" s="193">
        <v>42.9</v>
      </c>
      <c r="F183" s="193">
        <v>41</v>
      </c>
      <c r="G183" s="193">
        <v>68.400000000000006</v>
      </c>
      <c r="H183" s="193">
        <v>0</v>
      </c>
      <c r="I183" s="193">
        <v>0</v>
      </c>
      <c r="J183" s="193">
        <v>43</v>
      </c>
      <c r="K183" s="193">
        <v>63.2</v>
      </c>
      <c r="L183" s="193">
        <v>70</v>
      </c>
      <c r="M183" s="193">
        <v>0</v>
      </c>
      <c r="N183" s="203">
        <v>41.7</v>
      </c>
    </row>
    <row r="184" spans="1:14" ht="31.5" customHeight="1">
      <c r="A184" s="201" t="s">
        <v>207</v>
      </c>
      <c r="B184" s="202" t="s">
        <v>205</v>
      </c>
      <c r="C184" s="202" t="s">
        <v>206</v>
      </c>
      <c r="D184" s="193">
        <v>118</v>
      </c>
      <c r="E184" s="193">
        <v>43.7</v>
      </c>
      <c r="F184" s="193">
        <v>34</v>
      </c>
      <c r="G184" s="193">
        <v>69.2</v>
      </c>
      <c r="H184" s="193" t="s">
        <v>1105</v>
      </c>
      <c r="I184" s="193">
        <v>0</v>
      </c>
      <c r="J184" s="193">
        <v>53</v>
      </c>
      <c r="K184" s="193">
        <v>54.2</v>
      </c>
      <c r="L184" s="193">
        <v>32</v>
      </c>
      <c r="M184" s="193">
        <v>0</v>
      </c>
      <c r="N184" s="203">
        <v>27.3</v>
      </c>
    </row>
    <row r="185" spans="1:14" ht="31.5" customHeight="1">
      <c r="A185" s="201" t="s">
        <v>208</v>
      </c>
      <c r="B185" s="202" t="s">
        <v>205</v>
      </c>
      <c r="C185" s="202" t="s">
        <v>206</v>
      </c>
      <c r="D185" s="194">
        <v>6403</v>
      </c>
      <c r="E185" s="193">
        <v>43</v>
      </c>
      <c r="F185" s="193">
        <v>42.1</v>
      </c>
      <c r="G185" s="193">
        <v>45.1</v>
      </c>
      <c r="H185" s="193">
        <v>116</v>
      </c>
      <c r="I185" s="193">
        <v>17</v>
      </c>
      <c r="J185" s="193">
        <v>64</v>
      </c>
      <c r="K185" s="193">
        <v>52.7</v>
      </c>
      <c r="L185" s="193">
        <v>35.700000000000003</v>
      </c>
      <c r="M185" s="193">
        <v>14.4</v>
      </c>
      <c r="N185" s="203">
        <v>22.4</v>
      </c>
    </row>
    <row r="186" spans="1:14" ht="31.5" customHeight="1">
      <c r="A186" s="201" t="s">
        <v>209</v>
      </c>
      <c r="B186" s="202" t="s">
        <v>205</v>
      </c>
      <c r="C186" s="202" t="s">
        <v>206</v>
      </c>
      <c r="D186" s="193">
        <v>699</v>
      </c>
      <c r="E186" s="193">
        <v>41.7</v>
      </c>
      <c r="F186" s="193">
        <v>33.799999999999997</v>
      </c>
      <c r="G186" s="193">
        <v>56.7</v>
      </c>
      <c r="H186" s="193">
        <v>6</v>
      </c>
      <c r="I186" s="193" t="s">
        <v>1105</v>
      </c>
      <c r="J186" s="193">
        <v>58</v>
      </c>
      <c r="K186" s="193">
        <v>52.3</v>
      </c>
      <c r="L186" s="193">
        <v>51</v>
      </c>
      <c r="M186" s="193">
        <v>73.3</v>
      </c>
      <c r="N186" s="203">
        <v>22.3</v>
      </c>
    </row>
    <row r="187" spans="1:14" ht="31.5" customHeight="1">
      <c r="A187" s="201" t="s">
        <v>210</v>
      </c>
      <c r="B187" s="202" t="s">
        <v>205</v>
      </c>
      <c r="C187" s="202" t="s">
        <v>206</v>
      </c>
      <c r="D187" s="193">
        <v>44</v>
      </c>
      <c r="E187" s="193">
        <v>41</v>
      </c>
      <c r="F187" s="193">
        <v>34.5</v>
      </c>
      <c r="G187" s="193">
        <v>60</v>
      </c>
      <c r="H187" s="193" t="s">
        <v>1105</v>
      </c>
      <c r="I187" s="193">
        <v>0</v>
      </c>
      <c r="J187" s="193">
        <v>40</v>
      </c>
      <c r="K187" s="193">
        <v>53.8</v>
      </c>
      <c r="L187" s="193">
        <v>31.3</v>
      </c>
      <c r="M187" s="193">
        <v>0</v>
      </c>
      <c r="N187" s="203">
        <v>0</v>
      </c>
    </row>
    <row r="188" spans="1:14" ht="31.5" customHeight="1">
      <c r="A188" s="201" t="s">
        <v>211</v>
      </c>
      <c r="B188" s="202" t="s">
        <v>205</v>
      </c>
      <c r="C188" s="202" t="s">
        <v>206</v>
      </c>
      <c r="D188" s="193">
        <v>126</v>
      </c>
      <c r="E188" s="193">
        <v>34.5</v>
      </c>
      <c r="F188" s="193">
        <v>24.6</v>
      </c>
      <c r="G188" s="193">
        <v>33.299999999999997</v>
      </c>
      <c r="H188" s="193">
        <v>5</v>
      </c>
      <c r="I188" s="193">
        <v>0</v>
      </c>
      <c r="J188" s="193">
        <v>52</v>
      </c>
      <c r="K188" s="193">
        <v>58.3</v>
      </c>
      <c r="L188" s="193">
        <v>54.5</v>
      </c>
      <c r="M188" s="193">
        <v>0</v>
      </c>
      <c r="N188" s="203">
        <v>0</v>
      </c>
    </row>
    <row r="189" spans="1:14" ht="31.5" customHeight="1">
      <c r="A189" s="201" t="s">
        <v>212</v>
      </c>
      <c r="B189" s="202" t="s">
        <v>205</v>
      </c>
      <c r="C189" s="202" t="s">
        <v>206</v>
      </c>
      <c r="D189" s="193">
        <v>241</v>
      </c>
      <c r="E189" s="193">
        <v>38.4</v>
      </c>
      <c r="F189" s="193">
        <v>32.5</v>
      </c>
      <c r="G189" s="193">
        <v>38.200000000000003</v>
      </c>
      <c r="H189" s="193" t="s">
        <v>1105</v>
      </c>
      <c r="I189" s="193">
        <v>0</v>
      </c>
      <c r="J189" s="193">
        <v>42</v>
      </c>
      <c r="K189" s="193">
        <v>51.4</v>
      </c>
      <c r="L189" s="193">
        <v>51.4</v>
      </c>
      <c r="M189" s="193">
        <v>0</v>
      </c>
      <c r="N189" s="203">
        <v>14.3</v>
      </c>
    </row>
    <row r="190" spans="1:14" ht="31.5" customHeight="1">
      <c r="A190" s="201" t="s">
        <v>213</v>
      </c>
      <c r="B190" s="202" t="s">
        <v>205</v>
      </c>
      <c r="C190" s="202" t="s">
        <v>206</v>
      </c>
      <c r="D190" s="193">
        <v>52</v>
      </c>
      <c r="E190" s="193">
        <v>47.6</v>
      </c>
      <c r="F190" s="193">
        <v>37.5</v>
      </c>
      <c r="G190" s="193">
        <v>0</v>
      </c>
      <c r="H190" s="193">
        <v>6</v>
      </c>
      <c r="I190" s="193">
        <v>0</v>
      </c>
      <c r="J190" s="193">
        <v>43</v>
      </c>
      <c r="K190" s="193">
        <v>0</v>
      </c>
      <c r="L190" s="193">
        <v>70.400000000000006</v>
      </c>
      <c r="M190" s="193">
        <v>0</v>
      </c>
      <c r="N190" s="203">
        <v>0</v>
      </c>
    </row>
    <row r="191" spans="1:14" ht="31.5" customHeight="1">
      <c r="A191" s="201" t="s">
        <v>214</v>
      </c>
      <c r="B191" s="202" t="s">
        <v>205</v>
      </c>
      <c r="C191" s="202" t="s">
        <v>206</v>
      </c>
      <c r="D191" s="193">
        <v>34</v>
      </c>
      <c r="E191" s="193">
        <v>46.5</v>
      </c>
      <c r="F191" s="193">
        <v>63.6</v>
      </c>
      <c r="G191" s="193">
        <v>37.5</v>
      </c>
      <c r="H191" s="193" t="s">
        <v>1105</v>
      </c>
      <c r="I191" s="193">
        <v>0</v>
      </c>
      <c r="J191" s="193">
        <v>56</v>
      </c>
      <c r="K191" s="193">
        <v>0</v>
      </c>
      <c r="L191" s="193">
        <v>33.299999999999997</v>
      </c>
      <c r="M191" s="193">
        <v>0</v>
      </c>
      <c r="N191" s="203">
        <v>0</v>
      </c>
    </row>
    <row r="192" spans="1:14" ht="31.5" customHeight="1">
      <c r="A192" s="201" t="s">
        <v>215</v>
      </c>
      <c r="B192" s="202" t="s">
        <v>205</v>
      </c>
      <c r="C192" s="202" t="s">
        <v>206</v>
      </c>
      <c r="D192" s="193">
        <v>71</v>
      </c>
      <c r="E192" s="193">
        <v>26</v>
      </c>
      <c r="F192" s="193">
        <v>22.5</v>
      </c>
      <c r="G192" s="193">
        <v>40</v>
      </c>
      <c r="H192" s="193" t="s">
        <v>1105</v>
      </c>
      <c r="I192" s="193">
        <v>0</v>
      </c>
      <c r="J192" s="193">
        <v>55</v>
      </c>
      <c r="K192" s="193">
        <v>61.5</v>
      </c>
      <c r="L192" s="193">
        <v>31.6</v>
      </c>
      <c r="M192" s="193">
        <v>0</v>
      </c>
      <c r="N192" s="203">
        <v>0</v>
      </c>
    </row>
    <row r="193" spans="1:14" ht="31.5" customHeight="1">
      <c r="A193" s="201" t="s">
        <v>216</v>
      </c>
      <c r="B193" s="202" t="s">
        <v>205</v>
      </c>
      <c r="C193" s="202" t="s">
        <v>206</v>
      </c>
      <c r="D193" s="193">
        <v>30</v>
      </c>
      <c r="E193" s="193">
        <v>31.8</v>
      </c>
      <c r="F193" s="193">
        <v>26.7</v>
      </c>
      <c r="G193" s="193">
        <v>50</v>
      </c>
      <c r="H193" s="193" t="s">
        <v>1105</v>
      </c>
      <c r="I193" s="193">
        <v>0</v>
      </c>
      <c r="J193" s="193">
        <v>39</v>
      </c>
      <c r="K193" s="193">
        <v>75</v>
      </c>
      <c r="L193" s="193">
        <v>50</v>
      </c>
      <c r="M193" s="193">
        <v>0</v>
      </c>
      <c r="N193" s="203">
        <v>75</v>
      </c>
    </row>
    <row r="194" spans="1:14" ht="31.5" customHeight="1">
      <c r="A194" s="201" t="s">
        <v>217</v>
      </c>
      <c r="B194" s="202" t="s">
        <v>205</v>
      </c>
      <c r="C194" s="202" t="s">
        <v>206</v>
      </c>
      <c r="D194" s="193">
        <v>521</v>
      </c>
      <c r="E194" s="193">
        <v>35.299999999999997</v>
      </c>
      <c r="F194" s="193">
        <v>32.9</v>
      </c>
      <c r="G194" s="193">
        <v>43.6</v>
      </c>
      <c r="H194" s="193">
        <v>11</v>
      </c>
      <c r="I194" s="193" t="s">
        <v>1105</v>
      </c>
      <c r="J194" s="193">
        <v>50</v>
      </c>
      <c r="K194" s="193">
        <v>47.3</v>
      </c>
      <c r="L194" s="193">
        <v>51</v>
      </c>
      <c r="M194" s="193">
        <v>0</v>
      </c>
      <c r="N194" s="203">
        <v>18.100000000000001</v>
      </c>
    </row>
    <row r="195" spans="1:14" ht="31.5" customHeight="1">
      <c r="A195" s="201" t="s">
        <v>218</v>
      </c>
      <c r="B195" s="202" t="s">
        <v>205</v>
      </c>
      <c r="C195" s="202" t="s">
        <v>206</v>
      </c>
      <c r="D195" s="193">
        <v>19</v>
      </c>
      <c r="E195" s="193">
        <v>41.5</v>
      </c>
      <c r="F195" s="193">
        <v>33.299999999999997</v>
      </c>
      <c r="G195" s="193">
        <v>0</v>
      </c>
      <c r="H195" s="193">
        <v>0</v>
      </c>
      <c r="I195" s="193">
        <v>0</v>
      </c>
      <c r="J195" s="193">
        <v>78</v>
      </c>
      <c r="K195" s="193">
        <v>0</v>
      </c>
      <c r="L195" s="193">
        <v>0</v>
      </c>
      <c r="M195" s="193">
        <v>0</v>
      </c>
      <c r="N195" s="203">
        <v>0</v>
      </c>
    </row>
    <row r="196" spans="1:14" ht="31.5" customHeight="1">
      <c r="A196" s="201" t="s">
        <v>219</v>
      </c>
      <c r="B196" s="202" t="s">
        <v>205</v>
      </c>
      <c r="C196" s="202" t="s">
        <v>206</v>
      </c>
      <c r="D196" s="193">
        <v>42</v>
      </c>
      <c r="E196" s="193">
        <v>51.9</v>
      </c>
      <c r="F196" s="193">
        <v>6.3</v>
      </c>
      <c r="G196" s="193">
        <v>50</v>
      </c>
      <c r="H196" s="193">
        <v>0</v>
      </c>
      <c r="I196" s="193">
        <v>0</v>
      </c>
      <c r="J196" s="193">
        <v>52</v>
      </c>
      <c r="K196" s="193">
        <v>66.7</v>
      </c>
      <c r="L196" s="193">
        <v>57.1</v>
      </c>
      <c r="M196" s="193">
        <v>0</v>
      </c>
      <c r="N196" s="203">
        <v>0</v>
      </c>
    </row>
    <row r="197" spans="1:14" ht="31.5" customHeight="1">
      <c r="A197" s="201" t="s">
        <v>220</v>
      </c>
      <c r="B197" s="202" t="s">
        <v>205</v>
      </c>
      <c r="C197" s="202" t="s">
        <v>206</v>
      </c>
      <c r="D197" s="193">
        <v>261</v>
      </c>
      <c r="E197" s="193">
        <v>43.1</v>
      </c>
      <c r="F197" s="193">
        <v>40.1</v>
      </c>
      <c r="G197" s="193">
        <v>85.7</v>
      </c>
      <c r="H197" s="193">
        <v>6</v>
      </c>
      <c r="I197" s="193" t="s">
        <v>1105</v>
      </c>
      <c r="J197" s="193">
        <v>48</v>
      </c>
      <c r="K197" s="193">
        <v>46.2</v>
      </c>
      <c r="L197" s="193">
        <v>57.6</v>
      </c>
      <c r="M197" s="193">
        <v>50</v>
      </c>
      <c r="N197" s="203">
        <v>24.7</v>
      </c>
    </row>
    <row r="198" spans="1:14" ht="31.5" customHeight="1">
      <c r="A198" s="201" t="s">
        <v>221</v>
      </c>
      <c r="B198" s="202" t="s">
        <v>205</v>
      </c>
      <c r="C198" s="202" t="s">
        <v>206</v>
      </c>
      <c r="D198" s="193">
        <v>126</v>
      </c>
      <c r="E198" s="193">
        <v>44.2</v>
      </c>
      <c r="F198" s="193">
        <v>25</v>
      </c>
      <c r="G198" s="193">
        <v>0</v>
      </c>
      <c r="H198" s="193">
        <v>0</v>
      </c>
      <c r="I198" s="193">
        <v>0</v>
      </c>
      <c r="J198" s="193">
        <v>44</v>
      </c>
      <c r="K198" s="193">
        <v>63</v>
      </c>
      <c r="L198" s="193">
        <v>37.5</v>
      </c>
      <c r="M198" s="193">
        <v>0</v>
      </c>
      <c r="N198" s="203">
        <v>25</v>
      </c>
    </row>
    <row r="199" spans="1:14" ht="31.5" customHeight="1">
      <c r="A199" s="201" t="s">
        <v>222</v>
      </c>
      <c r="B199" s="202" t="s">
        <v>205</v>
      </c>
      <c r="C199" s="202" t="s">
        <v>206</v>
      </c>
      <c r="D199" s="193">
        <v>124</v>
      </c>
      <c r="E199" s="193">
        <v>43.2</v>
      </c>
      <c r="F199" s="193">
        <v>30.6</v>
      </c>
      <c r="G199" s="193">
        <v>40</v>
      </c>
      <c r="H199" s="193">
        <v>13</v>
      </c>
      <c r="I199" s="193" t="s">
        <v>1105</v>
      </c>
      <c r="J199" s="193">
        <v>60</v>
      </c>
      <c r="K199" s="193">
        <v>19</v>
      </c>
      <c r="L199" s="193">
        <v>60.8</v>
      </c>
      <c r="M199" s="193">
        <v>0</v>
      </c>
      <c r="N199" s="203">
        <v>35.700000000000003</v>
      </c>
    </row>
    <row r="200" spans="1:14" ht="31.5" customHeight="1">
      <c r="A200" s="201" t="s">
        <v>223</v>
      </c>
      <c r="B200" s="202" t="s">
        <v>205</v>
      </c>
      <c r="C200" s="202" t="s">
        <v>206</v>
      </c>
      <c r="D200" s="193">
        <v>401</v>
      </c>
      <c r="E200" s="193">
        <v>38.4</v>
      </c>
      <c r="F200" s="193">
        <v>28.8</v>
      </c>
      <c r="G200" s="193">
        <v>31.6</v>
      </c>
      <c r="H200" s="193">
        <v>27</v>
      </c>
      <c r="I200" s="193" t="s">
        <v>1105</v>
      </c>
      <c r="J200" s="193">
        <v>54</v>
      </c>
      <c r="K200" s="193">
        <v>52.5</v>
      </c>
      <c r="L200" s="193">
        <v>50.4</v>
      </c>
      <c r="M200" s="193">
        <v>40</v>
      </c>
      <c r="N200" s="203">
        <v>20</v>
      </c>
    </row>
    <row r="201" spans="1:14" ht="31.5" customHeight="1">
      <c r="A201" s="201" t="s">
        <v>224</v>
      </c>
      <c r="B201" s="202" t="s">
        <v>205</v>
      </c>
      <c r="C201" s="202" t="s">
        <v>206</v>
      </c>
      <c r="D201" s="193">
        <v>54</v>
      </c>
      <c r="E201" s="193">
        <v>38.700000000000003</v>
      </c>
      <c r="F201" s="193">
        <v>55.6</v>
      </c>
      <c r="G201" s="193">
        <v>33.299999999999997</v>
      </c>
      <c r="H201" s="193">
        <v>0</v>
      </c>
      <c r="I201" s="193">
        <v>0</v>
      </c>
      <c r="J201" s="193">
        <v>44</v>
      </c>
      <c r="K201" s="193">
        <v>60.9</v>
      </c>
      <c r="L201" s="193">
        <v>15.4</v>
      </c>
      <c r="M201" s="193">
        <v>0</v>
      </c>
      <c r="N201" s="203">
        <v>6.7</v>
      </c>
    </row>
    <row r="202" spans="1:14" ht="31.5" customHeight="1">
      <c r="A202" s="201" t="s">
        <v>225</v>
      </c>
      <c r="B202" s="202" t="s">
        <v>205</v>
      </c>
      <c r="C202" s="202" t="s">
        <v>206</v>
      </c>
      <c r="D202" s="193">
        <v>95</v>
      </c>
      <c r="E202" s="193">
        <v>31.8</v>
      </c>
      <c r="F202" s="193">
        <v>26.8</v>
      </c>
      <c r="G202" s="193">
        <v>50</v>
      </c>
      <c r="H202" s="193">
        <v>0</v>
      </c>
      <c r="I202" s="193">
        <v>0</v>
      </c>
      <c r="J202" s="193">
        <v>51</v>
      </c>
      <c r="K202" s="193">
        <v>38.1</v>
      </c>
      <c r="L202" s="193">
        <v>66.7</v>
      </c>
      <c r="M202" s="193">
        <v>0</v>
      </c>
      <c r="N202" s="203">
        <v>13.3</v>
      </c>
    </row>
    <row r="203" spans="1:14" ht="31.5" customHeight="1">
      <c r="A203" s="201" t="s">
        <v>226</v>
      </c>
      <c r="B203" s="202" t="s">
        <v>205</v>
      </c>
      <c r="C203" s="202" t="s">
        <v>206</v>
      </c>
      <c r="D203" s="193">
        <v>177</v>
      </c>
      <c r="E203" s="193">
        <v>40.9</v>
      </c>
      <c r="F203" s="193">
        <v>30.3</v>
      </c>
      <c r="G203" s="193">
        <v>63.6</v>
      </c>
      <c r="H203" s="193" t="s">
        <v>1105</v>
      </c>
      <c r="I203" s="193" t="s">
        <v>1105</v>
      </c>
      <c r="J203" s="193">
        <v>53</v>
      </c>
      <c r="K203" s="193">
        <v>15.6</v>
      </c>
      <c r="L203" s="193">
        <v>48.4</v>
      </c>
      <c r="M203" s="193">
        <v>0</v>
      </c>
      <c r="N203" s="203">
        <v>10</v>
      </c>
    </row>
    <row r="204" spans="1:14" ht="31.5" customHeight="1">
      <c r="A204" s="201" t="s">
        <v>227</v>
      </c>
      <c r="B204" s="202" t="s">
        <v>205</v>
      </c>
      <c r="C204" s="202" t="s">
        <v>206</v>
      </c>
      <c r="D204" s="193">
        <v>777</v>
      </c>
      <c r="E204" s="193">
        <v>31.2</v>
      </c>
      <c r="F204" s="193">
        <v>32.700000000000003</v>
      </c>
      <c r="G204" s="193">
        <v>25.4</v>
      </c>
      <c r="H204" s="193">
        <v>36</v>
      </c>
      <c r="I204" s="193" t="s">
        <v>1105</v>
      </c>
      <c r="J204" s="193">
        <v>56</v>
      </c>
      <c r="K204" s="193">
        <v>52.3</v>
      </c>
      <c r="L204" s="193">
        <v>53.8</v>
      </c>
      <c r="M204" s="193">
        <v>6.7</v>
      </c>
      <c r="N204" s="203">
        <v>17.600000000000001</v>
      </c>
    </row>
    <row r="205" spans="1:14" ht="31.5" customHeight="1">
      <c r="A205" s="201" t="s">
        <v>228</v>
      </c>
      <c r="B205" s="202" t="s">
        <v>229</v>
      </c>
      <c r="C205" s="202" t="s">
        <v>230</v>
      </c>
      <c r="D205" s="193">
        <v>164</v>
      </c>
      <c r="E205" s="193">
        <v>32</v>
      </c>
      <c r="F205" s="193">
        <v>38</v>
      </c>
      <c r="G205" s="193">
        <v>31.4</v>
      </c>
      <c r="H205" s="193" t="s">
        <v>1105</v>
      </c>
      <c r="I205" s="193" t="s">
        <v>1105</v>
      </c>
      <c r="J205" s="193">
        <v>39</v>
      </c>
      <c r="K205" s="193">
        <v>24.1</v>
      </c>
      <c r="L205" s="193">
        <v>40.6</v>
      </c>
      <c r="M205" s="193">
        <v>14.3</v>
      </c>
      <c r="N205" s="203">
        <v>29.4</v>
      </c>
    </row>
    <row r="206" spans="1:14" ht="31.5" customHeight="1">
      <c r="A206" s="201" t="s">
        <v>231</v>
      </c>
      <c r="B206" s="202" t="s">
        <v>229</v>
      </c>
      <c r="C206" s="202" t="s">
        <v>230</v>
      </c>
      <c r="D206" s="193">
        <v>158</v>
      </c>
      <c r="E206" s="193">
        <v>29.1</v>
      </c>
      <c r="F206" s="193">
        <v>30.1</v>
      </c>
      <c r="G206" s="193">
        <v>25.7</v>
      </c>
      <c r="H206" s="193" t="s">
        <v>1105</v>
      </c>
      <c r="I206" s="193" t="s">
        <v>1105</v>
      </c>
      <c r="J206" s="193">
        <v>31</v>
      </c>
      <c r="K206" s="193">
        <v>33.299999999999997</v>
      </c>
      <c r="L206" s="193">
        <v>40.700000000000003</v>
      </c>
      <c r="M206" s="193">
        <v>14.3</v>
      </c>
      <c r="N206" s="203">
        <v>18.2</v>
      </c>
    </row>
    <row r="207" spans="1:14" ht="31.5" customHeight="1">
      <c r="A207" s="201" t="s">
        <v>232</v>
      </c>
      <c r="B207" s="202" t="s">
        <v>229</v>
      </c>
      <c r="C207" s="202" t="s">
        <v>230</v>
      </c>
      <c r="D207" s="193">
        <v>18</v>
      </c>
      <c r="E207" s="193">
        <v>24.6</v>
      </c>
      <c r="F207" s="193">
        <v>12</v>
      </c>
      <c r="G207" s="193">
        <v>20</v>
      </c>
      <c r="H207" s="193" t="s">
        <v>1105</v>
      </c>
      <c r="I207" s="193" t="s">
        <v>1105</v>
      </c>
      <c r="J207" s="193">
        <v>30</v>
      </c>
      <c r="K207" s="193">
        <v>18.2</v>
      </c>
      <c r="L207" s="193">
        <v>60</v>
      </c>
      <c r="M207" s="193">
        <v>0</v>
      </c>
      <c r="N207" s="203">
        <v>10</v>
      </c>
    </row>
    <row r="208" spans="1:14" ht="31.5" customHeight="1">
      <c r="A208" s="201" t="s">
        <v>233</v>
      </c>
      <c r="B208" s="202" t="s">
        <v>229</v>
      </c>
      <c r="C208" s="202" t="s">
        <v>230</v>
      </c>
      <c r="D208" s="193">
        <v>165</v>
      </c>
      <c r="E208" s="193">
        <v>32.5</v>
      </c>
      <c r="F208" s="193">
        <v>34.6</v>
      </c>
      <c r="G208" s="193">
        <v>21.3</v>
      </c>
      <c r="H208" s="193">
        <v>6</v>
      </c>
      <c r="I208" s="193" t="s">
        <v>1105</v>
      </c>
      <c r="J208" s="193">
        <v>35</v>
      </c>
      <c r="K208" s="193">
        <v>35.9</v>
      </c>
      <c r="L208" s="193">
        <v>27</v>
      </c>
      <c r="M208" s="193">
        <v>50</v>
      </c>
      <c r="N208" s="203">
        <v>7.2</v>
      </c>
    </row>
    <row r="209" spans="1:14" ht="31.5" customHeight="1">
      <c r="A209" s="201" t="s">
        <v>234</v>
      </c>
      <c r="B209" s="202" t="s">
        <v>229</v>
      </c>
      <c r="C209" s="202" t="s">
        <v>230</v>
      </c>
      <c r="D209" s="193">
        <v>30</v>
      </c>
      <c r="E209" s="193">
        <v>35.6</v>
      </c>
      <c r="F209" s="193">
        <v>50</v>
      </c>
      <c r="G209" s="193">
        <v>33.299999999999997</v>
      </c>
      <c r="H209" s="193" t="s">
        <v>1105</v>
      </c>
      <c r="I209" s="193">
        <v>0</v>
      </c>
      <c r="J209" s="193">
        <v>34</v>
      </c>
      <c r="K209" s="193">
        <v>50</v>
      </c>
      <c r="L209" s="193">
        <v>40</v>
      </c>
      <c r="M209" s="193">
        <v>0</v>
      </c>
      <c r="N209" s="203">
        <v>0</v>
      </c>
    </row>
    <row r="210" spans="1:14" ht="31.5" customHeight="1">
      <c r="A210" s="201" t="s">
        <v>235</v>
      </c>
      <c r="B210" s="202" t="s">
        <v>229</v>
      </c>
      <c r="C210" s="202" t="s">
        <v>230</v>
      </c>
      <c r="D210" s="193">
        <v>78</v>
      </c>
      <c r="E210" s="193">
        <v>29.3</v>
      </c>
      <c r="F210" s="193">
        <v>18.5</v>
      </c>
      <c r="G210" s="193">
        <v>33.299999999999997</v>
      </c>
      <c r="H210" s="193" t="s">
        <v>1105</v>
      </c>
      <c r="I210" s="193">
        <v>0</v>
      </c>
      <c r="J210" s="193">
        <v>42</v>
      </c>
      <c r="K210" s="193">
        <v>40</v>
      </c>
      <c r="L210" s="193">
        <v>45</v>
      </c>
      <c r="M210" s="193">
        <v>0</v>
      </c>
      <c r="N210" s="203">
        <v>7.7</v>
      </c>
    </row>
    <row r="211" spans="1:14" ht="31.5" customHeight="1">
      <c r="A211" s="201" t="s">
        <v>236</v>
      </c>
      <c r="B211" s="202" t="s">
        <v>229</v>
      </c>
      <c r="C211" s="202" t="s">
        <v>230</v>
      </c>
      <c r="D211" s="193">
        <v>20</v>
      </c>
      <c r="E211" s="193">
        <v>37</v>
      </c>
      <c r="F211" s="193">
        <v>60</v>
      </c>
      <c r="G211" s="193">
        <v>33.299999999999997</v>
      </c>
      <c r="H211" s="193">
        <v>0</v>
      </c>
      <c r="I211" s="193">
        <v>0</v>
      </c>
      <c r="J211" s="193">
        <v>46</v>
      </c>
      <c r="K211" s="193">
        <v>25</v>
      </c>
      <c r="L211" s="193">
        <v>100</v>
      </c>
      <c r="M211" s="193">
        <v>0</v>
      </c>
      <c r="N211" s="203">
        <v>0</v>
      </c>
    </row>
    <row r="212" spans="1:14" ht="31.5" customHeight="1">
      <c r="A212" s="201" t="s">
        <v>237</v>
      </c>
      <c r="B212" s="202" t="s">
        <v>229</v>
      </c>
      <c r="C212" s="202" t="s">
        <v>230</v>
      </c>
      <c r="D212" s="193">
        <v>293</v>
      </c>
      <c r="E212" s="193">
        <v>35</v>
      </c>
      <c r="F212" s="193">
        <v>42</v>
      </c>
      <c r="G212" s="193">
        <v>43.5</v>
      </c>
      <c r="H212" s="193" t="s">
        <v>1105</v>
      </c>
      <c r="I212" s="193" t="s">
        <v>1105</v>
      </c>
      <c r="J212" s="193">
        <v>36</v>
      </c>
      <c r="K212" s="193">
        <v>45.9</v>
      </c>
      <c r="L212" s="193">
        <v>50</v>
      </c>
      <c r="M212" s="193">
        <v>40</v>
      </c>
      <c r="N212" s="203">
        <v>17.2</v>
      </c>
    </row>
    <row r="213" spans="1:14" ht="31.5" customHeight="1">
      <c r="A213" s="201" t="s">
        <v>238</v>
      </c>
      <c r="B213" s="202" t="s">
        <v>229</v>
      </c>
      <c r="C213" s="202" t="s">
        <v>230</v>
      </c>
      <c r="D213" s="193">
        <v>232</v>
      </c>
      <c r="E213" s="193">
        <v>30.6</v>
      </c>
      <c r="F213" s="193">
        <v>34.6</v>
      </c>
      <c r="G213" s="193">
        <v>25.7</v>
      </c>
      <c r="H213" s="193">
        <v>7</v>
      </c>
      <c r="I213" s="193">
        <v>0</v>
      </c>
      <c r="J213" s="193">
        <v>37</v>
      </c>
      <c r="K213" s="193">
        <v>31.4</v>
      </c>
      <c r="L213" s="193">
        <v>38.299999999999997</v>
      </c>
      <c r="M213" s="193">
        <v>18.2</v>
      </c>
      <c r="N213" s="203">
        <v>21.9</v>
      </c>
    </row>
    <row r="214" spans="1:14" ht="31.5" customHeight="1">
      <c r="A214" s="201" t="s">
        <v>239</v>
      </c>
      <c r="B214" s="202" t="s">
        <v>229</v>
      </c>
      <c r="C214" s="202" t="s">
        <v>230</v>
      </c>
      <c r="D214" s="193">
        <v>31</v>
      </c>
      <c r="E214" s="193">
        <v>30.2</v>
      </c>
      <c r="F214" s="193">
        <v>25</v>
      </c>
      <c r="G214" s="193">
        <v>14.3</v>
      </c>
      <c r="H214" s="193">
        <v>0</v>
      </c>
      <c r="I214" s="193" t="s">
        <v>1105</v>
      </c>
      <c r="J214" s="193">
        <v>26</v>
      </c>
      <c r="K214" s="193">
        <v>31.3</v>
      </c>
      <c r="L214" s="193">
        <v>0</v>
      </c>
      <c r="M214" s="193">
        <v>0</v>
      </c>
      <c r="N214" s="203">
        <v>25</v>
      </c>
    </row>
    <row r="215" spans="1:14" ht="31.5" customHeight="1">
      <c r="A215" s="201" t="s">
        <v>240</v>
      </c>
      <c r="B215" s="202" t="s">
        <v>229</v>
      </c>
      <c r="C215" s="202" t="s">
        <v>230</v>
      </c>
      <c r="D215" s="193">
        <v>389</v>
      </c>
      <c r="E215" s="193">
        <v>37.200000000000003</v>
      </c>
      <c r="F215" s="193">
        <v>34.200000000000003</v>
      </c>
      <c r="G215" s="193">
        <v>33.799999999999997</v>
      </c>
      <c r="H215" s="193">
        <v>7</v>
      </c>
      <c r="I215" s="193" t="s">
        <v>1105</v>
      </c>
      <c r="J215" s="193">
        <v>39</v>
      </c>
      <c r="K215" s="193">
        <v>50</v>
      </c>
      <c r="L215" s="193">
        <v>45</v>
      </c>
      <c r="M215" s="193">
        <v>23.1</v>
      </c>
      <c r="N215" s="203">
        <v>10.6</v>
      </c>
    </row>
    <row r="216" spans="1:14" ht="31.5" customHeight="1">
      <c r="A216" s="201" t="s">
        <v>241</v>
      </c>
      <c r="B216" s="202" t="s">
        <v>229</v>
      </c>
      <c r="C216" s="202" t="s">
        <v>230</v>
      </c>
      <c r="D216" s="193">
        <v>42</v>
      </c>
      <c r="E216" s="193">
        <v>32</v>
      </c>
      <c r="F216" s="193">
        <v>22.6</v>
      </c>
      <c r="G216" s="193">
        <v>25</v>
      </c>
      <c r="H216" s="193" t="s">
        <v>1105</v>
      </c>
      <c r="I216" s="193">
        <v>0</v>
      </c>
      <c r="J216" s="193">
        <v>25</v>
      </c>
      <c r="K216" s="193">
        <v>46.2</v>
      </c>
      <c r="L216" s="193">
        <v>50</v>
      </c>
      <c r="M216" s="193">
        <v>0</v>
      </c>
      <c r="N216" s="203">
        <v>0</v>
      </c>
    </row>
    <row r="217" spans="1:14" ht="31.5" customHeight="1">
      <c r="A217" s="201" t="s">
        <v>242</v>
      </c>
      <c r="B217" s="202" t="s">
        <v>229</v>
      </c>
      <c r="C217" s="202" t="s">
        <v>230</v>
      </c>
      <c r="D217" s="193">
        <v>196</v>
      </c>
      <c r="E217" s="193">
        <v>30</v>
      </c>
      <c r="F217" s="193">
        <v>22.8</v>
      </c>
      <c r="G217" s="193">
        <v>19.7</v>
      </c>
      <c r="H217" s="193" t="s">
        <v>1105</v>
      </c>
      <c r="I217" s="193" t="s">
        <v>1105</v>
      </c>
      <c r="J217" s="193">
        <v>34</v>
      </c>
      <c r="K217" s="193">
        <v>31.8</v>
      </c>
      <c r="L217" s="193">
        <v>37.799999999999997</v>
      </c>
      <c r="M217" s="193">
        <v>50</v>
      </c>
      <c r="N217" s="203">
        <v>26.9</v>
      </c>
    </row>
    <row r="218" spans="1:14" ht="31.5" customHeight="1">
      <c r="A218" s="201" t="s">
        <v>243</v>
      </c>
      <c r="B218" s="202" t="s">
        <v>229</v>
      </c>
      <c r="C218" s="202" t="s">
        <v>230</v>
      </c>
      <c r="D218" s="194">
        <v>1437</v>
      </c>
      <c r="E218" s="193">
        <v>32.5</v>
      </c>
      <c r="F218" s="193">
        <v>33.5</v>
      </c>
      <c r="G218" s="193">
        <v>34.9</v>
      </c>
      <c r="H218" s="193">
        <v>54</v>
      </c>
      <c r="I218" s="193">
        <v>7</v>
      </c>
      <c r="J218" s="193">
        <v>41</v>
      </c>
      <c r="K218" s="193">
        <v>43.6</v>
      </c>
      <c r="L218" s="193">
        <v>49</v>
      </c>
      <c r="M218" s="193">
        <v>24.2</v>
      </c>
      <c r="N218" s="203">
        <v>14.8</v>
      </c>
    </row>
    <row r="219" spans="1:14" ht="31.5" customHeight="1">
      <c r="A219" s="201" t="s">
        <v>244</v>
      </c>
      <c r="B219" s="202" t="s">
        <v>229</v>
      </c>
      <c r="C219" s="202" t="s">
        <v>230</v>
      </c>
      <c r="D219" s="193">
        <v>32</v>
      </c>
      <c r="E219" s="193">
        <v>34</v>
      </c>
      <c r="F219" s="193">
        <v>40</v>
      </c>
      <c r="G219" s="193">
        <v>100</v>
      </c>
      <c r="H219" s="193" t="s">
        <v>1105</v>
      </c>
      <c r="I219" s="193" t="s">
        <v>1105</v>
      </c>
      <c r="J219" s="193">
        <v>35</v>
      </c>
      <c r="K219" s="193">
        <v>21.4</v>
      </c>
      <c r="L219" s="193">
        <v>50</v>
      </c>
      <c r="M219" s="193">
        <v>100</v>
      </c>
      <c r="N219" s="203">
        <v>57.1</v>
      </c>
    </row>
    <row r="220" spans="1:14" ht="31.5" customHeight="1">
      <c r="A220" s="201" t="s">
        <v>245</v>
      </c>
      <c r="B220" s="202" t="s">
        <v>229</v>
      </c>
      <c r="C220" s="202" t="s">
        <v>230</v>
      </c>
      <c r="D220" s="193">
        <v>75</v>
      </c>
      <c r="E220" s="193">
        <v>36.1</v>
      </c>
      <c r="F220" s="193">
        <v>35.9</v>
      </c>
      <c r="G220" s="193">
        <v>38.5</v>
      </c>
      <c r="H220" s="193" t="s">
        <v>1105</v>
      </c>
      <c r="I220" s="193">
        <v>0</v>
      </c>
      <c r="J220" s="193">
        <v>33</v>
      </c>
      <c r="K220" s="193">
        <v>55.6</v>
      </c>
      <c r="L220" s="193">
        <v>56.7</v>
      </c>
      <c r="M220" s="193">
        <v>100</v>
      </c>
      <c r="N220" s="203">
        <v>42.9</v>
      </c>
    </row>
    <row r="221" spans="1:14" ht="31.5" customHeight="1">
      <c r="A221" s="201" t="s">
        <v>246</v>
      </c>
      <c r="B221" s="202" t="s">
        <v>229</v>
      </c>
      <c r="C221" s="202" t="s">
        <v>230</v>
      </c>
      <c r="D221" s="193">
        <v>32</v>
      </c>
      <c r="E221" s="193">
        <v>31.6</v>
      </c>
      <c r="F221" s="193">
        <v>23.5</v>
      </c>
      <c r="G221" s="193">
        <v>14.3</v>
      </c>
      <c r="H221" s="193">
        <v>0</v>
      </c>
      <c r="I221" s="193">
        <v>0</v>
      </c>
      <c r="J221" s="193">
        <v>26</v>
      </c>
      <c r="K221" s="193">
        <v>43.8</v>
      </c>
      <c r="L221" s="193">
        <v>30</v>
      </c>
      <c r="M221" s="193">
        <v>0</v>
      </c>
      <c r="N221" s="203">
        <v>0</v>
      </c>
    </row>
    <row r="222" spans="1:14" ht="31.5" customHeight="1">
      <c r="A222" s="201" t="s">
        <v>247</v>
      </c>
      <c r="B222" s="202" t="s">
        <v>229</v>
      </c>
      <c r="C222" s="202" t="s">
        <v>230</v>
      </c>
      <c r="D222" s="193">
        <v>93</v>
      </c>
      <c r="E222" s="193">
        <v>35.4</v>
      </c>
      <c r="F222" s="193">
        <v>27.9</v>
      </c>
      <c r="G222" s="193">
        <v>55.6</v>
      </c>
      <c r="H222" s="193" t="s">
        <v>1105</v>
      </c>
      <c r="I222" s="193">
        <v>0</v>
      </c>
      <c r="J222" s="193">
        <v>32</v>
      </c>
      <c r="K222" s="193">
        <v>34.5</v>
      </c>
      <c r="L222" s="193">
        <v>57.7</v>
      </c>
      <c r="M222" s="193">
        <v>0</v>
      </c>
      <c r="N222" s="203">
        <v>53.8</v>
      </c>
    </row>
    <row r="223" spans="1:14" ht="31.5" customHeight="1">
      <c r="A223" s="201" t="s">
        <v>248</v>
      </c>
      <c r="B223" s="202" t="s">
        <v>249</v>
      </c>
      <c r="C223" s="202" t="s">
        <v>250</v>
      </c>
      <c r="D223" s="193">
        <v>17</v>
      </c>
      <c r="E223" s="193">
        <v>32.299999999999997</v>
      </c>
      <c r="F223" s="193">
        <v>28.6</v>
      </c>
      <c r="G223" s="193">
        <v>27.3</v>
      </c>
      <c r="H223" s="193">
        <v>0</v>
      </c>
      <c r="I223" s="193">
        <v>0</v>
      </c>
      <c r="J223" s="193">
        <v>34</v>
      </c>
      <c r="K223" s="193">
        <v>16.7</v>
      </c>
      <c r="L223" s="193">
        <v>83.3</v>
      </c>
      <c r="M223" s="193">
        <v>0</v>
      </c>
      <c r="N223" s="203">
        <v>0</v>
      </c>
    </row>
    <row r="224" spans="1:14" ht="31.5" customHeight="1">
      <c r="A224" s="201" t="s">
        <v>251</v>
      </c>
      <c r="B224" s="202" t="s">
        <v>249</v>
      </c>
      <c r="C224" s="202" t="s">
        <v>250</v>
      </c>
      <c r="D224" s="193">
        <v>22</v>
      </c>
      <c r="E224" s="193">
        <v>34.4</v>
      </c>
      <c r="F224" s="193">
        <v>28.6</v>
      </c>
      <c r="G224" s="193">
        <v>46.8</v>
      </c>
      <c r="H224" s="193">
        <v>0</v>
      </c>
      <c r="I224" s="193">
        <v>0</v>
      </c>
      <c r="J224" s="193">
        <v>30</v>
      </c>
      <c r="K224" s="193">
        <v>25</v>
      </c>
      <c r="L224" s="193">
        <v>0</v>
      </c>
      <c r="M224" s="193">
        <v>0</v>
      </c>
      <c r="N224" s="203">
        <v>31.6</v>
      </c>
    </row>
    <row r="225" spans="1:14" ht="31.5" customHeight="1">
      <c r="A225" s="201" t="s">
        <v>252</v>
      </c>
      <c r="B225" s="202" t="s">
        <v>249</v>
      </c>
      <c r="C225" s="202" t="s">
        <v>250</v>
      </c>
      <c r="D225" s="193">
        <v>61</v>
      </c>
      <c r="E225" s="193">
        <v>36</v>
      </c>
      <c r="F225" s="193">
        <v>27</v>
      </c>
      <c r="G225" s="193">
        <v>26.7</v>
      </c>
      <c r="H225" s="193" t="s">
        <v>1105</v>
      </c>
      <c r="I225" s="193" t="s">
        <v>1105</v>
      </c>
      <c r="J225" s="193">
        <v>50</v>
      </c>
      <c r="K225" s="193">
        <v>60</v>
      </c>
      <c r="L225" s="193">
        <v>17.399999999999999</v>
      </c>
      <c r="M225" s="193">
        <v>0</v>
      </c>
      <c r="N225" s="203">
        <v>7.1</v>
      </c>
    </row>
    <row r="226" spans="1:14" ht="31.5" customHeight="1">
      <c r="A226" s="201" t="s">
        <v>253</v>
      </c>
      <c r="B226" s="202" t="s">
        <v>249</v>
      </c>
      <c r="C226" s="202" t="s">
        <v>250</v>
      </c>
      <c r="D226" s="193">
        <v>70</v>
      </c>
      <c r="E226" s="193">
        <v>28.5</v>
      </c>
      <c r="F226" s="193">
        <v>19.7</v>
      </c>
      <c r="G226" s="193">
        <v>24.5</v>
      </c>
      <c r="H226" s="193" t="s">
        <v>1105</v>
      </c>
      <c r="I226" s="193" t="s">
        <v>1105</v>
      </c>
      <c r="J226" s="193">
        <v>50</v>
      </c>
      <c r="K226" s="193">
        <v>33.299999999999997</v>
      </c>
      <c r="L226" s="193">
        <v>14.3</v>
      </c>
      <c r="M226" s="193">
        <v>0</v>
      </c>
      <c r="N226" s="203">
        <v>12.8</v>
      </c>
    </row>
    <row r="227" spans="1:14" ht="31.5" customHeight="1">
      <c r="A227" s="201" t="s">
        <v>254</v>
      </c>
      <c r="B227" s="202" t="s">
        <v>249</v>
      </c>
      <c r="C227" s="202" t="s">
        <v>250</v>
      </c>
      <c r="D227" s="193">
        <v>145</v>
      </c>
      <c r="E227" s="193">
        <v>22.8</v>
      </c>
      <c r="F227" s="193">
        <v>27.4</v>
      </c>
      <c r="G227" s="193">
        <v>36.4</v>
      </c>
      <c r="H227" s="193" t="s">
        <v>1105</v>
      </c>
      <c r="I227" s="193" t="s">
        <v>1105</v>
      </c>
      <c r="J227" s="193">
        <v>48</v>
      </c>
      <c r="K227" s="193">
        <v>41.3</v>
      </c>
      <c r="L227" s="193">
        <v>41.2</v>
      </c>
      <c r="M227" s="193">
        <v>50</v>
      </c>
      <c r="N227" s="203">
        <v>4.5</v>
      </c>
    </row>
    <row r="228" spans="1:14" ht="31.5" customHeight="1">
      <c r="A228" s="201" t="s">
        <v>255</v>
      </c>
      <c r="B228" s="202" t="s">
        <v>249</v>
      </c>
      <c r="C228" s="202" t="s">
        <v>250</v>
      </c>
      <c r="D228" s="193">
        <v>28</v>
      </c>
      <c r="E228" s="193">
        <v>29.3</v>
      </c>
      <c r="F228" s="193">
        <v>20</v>
      </c>
      <c r="G228" s="193">
        <v>26.5</v>
      </c>
      <c r="H228" s="193">
        <v>0</v>
      </c>
      <c r="I228" s="193" t="s">
        <v>1105</v>
      </c>
      <c r="J228" s="193">
        <v>41</v>
      </c>
      <c r="K228" s="193">
        <v>44.4</v>
      </c>
      <c r="L228" s="193">
        <v>44.4</v>
      </c>
      <c r="M228" s="193">
        <v>0</v>
      </c>
      <c r="N228" s="203">
        <v>5.6</v>
      </c>
    </row>
    <row r="229" spans="1:14" ht="31.5" customHeight="1">
      <c r="A229" s="201" t="s">
        <v>256</v>
      </c>
      <c r="B229" s="202" t="s">
        <v>249</v>
      </c>
      <c r="C229" s="202" t="s">
        <v>250</v>
      </c>
      <c r="D229" s="193">
        <v>73</v>
      </c>
      <c r="E229" s="193">
        <v>28.5</v>
      </c>
      <c r="F229" s="193">
        <v>40</v>
      </c>
      <c r="G229" s="193">
        <v>31.7</v>
      </c>
      <c r="H229" s="193" t="s">
        <v>1105</v>
      </c>
      <c r="I229" s="193" t="s">
        <v>1105</v>
      </c>
      <c r="J229" s="193">
        <v>55</v>
      </c>
      <c r="K229" s="193">
        <v>30</v>
      </c>
      <c r="L229" s="193">
        <v>29.4</v>
      </c>
      <c r="M229" s="193">
        <v>20</v>
      </c>
      <c r="N229" s="203">
        <v>10.7</v>
      </c>
    </row>
    <row r="230" spans="1:14" ht="31.5" customHeight="1">
      <c r="A230" s="201" t="s">
        <v>257</v>
      </c>
      <c r="B230" s="202" t="s">
        <v>249</v>
      </c>
      <c r="C230" s="202" t="s">
        <v>250</v>
      </c>
      <c r="D230" s="193">
        <v>243</v>
      </c>
      <c r="E230" s="193">
        <v>26.2</v>
      </c>
      <c r="F230" s="193">
        <v>25.5</v>
      </c>
      <c r="G230" s="193">
        <v>29.7</v>
      </c>
      <c r="H230" s="193">
        <v>8</v>
      </c>
      <c r="I230" s="193" t="s">
        <v>1105</v>
      </c>
      <c r="J230" s="193">
        <v>45</v>
      </c>
      <c r="K230" s="193">
        <v>37.700000000000003</v>
      </c>
      <c r="L230" s="193">
        <v>29</v>
      </c>
      <c r="M230" s="193">
        <v>28.6</v>
      </c>
      <c r="N230" s="203">
        <v>14.8</v>
      </c>
    </row>
    <row r="231" spans="1:14" ht="31.5" customHeight="1">
      <c r="A231" s="201" t="s">
        <v>258</v>
      </c>
      <c r="B231" s="202" t="s">
        <v>249</v>
      </c>
      <c r="C231" s="202" t="s">
        <v>250</v>
      </c>
      <c r="D231" s="193">
        <v>63</v>
      </c>
      <c r="E231" s="193">
        <v>34.200000000000003</v>
      </c>
      <c r="F231" s="193">
        <v>21.3</v>
      </c>
      <c r="G231" s="193">
        <v>32.200000000000003</v>
      </c>
      <c r="H231" s="193" t="s">
        <v>1105</v>
      </c>
      <c r="I231" s="193" t="s">
        <v>1105</v>
      </c>
      <c r="J231" s="193">
        <v>34</v>
      </c>
      <c r="K231" s="193">
        <v>29.4</v>
      </c>
      <c r="L231" s="193">
        <v>31.6</v>
      </c>
      <c r="M231" s="193">
        <v>11.1</v>
      </c>
      <c r="N231" s="203">
        <v>10.1</v>
      </c>
    </row>
    <row r="232" spans="1:14" ht="31.5" customHeight="1">
      <c r="A232" s="204" t="s">
        <v>259</v>
      </c>
      <c r="B232" s="202" t="s">
        <v>249</v>
      </c>
      <c r="C232" s="202" t="s">
        <v>250</v>
      </c>
      <c r="D232" s="193">
        <v>78</v>
      </c>
      <c r="E232" s="193">
        <v>23.5</v>
      </c>
      <c r="F232" s="193">
        <v>25</v>
      </c>
      <c r="G232" s="193">
        <v>27.4</v>
      </c>
      <c r="H232" s="193">
        <v>0</v>
      </c>
      <c r="I232" s="193" t="s">
        <v>1105</v>
      </c>
      <c r="J232" s="193">
        <v>46</v>
      </c>
      <c r="K232" s="193">
        <v>28.6</v>
      </c>
      <c r="L232" s="193">
        <v>41.2</v>
      </c>
      <c r="M232" s="193">
        <v>12.5</v>
      </c>
      <c r="N232" s="203">
        <v>42.9</v>
      </c>
    </row>
    <row r="233" spans="1:14" ht="31.5" customHeight="1">
      <c r="A233" s="201" t="s">
        <v>260</v>
      </c>
      <c r="B233" s="202" t="s">
        <v>249</v>
      </c>
      <c r="C233" s="202" t="s">
        <v>250</v>
      </c>
      <c r="D233" s="193">
        <v>397</v>
      </c>
      <c r="E233" s="193">
        <v>38.6</v>
      </c>
      <c r="F233" s="193">
        <v>27.4</v>
      </c>
      <c r="G233" s="193">
        <v>41.4</v>
      </c>
      <c r="H233" s="193">
        <v>6</v>
      </c>
      <c r="I233" s="193" t="s">
        <v>1105</v>
      </c>
      <c r="J233" s="193">
        <v>44</v>
      </c>
      <c r="K233" s="193">
        <v>36.700000000000003</v>
      </c>
      <c r="L233" s="193">
        <v>30.4</v>
      </c>
      <c r="M233" s="193">
        <v>22.2</v>
      </c>
      <c r="N233" s="203">
        <v>21.2</v>
      </c>
    </row>
    <row r="234" spans="1:14" ht="31.5" customHeight="1">
      <c r="A234" s="201" t="s">
        <v>261</v>
      </c>
      <c r="B234" s="202" t="s">
        <v>249</v>
      </c>
      <c r="C234" s="202" t="s">
        <v>250</v>
      </c>
      <c r="D234" s="193">
        <v>69</v>
      </c>
      <c r="E234" s="193">
        <v>29.3</v>
      </c>
      <c r="F234" s="193">
        <v>23.6</v>
      </c>
      <c r="G234" s="193">
        <v>25</v>
      </c>
      <c r="H234" s="193">
        <v>0</v>
      </c>
      <c r="I234" s="193" t="s">
        <v>1105</v>
      </c>
      <c r="J234" s="193">
        <v>41</v>
      </c>
      <c r="K234" s="193">
        <v>45.5</v>
      </c>
      <c r="L234" s="193">
        <v>33.299999999999997</v>
      </c>
      <c r="M234" s="193">
        <v>16.7</v>
      </c>
      <c r="N234" s="203">
        <v>4.5999999999999996</v>
      </c>
    </row>
    <row r="235" spans="1:14" ht="31.5" customHeight="1">
      <c r="A235" s="201" t="s">
        <v>262</v>
      </c>
      <c r="B235" s="202" t="s">
        <v>249</v>
      </c>
      <c r="C235" s="202" t="s">
        <v>250</v>
      </c>
      <c r="D235" s="194">
        <v>1926</v>
      </c>
      <c r="E235" s="193">
        <v>28.9</v>
      </c>
      <c r="F235" s="193">
        <v>32.9</v>
      </c>
      <c r="G235" s="193">
        <v>38.4</v>
      </c>
      <c r="H235" s="193">
        <v>31</v>
      </c>
      <c r="I235" s="193">
        <v>6</v>
      </c>
      <c r="J235" s="193">
        <v>56</v>
      </c>
      <c r="K235" s="193">
        <v>45.6</v>
      </c>
      <c r="L235" s="193">
        <v>42.1</v>
      </c>
      <c r="M235" s="193">
        <v>28.2</v>
      </c>
      <c r="N235" s="203">
        <v>17.100000000000001</v>
      </c>
    </row>
    <row r="236" spans="1:14" ht="31.5" customHeight="1">
      <c r="A236" s="201" t="s">
        <v>263</v>
      </c>
      <c r="B236" s="202" t="s">
        <v>249</v>
      </c>
      <c r="C236" s="202" t="s">
        <v>250</v>
      </c>
      <c r="D236" s="193">
        <v>82</v>
      </c>
      <c r="E236" s="193">
        <v>30.9</v>
      </c>
      <c r="F236" s="193">
        <v>33.799999999999997</v>
      </c>
      <c r="G236" s="193">
        <v>46.4</v>
      </c>
      <c r="H236" s="193" t="s">
        <v>1105</v>
      </c>
      <c r="I236" s="193" t="s">
        <v>1105</v>
      </c>
      <c r="J236" s="193">
        <v>47</v>
      </c>
      <c r="K236" s="193">
        <v>35</v>
      </c>
      <c r="L236" s="193">
        <v>43.8</v>
      </c>
      <c r="M236" s="193">
        <v>20</v>
      </c>
      <c r="N236" s="203">
        <v>7.4</v>
      </c>
    </row>
    <row r="237" spans="1:14" ht="31.5" customHeight="1">
      <c r="A237" s="201" t="s">
        <v>264</v>
      </c>
      <c r="B237" s="202" t="s">
        <v>249</v>
      </c>
      <c r="C237" s="202" t="s">
        <v>265</v>
      </c>
      <c r="D237" s="193">
        <v>22</v>
      </c>
      <c r="E237" s="193">
        <v>28.7</v>
      </c>
      <c r="F237" s="193">
        <v>28</v>
      </c>
      <c r="G237" s="193">
        <v>33.299999999999997</v>
      </c>
      <c r="H237" s="193">
        <v>0</v>
      </c>
      <c r="I237" s="193">
        <v>0</v>
      </c>
      <c r="J237" s="193">
        <v>58</v>
      </c>
      <c r="K237" s="193">
        <v>0</v>
      </c>
      <c r="L237" s="193">
        <v>100</v>
      </c>
      <c r="M237" s="193">
        <v>0</v>
      </c>
      <c r="N237" s="203">
        <v>0</v>
      </c>
    </row>
    <row r="238" spans="1:14" ht="31.5" customHeight="1">
      <c r="A238" s="201" t="s">
        <v>266</v>
      </c>
      <c r="B238" s="202" t="s">
        <v>249</v>
      </c>
      <c r="C238" s="202" t="s">
        <v>265</v>
      </c>
      <c r="D238" s="193">
        <v>107</v>
      </c>
      <c r="E238" s="193">
        <v>29.5</v>
      </c>
      <c r="F238" s="193">
        <v>22</v>
      </c>
      <c r="G238" s="193">
        <v>58.3</v>
      </c>
      <c r="H238" s="193" t="s">
        <v>1105</v>
      </c>
      <c r="I238" s="193" t="s">
        <v>1105</v>
      </c>
      <c r="J238" s="193">
        <v>42</v>
      </c>
      <c r="K238" s="193">
        <v>29.2</v>
      </c>
      <c r="L238" s="193">
        <v>16.7</v>
      </c>
      <c r="M238" s="193">
        <v>0</v>
      </c>
      <c r="N238" s="203">
        <v>14.3</v>
      </c>
    </row>
    <row r="239" spans="1:14" ht="31.5" customHeight="1">
      <c r="A239" s="201" t="s">
        <v>267</v>
      </c>
      <c r="B239" s="202" t="s">
        <v>249</v>
      </c>
      <c r="C239" s="202" t="s">
        <v>265</v>
      </c>
      <c r="D239" s="193">
        <v>87</v>
      </c>
      <c r="E239" s="193">
        <v>37.200000000000003</v>
      </c>
      <c r="F239" s="193">
        <v>24.3</v>
      </c>
      <c r="G239" s="193">
        <v>68.2</v>
      </c>
      <c r="H239" s="193" t="s">
        <v>1105</v>
      </c>
      <c r="I239" s="193" t="s">
        <v>1105</v>
      </c>
      <c r="J239" s="193">
        <v>48</v>
      </c>
      <c r="K239" s="193">
        <v>46.2</v>
      </c>
      <c r="L239" s="193">
        <v>40</v>
      </c>
      <c r="M239" s="193">
        <v>0</v>
      </c>
      <c r="N239" s="203">
        <v>8.3000000000000007</v>
      </c>
    </row>
    <row r="240" spans="1:14" ht="31.5" customHeight="1">
      <c r="A240" s="201" t="s">
        <v>268</v>
      </c>
      <c r="B240" s="202" t="s">
        <v>249</v>
      </c>
      <c r="C240" s="202" t="s">
        <v>265</v>
      </c>
      <c r="D240" s="194">
        <v>1196</v>
      </c>
      <c r="E240" s="193">
        <v>39.700000000000003</v>
      </c>
      <c r="F240" s="193">
        <v>33.799999999999997</v>
      </c>
      <c r="G240" s="193">
        <v>45.9</v>
      </c>
      <c r="H240" s="193">
        <v>25</v>
      </c>
      <c r="I240" s="193">
        <v>6</v>
      </c>
      <c r="J240" s="193">
        <v>52</v>
      </c>
      <c r="K240" s="193">
        <v>43</v>
      </c>
      <c r="L240" s="193">
        <v>42.2</v>
      </c>
      <c r="M240" s="193">
        <v>25.6</v>
      </c>
      <c r="N240" s="203">
        <v>17.3</v>
      </c>
    </row>
    <row r="241" spans="1:14" ht="31.5" customHeight="1">
      <c r="A241" s="201" t="s">
        <v>269</v>
      </c>
      <c r="B241" s="202" t="s">
        <v>249</v>
      </c>
      <c r="C241" s="202" t="s">
        <v>265</v>
      </c>
      <c r="D241" s="193">
        <v>15</v>
      </c>
      <c r="E241" s="193">
        <v>48.1</v>
      </c>
      <c r="F241" s="193">
        <v>40</v>
      </c>
      <c r="G241" s="193">
        <v>0</v>
      </c>
      <c r="H241" s="193">
        <v>0</v>
      </c>
      <c r="I241" s="193">
        <v>0</v>
      </c>
      <c r="J241" s="193">
        <v>38</v>
      </c>
      <c r="K241" s="193">
        <v>100</v>
      </c>
      <c r="L241" s="193">
        <v>33.299999999999997</v>
      </c>
      <c r="M241" s="193">
        <v>0</v>
      </c>
      <c r="N241" s="203">
        <v>60</v>
      </c>
    </row>
    <row r="242" spans="1:14" ht="31.5" customHeight="1">
      <c r="A242" s="201" t="s">
        <v>270</v>
      </c>
      <c r="B242" s="202" t="s">
        <v>249</v>
      </c>
      <c r="C242" s="202" t="s">
        <v>265</v>
      </c>
      <c r="D242" s="193">
        <v>45</v>
      </c>
      <c r="E242" s="193">
        <v>34.299999999999997</v>
      </c>
      <c r="F242" s="193">
        <v>23.1</v>
      </c>
      <c r="G242" s="193">
        <v>150</v>
      </c>
      <c r="H242" s="193">
        <v>0</v>
      </c>
      <c r="I242" s="193">
        <v>0</v>
      </c>
      <c r="J242" s="193">
        <v>36</v>
      </c>
      <c r="K242" s="193">
        <v>28.6</v>
      </c>
      <c r="L242" s="193">
        <v>29.6</v>
      </c>
      <c r="M242" s="193">
        <v>0</v>
      </c>
      <c r="N242" s="203">
        <v>0</v>
      </c>
    </row>
    <row r="243" spans="1:14" ht="31.5" customHeight="1">
      <c r="A243" s="201" t="s">
        <v>271</v>
      </c>
      <c r="B243" s="202" t="s">
        <v>249</v>
      </c>
      <c r="C243" s="202" t="s">
        <v>265</v>
      </c>
      <c r="D243" s="193">
        <v>51</v>
      </c>
      <c r="E243" s="193">
        <v>40.4</v>
      </c>
      <c r="F243" s="193">
        <v>41</v>
      </c>
      <c r="G243" s="193">
        <v>40</v>
      </c>
      <c r="H243" s="193">
        <v>0</v>
      </c>
      <c r="I243" s="193">
        <v>0</v>
      </c>
      <c r="J243" s="193">
        <v>42</v>
      </c>
      <c r="K243" s="193">
        <v>29.4</v>
      </c>
      <c r="L243" s="193">
        <v>44.4</v>
      </c>
      <c r="M243" s="193">
        <v>0</v>
      </c>
      <c r="N243" s="203">
        <v>10</v>
      </c>
    </row>
    <row r="244" spans="1:14" ht="31.5" customHeight="1">
      <c r="A244" s="201" t="s">
        <v>272</v>
      </c>
      <c r="B244" s="202" t="s">
        <v>249</v>
      </c>
      <c r="C244" s="202" t="s">
        <v>265</v>
      </c>
      <c r="D244" s="193">
        <v>51</v>
      </c>
      <c r="E244" s="193">
        <v>29.9</v>
      </c>
      <c r="F244" s="193">
        <v>31.5</v>
      </c>
      <c r="G244" s="193">
        <v>22.2</v>
      </c>
      <c r="H244" s="193">
        <v>0</v>
      </c>
      <c r="I244" s="193">
        <v>0</v>
      </c>
      <c r="J244" s="193">
        <v>48</v>
      </c>
      <c r="K244" s="193">
        <v>16.7</v>
      </c>
      <c r="L244" s="193">
        <v>8.3000000000000007</v>
      </c>
      <c r="M244" s="193">
        <v>0</v>
      </c>
      <c r="N244" s="203">
        <v>14.3</v>
      </c>
    </row>
    <row r="245" spans="1:14" ht="31.5" customHeight="1">
      <c r="A245" s="201" t="s">
        <v>273</v>
      </c>
      <c r="B245" s="202" t="s">
        <v>274</v>
      </c>
      <c r="C245" s="202" t="s">
        <v>275</v>
      </c>
      <c r="D245" s="193">
        <v>41</v>
      </c>
      <c r="E245" s="193">
        <v>32.9</v>
      </c>
      <c r="F245" s="193">
        <v>43.2</v>
      </c>
      <c r="G245" s="193">
        <v>25</v>
      </c>
      <c r="H245" s="193" t="s">
        <v>1105</v>
      </c>
      <c r="I245" s="193">
        <v>0</v>
      </c>
      <c r="J245" s="193">
        <v>48</v>
      </c>
      <c r="K245" s="193">
        <v>60</v>
      </c>
      <c r="L245" s="193">
        <v>25</v>
      </c>
      <c r="M245" s="193">
        <v>0</v>
      </c>
      <c r="N245" s="203">
        <v>42.9</v>
      </c>
    </row>
    <row r="246" spans="1:14" ht="31.5" customHeight="1">
      <c r="A246" s="201" t="s">
        <v>276</v>
      </c>
      <c r="B246" s="202" t="s">
        <v>274</v>
      </c>
      <c r="C246" s="202" t="s">
        <v>275</v>
      </c>
      <c r="D246" s="193">
        <v>142</v>
      </c>
      <c r="E246" s="193">
        <v>37.700000000000003</v>
      </c>
      <c r="F246" s="193">
        <v>25.7</v>
      </c>
      <c r="G246" s="193">
        <v>21.1</v>
      </c>
      <c r="H246" s="193" t="s">
        <v>1105</v>
      </c>
      <c r="I246" s="193" t="s">
        <v>1105</v>
      </c>
      <c r="J246" s="193">
        <v>48</v>
      </c>
      <c r="K246" s="193">
        <v>33.299999999999997</v>
      </c>
      <c r="L246" s="193">
        <v>53.8</v>
      </c>
      <c r="M246" s="193">
        <v>0</v>
      </c>
      <c r="N246" s="203">
        <v>11.1</v>
      </c>
    </row>
    <row r="247" spans="1:14" ht="31.5" customHeight="1">
      <c r="A247" s="201" t="s">
        <v>277</v>
      </c>
      <c r="B247" s="202" t="s">
        <v>274</v>
      </c>
      <c r="C247" s="202" t="s">
        <v>275</v>
      </c>
      <c r="D247" s="193">
        <v>143</v>
      </c>
      <c r="E247" s="193">
        <v>40.1</v>
      </c>
      <c r="F247" s="193">
        <v>29.2</v>
      </c>
      <c r="G247" s="193">
        <v>18.8</v>
      </c>
      <c r="H247" s="193" t="s">
        <v>1105</v>
      </c>
      <c r="I247" s="193">
        <v>0</v>
      </c>
      <c r="J247" s="193">
        <v>41</v>
      </c>
      <c r="K247" s="193">
        <v>45.5</v>
      </c>
      <c r="L247" s="193">
        <v>74.3</v>
      </c>
      <c r="M247" s="193">
        <v>0</v>
      </c>
      <c r="N247" s="203">
        <v>21.7</v>
      </c>
    </row>
    <row r="248" spans="1:14" ht="31.5" customHeight="1">
      <c r="A248" s="201" t="s">
        <v>278</v>
      </c>
      <c r="B248" s="202" t="s">
        <v>274</v>
      </c>
      <c r="C248" s="202" t="s">
        <v>275</v>
      </c>
      <c r="D248" s="193">
        <v>15</v>
      </c>
      <c r="E248" s="193">
        <v>55.4</v>
      </c>
      <c r="F248" s="193">
        <v>25</v>
      </c>
      <c r="G248" s="193">
        <v>66.7</v>
      </c>
      <c r="H248" s="193">
        <v>0</v>
      </c>
      <c r="I248" s="193">
        <v>0</v>
      </c>
      <c r="J248" s="193">
        <v>73</v>
      </c>
      <c r="K248" s="193">
        <v>50</v>
      </c>
      <c r="L248" s="193">
        <v>0</v>
      </c>
      <c r="M248" s="193">
        <v>0</v>
      </c>
      <c r="N248" s="203">
        <v>0</v>
      </c>
    </row>
    <row r="249" spans="1:14" ht="31.5" customHeight="1">
      <c r="A249" s="201" t="s">
        <v>279</v>
      </c>
      <c r="B249" s="202" t="s">
        <v>274</v>
      </c>
      <c r="C249" s="202" t="s">
        <v>275</v>
      </c>
      <c r="D249" s="193">
        <v>273</v>
      </c>
      <c r="E249" s="193">
        <v>42.4</v>
      </c>
      <c r="F249" s="193">
        <v>33.700000000000003</v>
      </c>
      <c r="G249" s="193">
        <v>42.1</v>
      </c>
      <c r="H249" s="193" t="s">
        <v>1105</v>
      </c>
      <c r="I249" s="193" t="s">
        <v>1105</v>
      </c>
      <c r="J249" s="193">
        <v>48</v>
      </c>
      <c r="K249" s="193">
        <v>54.5</v>
      </c>
      <c r="L249" s="193">
        <v>55.1</v>
      </c>
      <c r="M249" s="193">
        <v>100</v>
      </c>
      <c r="N249" s="203">
        <v>20</v>
      </c>
    </row>
    <row r="250" spans="1:14" ht="31.5" customHeight="1">
      <c r="A250" s="201" t="s">
        <v>280</v>
      </c>
      <c r="B250" s="202" t="s">
        <v>274</v>
      </c>
      <c r="C250" s="202" t="s">
        <v>275</v>
      </c>
      <c r="D250" s="193">
        <v>189</v>
      </c>
      <c r="E250" s="193">
        <v>34.4</v>
      </c>
      <c r="F250" s="193">
        <v>33.9</v>
      </c>
      <c r="G250" s="193">
        <v>39.1</v>
      </c>
      <c r="H250" s="193">
        <v>9</v>
      </c>
      <c r="I250" s="193" t="s">
        <v>1105</v>
      </c>
      <c r="J250" s="193">
        <v>40</v>
      </c>
      <c r="K250" s="193">
        <v>33.299999999999997</v>
      </c>
      <c r="L250" s="193">
        <v>33.299999999999997</v>
      </c>
      <c r="M250" s="193">
        <v>0</v>
      </c>
      <c r="N250" s="203">
        <v>22.2</v>
      </c>
    </row>
    <row r="251" spans="1:14" ht="31.5" customHeight="1">
      <c r="A251" s="201" t="s">
        <v>281</v>
      </c>
      <c r="B251" s="202" t="s">
        <v>274</v>
      </c>
      <c r="C251" s="202" t="s">
        <v>275</v>
      </c>
      <c r="D251" s="193">
        <v>357</v>
      </c>
      <c r="E251" s="193">
        <v>35.6</v>
      </c>
      <c r="F251" s="193">
        <v>32.299999999999997</v>
      </c>
      <c r="G251" s="193">
        <v>48.4</v>
      </c>
      <c r="H251" s="193">
        <v>7</v>
      </c>
      <c r="I251" s="193" t="s">
        <v>1105</v>
      </c>
      <c r="J251" s="193">
        <v>40</v>
      </c>
      <c r="K251" s="193">
        <v>37.200000000000003</v>
      </c>
      <c r="L251" s="193">
        <v>51.1</v>
      </c>
      <c r="M251" s="193">
        <v>0</v>
      </c>
      <c r="N251" s="203">
        <v>17.399999999999999</v>
      </c>
    </row>
    <row r="252" spans="1:14" ht="31.5" customHeight="1">
      <c r="A252" s="201" t="s">
        <v>282</v>
      </c>
      <c r="B252" s="202" t="s">
        <v>274</v>
      </c>
      <c r="C252" s="202" t="s">
        <v>275</v>
      </c>
      <c r="D252" s="193">
        <v>340</v>
      </c>
      <c r="E252" s="193">
        <v>35.6</v>
      </c>
      <c r="F252" s="193">
        <v>29.9</v>
      </c>
      <c r="G252" s="193">
        <v>28.8</v>
      </c>
      <c r="H252" s="193">
        <v>19</v>
      </c>
      <c r="I252" s="193" t="s">
        <v>1105</v>
      </c>
      <c r="J252" s="193">
        <v>38</v>
      </c>
      <c r="K252" s="193">
        <v>45.7</v>
      </c>
      <c r="L252" s="193">
        <v>41.6</v>
      </c>
      <c r="M252" s="193">
        <v>0</v>
      </c>
      <c r="N252" s="203">
        <v>10.4</v>
      </c>
    </row>
    <row r="253" spans="1:14" ht="31.5" customHeight="1">
      <c r="A253" s="201" t="s">
        <v>283</v>
      </c>
      <c r="B253" s="202" t="s">
        <v>274</v>
      </c>
      <c r="C253" s="202" t="s">
        <v>275</v>
      </c>
      <c r="D253" s="193">
        <v>56</v>
      </c>
      <c r="E253" s="193">
        <v>44.8</v>
      </c>
      <c r="F253" s="193">
        <v>42.1</v>
      </c>
      <c r="G253" s="193">
        <v>33.299999999999997</v>
      </c>
      <c r="H253" s="193">
        <v>5</v>
      </c>
      <c r="I253" s="193">
        <v>0</v>
      </c>
      <c r="J253" s="193">
        <v>58</v>
      </c>
      <c r="K253" s="193">
        <v>38.5</v>
      </c>
      <c r="L253" s="193">
        <v>18.2</v>
      </c>
      <c r="M253" s="193">
        <v>0</v>
      </c>
      <c r="N253" s="203">
        <v>60</v>
      </c>
    </row>
    <row r="254" spans="1:14" ht="31.5" customHeight="1">
      <c r="A254" s="201" t="s">
        <v>284</v>
      </c>
      <c r="B254" s="202" t="s">
        <v>274</v>
      </c>
      <c r="C254" s="202" t="s">
        <v>275</v>
      </c>
      <c r="D254" s="193">
        <v>145</v>
      </c>
      <c r="E254" s="193">
        <v>29.7</v>
      </c>
      <c r="F254" s="193">
        <v>26.8</v>
      </c>
      <c r="G254" s="193">
        <v>43.8</v>
      </c>
      <c r="H254" s="193">
        <v>7</v>
      </c>
      <c r="I254" s="193" t="s">
        <v>1105</v>
      </c>
      <c r="J254" s="193">
        <v>39</v>
      </c>
      <c r="K254" s="193">
        <v>30.4</v>
      </c>
      <c r="L254" s="193">
        <v>40.6</v>
      </c>
      <c r="M254" s="193">
        <v>0</v>
      </c>
      <c r="N254" s="203">
        <v>17</v>
      </c>
    </row>
    <row r="255" spans="1:14" ht="31.5" customHeight="1">
      <c r="A255" s="201" t="s">
        <v>285</v>
      </c>
      <c r="B255" s="202" t="s">
        <v>274</v>
      </c>
      <c r="C255" s="202" t="s">
        <v>275</v>
      </c>
      <c r="D255" s="193">
        <v>32</v>
      </c>
      <c r="E255" s="193">
        <v>28.1</v>
      </c>
      <c r="F255" s="193">
        <v>13.3</v>
      </c>
      <c r="G255" s="193">
        <v>50</v>
      </c>
      <c r="H255" s="193">
        <v>0</v>
      </c>
      <c r="I255" s="193">
        <v>0</v>
      </c>
      <c r="J255" s="193">
        <v>38</v>
      </c>
      <c r="K255" s="193">
        <v>36.4</v>
      </c>
      <c r="L255" s="193">
        <v>0</v>
      </c>
      <c r="M255" s="193">
        <v>0</v>
      </c>
      <c r="N255" s="203">
        <v>0</v>
      </c>
    </row>
    <row r="256" spans="1:14" ht="31.5" customHeight="1">
      <c r="A256" s="201" t="s">
        <v>286</v>
      </c>
      <c r="B256" s="202" t="s">
        <v>274</v>
      </c>
      <c r="C256" s="202" t="s">
        <v>275</v>
      </c>
      <c r="D256" s="193">
        <v>23</v>
      </c>
      <c r="E256" s="193">
        <v>38.700000000000003</v>
      </c>
      <c r="F256" s="193">
        <v>32</v>
      </c>
      <c r="G256" s="193">
        <v>100</v>
      </c>
      <c r="H256" s="193" t="s">
        <v>1105</v>
      </c>
      <c r="I256" s="193">
        <v>0</v>
      </c>
      <c r="J256" s="193">
        <v>41</v>
      </c>
      <c r="K256" s="193">
        <v>0</v>
      </c>
      <c r="L256" s="193">
        <v>0</v>
      </c>
      <c r="M256" s="193">
        <v>0</v>
      </c>
      <c r="N256" s="203">
        <v>50</v>
      </c>
    </row>
    <row r="257" spans="1:14" ht="31.5" customHeight="1">
      <c r="A257" s="201" t="s">
        <v>287</v>
      </c>
      <c r="B257" s="202" t="s">
        <v>274</v>
      </c>
      <c r="C257" s="202" t="s">
        <v>275</v>
      </c>
      <c r="D257" s="193">
        <v>228</v>
      </c>
      <c r="E257" s="193">
        <v>41.6</v>
      </c>
      <c r="F257" s="193">
        <v>44.2</v>
      </c>
      <c r="G257" s="193">
        <v>63.6</v>
      </c>
      <c r="H257" s="193" t="s">
        <v>1105</v>
      </c>
      <c r="I257" s="193" t="s">
        <v>1105</v>
      </c>
      <c r="J257" s="193">
        <v>53</v>
      </c>
      <c r="K257" s="193">
        <v>37.1</v>
      </c>
      <c r="L257" s="193">
        <v>65.599999999999994</v>
      </c>
      <c r="M257" s="193">
        <v>50</v>
      </c>
      <c r="N257" s="203">
        <v>12.8</v>
      </c>
    </row>
    <row r="258" spans="1:14" ht="31.5" customHeight="1">
      <c r="A258" s="201" t="s">
        <v>288</v>
      </c>
      <c r="B258" s="202" t="s">
        <v>274</v>
      </c>
      <c r="C258" s="202" t="s">
        <v>275</v>
      </c>
      <c r="D258" s="193">
        <v>179</v>
      </c>
      <c r="E258" s="193">
        <v>36.4</v>
      </c>
      <c r="F258" s="193">
        <v>28.6</v>
      </c>
      <c r="G258" s="193">
        <v>37.5</v>
      </c>
      <c r="H258" s="193">
        <v>8</v>
      </c>
      <c r="I258" s="193" t="s">
        <v>1105</v>
      </c>
      <c r="J258" s="193">
        <v>45</v>
      </c>
      <c r="K258" s="193">
        <v>33.299999999999997</v>
      </c>
      <c r="L258" s="193">
        <v>43.9</v>
      </c>
      <c r="M258" s="193">
        <v>0</v>
      </c>
      <c r="N258" s="203">
        <v>17.600000000000001</v>
      </c>
    </row>
    <row r="259" spans="1:14" ht="31.5" customHeight="1">
      <c r="A259" s="201" t="s">
        <v>289</v>
      </c>
      <c r="B259" s="202" t="s">
        <v>274</v>
      </c>
      <c r="C259" s="202" t="s">
        <v>275</v>
      </c>
      <c r="D259" s="193">
        <v>177</v>
      </c>
      <c r="E259" s="193">
        <v>34.5</v>
      </c>
      <c r="F259" s="193">
        <v>28.9</v>
      </c>
      <c r="G259" s="193">
        <v>28.6</v>
      </c>
      <c r="H259" s="193">
        <v>9</v>
      </c>
      <c r="I259" s="193">
        <v>0</v>
      </c>
      <c r="J259" s="193">
        <v>53</v>
      </c>
      <c r="K259" s="193">
        <v>44.8</v>
      </c>
      <c r="L259" s="193">
        <v>57.6</v>
      </c>
      <c r="M259" s="193">
        <v>0</v>
      </c>
      <c r="N259" s="203">
        <v>32</v>
      </c>
    </row>
    <row r="260" spans="1:14" ht="31.5" customHeight="1">
      <c r="A260" s="201" t="s">
        <v>290</v>
      </c>
      <c r="B260" s="202" t="s">
        <v>274</v>
      </c>
      <c r="C260" s="202" t="s">
        <v>275</v>
      </c>
      <c r="D260" s="194">
        <v>7697</v>
      </c>
      <c r="E260" s="193">
        <v>44.7</v>
      </c>
      <c r="F260" s="193">
        <v>43.5</v>
      </c>
      <c r="G260" s="193">
        <v>47.1</v>
      </c>
      <c r="H260" s="193">
        <v>229</v>
      </c>
      <c r="I260" s="193">
        <v>24</v>
      </c>
      <c r="J260" s="193">
        <v>62</v>
      </c>
      <c r="K260" s="193">
        <v>43.6</v>
      </c>
      <c r="L260" s="193">
        <v>43.9</v>
      </c>
      <c r="M260" s="193">
        <v>23.2</v>
      </c>
      <c r="N260" s="203">
        <v>20.8</v>
      </c>
    </row>
    <row r="261" spans="1:14" ht="31.5" customHeight="1">
      <c r="A261" s="201" t="s">
        <v>291</v>
      </c>
      <c r="B261" s="202" t="s">
        <v>274</v>
      </c>
      <c r="C261" s="202" t="s">
        <v>275</v>
      </c>
      <c r="D261" s="193">
        <v>242</v>
      </c>
      <c r="E261" s="193">
        <v>41.6</v>
      </c>
      <c r="F261" s="193">
        <v>33.299999999999997</v>
      </c>
      <c r="G261" s="193">
        <v>23.2</v>
      </c>
      <c r="H261" s="193">
        <v>18</v>
      </c>
      <c r="I261" s="193">
        <v>0</v>
      </c>
      <c r="J261" s="193">
        <v>42</v>
      </c>
      <c r="K261" s="193">
        <v>13.3</v>
      </c>
      <c r="L261" s="193">
        <v>66.7</v>
      </c>
      <c r="M261" s="193">
        <v>37.5</v>
      </c>
      <c r="N261" s="203">
        <v>27.3</v>
      </c>
    </row>
    <row r="262" spans="1:14" ht="31.5" customHeight="1">
      <c r="A262" s="201" t="s">
        <v>292</v>
      </c>
      <c r="B262" s="202" t="s">
        <v>274</v>
      </c>
      <c r="C262" s="202" t="s">
        <v>275</v>
      </c>
      <c r="D262" s="193">
        <v>54</v>
      </c>
      <c r="E262" s="193">
        <v>29.8</v>
      </c>
      <c r="F262" s="193">
        <v>38.200000000000003</v>
      </c>
      <c r="G262" s="193">
        <v>40</v>
      </c>
      <c r="H262" s="193" t="s">
        <v>1105</v>
      </c>
      <c r="I262" s="193">
        <v>0</v>
      </c>
      <c r="J262" s="193">
        <v>38</v>
      </c>
      <c r="K262" s="193">
        <v>52.9</v>
      </c>
      <c r="L262" s="193">
        <v>36.4</v>
      </c>
      <c r="M262" s="193">
        <v>0</v>
      </c>
      <c r="N262" s="203">
        <v>40</v>
      </c>
    </row>
    <row r="263" spans="1:14" ht="31.5" customHeight="1">
      <c r="A263" s="201" t="s">
        <v>293</v>
      </c>
      <c r="B263" s="202" t="s">
        <v>274</v>
      </c>
      <c r="C263" s="202" t="s">
        <v>275</v>
      </c>
      <c r="D263" s="193">
        <v>147</v>
      </c>
      <c r="E263" s="193">
        <v>48.4</v>
      </c>
      <c r="F263" s="193">
        <v>59.7</v>
      </c>
      <c r="G263" s="193">
        <v>16.7</v>
      </c>
      <c r="H263" s="193">
        <v>7</v>
      </c>
      <c r="I263" s="193" t="s">
        <v>1105</v>
      </c>
      <c r="J263" s="193">
        <v>52</v>
      </c>
      <c r="K263" s="193">
        <v>64.3</v>
      </c>
      <c r="L263" s="193">
        <v>53.1</v>
      </c>
      <c r="M263" s="193">
        <v>0</v>
      </c>
      <c r="N263" s="203">
        <v>0</v>
      </c>
    </row>
    <row r="264" spans="1:14" ht="31.5" customHeight="1">
      <c r="A264" s="201" t="s">
        <v>294</v>
      </c>
      <c r="B264" s="202" t="s">
        <v>274</v>
      </c>
      <c r="C264" s="202" t="s">
        <v>275</v>
      </c>
      <c r="D264" s="193">
        <v>17</v>
      </c>
      <c r="E264" s="193">
        <v>42.1</v>
      </c>
      <c r="F264" s="193">
        <v>41.2</v>
      </c>
      <c r="G264" s="193">
        <v>33.299999999999997</v>
      </c>
      <c r="H264" s="193">
        <v>0</v>
      </c>
      <c r="I264" s="193">
        <v>0</v>
      </c>
      <c r="J264" s="193">
        <v>37</v>
      </c>
      <c r="K264" s="193">
        <v>16.7</v>
      </c>
      <c r="L264" s="193">
        <v>62.5</v>
      </c>
      <c r="M264" s="193">
        <v>0</v>
      </c>
      <c r="N264" s="203">
        <v>0</v>
      </c>
    </row>
    <row r="265" spans="1:14" ht="31.5" customHeight="1">
      <c r="A265" s="201" t="s">
        <v>295</v>
      </c>
      <c r="B265" s="202" t="s">
        <v>274</v>
      </c>
      <c r="C265" s="202" t="s">
        <v>275</v>
      </c>
      <c r="D265" s="193">
        <v>669</v>
      </c>
      <c r="E265" s="193">
        <v>29.7</v>
      </c>
      <c r="F265" s="193">
        <v>45.9</v>
      </c>
      <c r="G265" s="193">
        <v>49.6</v>
      </c>
      <c r="H265" s="193">
        <v>10</v>
      </c>
      <c r="I265" s="193" t="s">
        <v>1105</v>
      </c>
      <c r="J265" s="193">
        <v>50</v>
      </c>
      <c r="K265" s="193">
        <v>37.9</v>
      </c>
      <c r="L265" s="193">
        <v>42.2</v>
      </c>
      <c r="M265" s="193">
        <v>16.7</v>
      </c>
      <c r="N265" s="203">
        <v>20.399999999999999</v>
      </c>
    </row>
    <row r="266" spans="1:14" ht="31.5" customHeight="1">
      <c r="A266" s="201" t="s">
        <v>296</v>
      </c>
      <c r="B266" s="202" t="s">
        <v>274</v>
      </c>
      <c r="C266" s="202" t="s">
        <v>275</v>
      </c>
      <c r="D266" s="193">
        <v>45</v>
      </c>
      <c r="E266" s="193">
        <v>36.200000000000003</v>
      </c>
      <c r="F266" s="193">
        <v>32.5</v>
      </c>
      <c r="G266" s="193">
        <v>100</v>
      </c>
      <c r="H266" s="193">
        <v>0</v>
      </c>
      <c r="I266" s="193">
        <v>0</v>
      </c>
      <c r="J266" s="193">
        <v>51</v>
      </c>
      <c r="K266" s="193">
        <v>45.5</v>
      </c>
      <c r="L266" s="193">
        <v>37.5</v>
      </c>
      <c r="M266" s="193">
        <v>0</v>
      </c>
      <c r="N266" s="203">
        <v>20</v>
      </c>
    </row>
    <row r="267" spans="1:14" ht="31.5" customHeight="1">
      <c r="A267" s="201" t="s">
        <v>297</v>
      </c>
      <c r="B267" s="202" t="s">
        <v>274</v>
      </c>
      <c r="C267" s="202" t="s">
        <v>275</v>
      </c>
      <c r="D267" s="193">
        <v>90</v>
      </c>
      <c r="E267" s="193">
        <v>30.5</v>
      </c>
      <c r="F267" s="193">
        <v>28.9</v>
      </c>
      <c r="G267" s="193">
        <v>44.4</v>
      </c>
      <c r="H267" s="193" t="s">
        <v>1105</v>
      </c>
      <c r="I267" s="193">
        <v>0</v>
      </c>
      <c r="J267" s="193">
        <v>51</v>
      </c>
      <c r="K267" s="193">
        <v>25</v>
      </c>
      <c r="L267" s="193">
        <v>68.8</v>
      </c>
      <c r="M267" s="193">
        <v>0</v>
      </c>
      <c r="N267" s="203">
        <v>0</v>
      </c>
    </row>
    <row r="268" spans="1:14" ht="31.5" customHeight="1">
      <c r="A268" s="201" t="s">
        <v>298</v>
      </c>
      <c r="B268" s="202" t="s">
        <v>274</v>
      </c>
      <c r="C268" s="202" t="s">
        <v>275</v>
      </c>
      <c r="D268" s="193">
        <v>112</v>
      </c>
      <c r="E268" s="193">
        <v>34.9</v>
      </c>
      <c r="F268" s="193">
        <v>35.299999999999997</v>
      </c>
      <c r="G268" s="193">
        <v>36.4</v>
      </c>
      <c r="H268" s="193" t="s">
        <v>1105</v>
      </c>
      <c r="I268" s="193" t="s">
        <v>1105</v>
      </c>
      <c r="J268" s="193">
        <v>44</v>
      </c>
      <c r="K268" s="193">
        <v>34.799999999999997</v>
      </c>
      <c r="L268" s="193">
        <v>36.700000000000003</v>
      </c>
      <c r="M268" s="193">
        <v>0</v>
      </c>
      <c r="N268" s="203">
        <v>5.6</v>
      </c>
    </row>
    <row r="269" spans="1:14" ht="31.5" customHeight="1">
      <c r="A269" s="201" t="s">
        <v>299</v>
      </c>
      <c r="B269" s="202" t="s">
        <v>274</v>
      </c>
      <c r="C269" s="202" t="s">
        <v>275</v>
      </c>
      <c r="D269" s="193">
        <v>122</v>
      </c>
      <c r="E269" s="193">
        <v>48</v>
      </c>
      <c r="F269" s="193">
        <v>37.299999999999997</v>
      </c>
      <c r="G269" s="193">
        <v>75</v>
      </c>
      <c r="H269" s="193" t="s">
        <v>1105</v>
      </c>
      <c r="I269" s="193">
        <v>0</v>
      </c>
      <c r="J269" s="193">
        <v>50</v>
      </c>
      <c r="K269" s="193">
        <v>38.1</v>
      </c>
      <c r="L269" s="193">
        <v>65.2</v>
      </c>
      <c r="M269" s="193">
        <v>0</v>
      </c>
      <c r="N269" s="203">
        <v>47.4</v>
      </c>
    </row>
    <row r="270" spans="1:14" ht="31.5" customHeight="1">
      <c r="A270" s="201" t="s">
        <v>300</v>
      </c>
      <c r="B270" s="202" t="s">
        <v>274</v>
      </c>
      <c r="C270" s="202" t="s">
        <v>275</v>
      </c>
      <c r="D270" s="193">
        <v>127</v>
      </c>
      <c r="E270" s="193">
        <v>43.3</v>
      </c>
      <c r="F270" s="193">
        <v>30.6</v>
      </c>
      <c r="G270" s="193">
        <v>44.4</v>
      </c>
      <c r="H270" s="193">
        <v>7</v>
      </c>
      <c r="I270" s="193">
        <v>0</v>
      </c>
      <c r="J270" s="193">
        <v>44</v>
      </c>
      <c r="K270" s="193">
        <v>40</v>
      </c>
      <c r="L270" s="193">
        <v>54.5</v>
      </c>
      <c r="M270" s="193">
        <v>0</v>
      </c>
      <c r="N270" s="203">
        <v>23.5</v>
      </c>
    </row>
    <row r="271" spans="1:14" ht="31.5" customHeight="1">
      <c r="A271" s="201" t="s">
        <v>301</v>
      </c>
      <c r="B271" s="202" t="s">
        <v>274</v>
      </c>
      <c r="C271" s="202" t="s">
        <v>275</v>
      </c>
      <c r="D271" s="193">
        <v>127</v>
      </c>
      <c r="E271" s="193">
        <v>36</v>
      </c>
      <c r="F271" s="193">
        <v>32.9</v>
      </c>
      <c r="G271" s="193">
        <v>40</v>
      </c>
      <c r="H271" s="193" t="s">
        <v>1105</v>
      </c>
      <c r="I271" s="193" t="s">
        <v>1105</v>
      </c>
      <c r="J271" s="193">
        <v>47</v>
      </c>
      <c r="K271" s="193">
        <v>38.5</v>
      </c>
      <c r="L271" s="193">
        <v>23.3</v>
      </c>
      <c r="M271" s="193">
        <v>0</v>
      </c>
      <c r="N271" s="203">
        <v>3.7</v>
      </c>
    </row>
    <row r="272" spans="1:14" ht="31.5" customHeight="1">
      <c r="A272" s="201" t="s">
        <v>302</v>
      </c>
      <c r="B272" s="202" t="s">
        <v>274</v>
      </c>
      <c r="C272" s="202" t="s">
        <v>275</v>
      </c>
      <c r="D272" s="193">
        <v>68</v>
      </c>
      <c r="E272" s="193">
        <v>38</v>
      </c>
      <c r="F272" s="193">
        <v>20.8</v>
      </c>
      <c r="G272" s="193">
        <v>15.4</v>
      </c>
      <c r="H272" s="193">
        <v>0</v>
      </c>
      <c r="I272" s="193">
        <v>0</v>
      </c>
      <c r="J272" s="193">
        <v>43</v>
      </c>
      <c r="K272" s="193">
        <v>41.7</v>
      </c>
      <c r="L272" s="193">
        <v>58.3</v>
      </c>
      <c r="M272" s="193">
        <v>46.2</v>
      </c>
      <c r="N272" s="203">
        <v>46.7</v>
      </c>
    </row>
    <row r="273" spans="1:14" ht="31.5" customHeight="1">
      <c r="A273" s="201" t="s">
        <v>303</v>
      </c>
      <c r="B273" s="202" t="s">
        <v>274</v>
      </c>
      <c r="C273" s="202" t="s">
        <v>275</v>
      </c>
      <c r="D273" s="193">
        <v>89</v>
      </c>
      <c r="E273" s="193">
        <v>53.3</v>
      </c>
      <c r="F273" s="193">
        <v>43.6</v>
      </c>
      <c r="G273" s="193">
        <v>83.3</v>
      </c>
      <c r="H273" s="193">
        <v>9</v>
      </c>
      <c r="I273" s="193">
        <v>0</v>
      </c>
      <c r="J273" s="193">
        <v>44</v>
      </c>
      <c r="K273" s="193">
        <v>50</v>
      </c>
      <c r="L273" s="193">
        <v>66.7</v>
      </c>
      <c r="M273" s="193">
        <v>0</v>
      </c>
      <c r="N273" s="203">
        <v>66.7</v>
      </c>
    </row>
    <row r="274" spans="1:14" ht="31.5" customHeight="1">
      <c r="A274" s="201" t="s">
        <v>304</v>
      </c>
      <c r="B274" s="202" t="s">
        <v>274</v>
      </c>
      <c r="C274" s="202" t="s">
        <v>275</v>
      </c>
      <c r="D274" s="193">
        <v>379</v>
      </c>
      <c r="E274" s="193">
        <v>35</v>
      </c>
      <c r="F274" s="193">
        <v>42.1</v>
      </c>
      <c r="G274" s="193">
        <v>39.5</v>
      </c>
      <c r="H274" s="193" t="s">
        <v>1105</v>
      </c>
      <c r="I274" s="193" t="s">
        <v>1105</v>
      </c>
      <c r="J274" s="193">
        <v>52</v>
      </c>
      <c r="K274" s="193">
        <v>52.6</v>
      </c>
      <c r="L274" s="193">
        <v>57.1</v>
      </c>
      <c r="M274" s="193">
        <v>0</v>
      </c>
      <c r="N274" s="203">
        <v>13.1</v>
      </c>
    </row>
    <row r="275" spans="1:14" ht="31.5" customHeight="1">
      <c r="A275" s="201" t="s">
        <v>305</v>
      </c>
      <c r="B275" s="202" t="s">
        <v>306</v>
      </c>
      <c r="C275" s="202" t="s">
        <v>307</v>
      </c>
      <c r="D275" s="193">
        <v>55</v>
      </c>
      <c r="E275" s="193">
        <v>41.3</v>
      </c>
      <c r="F275" s="193">
        <v>17.2</v>
      </c>
      <c r="G275" s="193">
        <v>22.2</v>
      </c>
      <c r="H275" s="193" t="s">
        <v>1105</v>
      </c>
      <c r="I275" s="193">
        <v>0</v>
      </c>
      <c r="J275" s="193">
        <v>35</v>
      </c>
      <c r="K275" s="193">
        <v>46.4</v>
      </c>
      <c r="L275" s="193">
        <v>100</v>
      </c>
      <c r="M275" s="193">
        <v>0</v>
      </c>
      <c r="N275" s="203">
        <v>0</v>
      </c>
    </row>
    <row r="276" spans="1:14" ht="31.5" customHeight="1">
      <c r="A276" s="201" t="s">
        <v>308</v>
      </c>
      <c r="B276" s="202" t="s">
        <v>306</v>
      </c>
      <c r="C276" s="202" t="s">
        <v>307</v>
      </c>
      <c r="D276" s="193">
        <v>934</v>
      </c>
      <c r="E276" s="193">
        <v>38.1</v>
      </c>
      <c r="F276" s="193">
        <v>33.299999999999997</v>
      </c>
      <c r="G276" s="193">
        <v>22.2</v>
      </c>
      <c r="H276" s="193">
        <v>85</v>
      </c>
      <c r="I276" s="193" t="s">
        <v>1105</v>
      </c>
      <c r="J276" s="193">
        <v>43</v>
      </c>
      <c r="K276" s="193">
        <v>45.6</v>
      </c>
      <c r="L276" s="193">
        <v>44.3</v>
      </c>
      <c r="M276" s="193">
        <v>10.199999999999999</v>
      </c>
      <c r="N276" s="203">
        <v>12.4</v>
      </c>
    </row>
    <row r="277" spans="1:14" ht="31.5" customHeight="1">
      <c r="A277" s="201" t="s">
        <v>309</v>
      </c>
      <c r="B277" s="202" t="s">
        <v>306</v>
      </c>
      <c r="C277" s="202" t="s">
        <v>307</v>
      </c>
      <c r="D277" s="193">
        <v>235</v>
      </c>
      <c r="E277" s="193">
        <v>41.3</v>
      </c>
      <c r="F277" s="193">
        <v>27.8</v>
      </c>
      <c r="G277" s="193">
        <v>38.5</v>
      </c>
      <c r="H277" s="193">
        <v>13</v>
      </c>
      <c r="I277" s="193" t="s">
        <v>1105</v>
      </c>
      <c r="J277" s="193">
        <v>46</v>
      </c>
      <c r="K277" s="193">
        <v>50.9</v>
      </c>
      <c r="L277" s="193">
        <v>48</v>
      </c>
      <c r="M277" s="193">
        <v>12.5</v>
      </c>
      <c r="N277" s="203">
        <v>50</v>
      </c>
    </row>
    <row r="278" spans="1:14" ht="31.5" customHeight="1">
      <c r="A278" s="201" t="s">
        <v>310</v>
      </c>
      <c r="B278" s="202" t="s">
        <v>306</v>
      </c>
      <c r="C278" s="202" t="s">
        <v>307</v>
      </c>
      <c r="D278" s="193">
        <v>99</v>
      </c>
      <c r="E278" s="193">
        <v>42.6</v>
      </c>
      <c r="F278" s="193">
        <v>39.700000000000003</v>
      </c>
      <c r="G278" s="193">
        <v>70</v>
      </c>
      <c r="H278" s="193">
        <v>7</v>
      </c>
      <c r="I278" s="193">
        <v>0</v>
      </c>
      <c r="J278" s="193">
        <v>50</v>
      </c>
      <c r="K278" s="193">
        <v>50</v>
      </c>
      <c r="L278" s="193">
        <v>44.4</v>
      </c>
      <c r="M278" s="193">
        <v>0</v>
      </c>
      <c r="N278" s="203">
        <v>30.8</v>
      </c>
    </row>
    <row r="279" spans="1:14" ht="31.5" customHeight="1">
      <c r="A279" s="201" t="s">
        <v>311</v>
      </c>
      <c r="B279" s="202" t="s">
        <v>306</v>
      </c>
      <c r="C279" s="202" t="s">
        <v>307</v>
      </c>
      <c r="D279" s="193">
        <v>86</v>
      </c>
      <c r="E279" s="193">
        <v>49.4</v>
      </c>
      <c r="F279" s="193">
        <v>36.6</v>
      </c>
      <c r="G279" s="193">
        <v>66.7</v>
      </c>
      <c r="H279" s="193" t="s">
        <v>1105</v>
      </c>
      <c r="I279" s="193">
        <v>0</v>
      </c>
      <c r="J279" s="193">
        <v>35</v>
      </c>
      <c r="K279" s="193">
        <v>65.2</v>
      </c>
      <c r="L279" s="193">
        <v>33.299999999999997</v>
      </c>
      <c r="M279" s="193">
        <v>100</v>
      </c>
      <c r="N279" s="203">
        <v>33.299999999999997</v>
      </c>
    </row>
    <row r="280" spans="1:14" ht="31.5" customHeight="1">
      <c r="A280" s="201" t="s">
        <v>312</v>
      </c>
      <c r="B280" s="202" t="s">
        <v>306</v>
      </c>
      <c r="C280" s="202" t="s">
        <v>307</v>
      </c>
      <c r="D280" s="193">
        <v>31</v>
      </c>
      <c r="E280" s="193">
        <v>39.799999999999997</v>
      </c>
      <c r="F280" s="193">
        <v>45.5</v>
      </c>
      <c r="G280" s="193">
        <v>10</v>
      </c>
      <c r="H280" s="193">
        <v>0</v>
      </c>
      <c r="I280" s="193">
        <v>0</v>
      </c>
      <c r="J280" s="193">
        <v>48</v>
      </c>
      <c r="K280" s="193">
        <v>0</v>
      </c>
      <c r="L280" s="193">
        <v>66.7</v>
      </c>
      <c r="M280" s="193">
        <v>0</v>
      </c>
      <c r="N280" s="203">
        <v>66.7</v>
      </c>
    </row>
    <row r="281" spans="1:14" ht="31.5" customHeight="1">
      <c r="A281" s="201" t="s">
        <v>313</v>
      </c>
      <c r="B281" s="202" t="s">
        <v>306</v>
      </c>
      <c r="C281" s="202" t="s">
        <v>307</v>
      </c>
      <c r="D281" s="193">
        <v>152</v>
      </c>
      <c r="E281" s="193">
        <v>35.1</v>
      </c>
      <c r="F281" s="193">
        <v>30.3</v>
      </c>
      <c r="G281" s="193">
        <v>39.5</v>
      </c>
      <c r="H281" s="193" t="s">
        <v>1105</v>
      </c>
      <c r="I281" s="193" t="s">
        <v>1105</v>
      </c>
      <c r="J281" s="193">
        <v>32</v>
      </c>
      <c r="K281" s="193">
        <v>44</v>
      </c>
      <c r="L281" s="193">
        <v>29.6</v>
      </c>
      <c r="M281" s="193">
        <v>30</v>
      </c>
      <c r="N281" s="203">
        <v>25</v>
      </c>
    </row>
    <row r="282" spans="1:14" ht="31.5" customHeight="1">
      <c r="A282" s="201" t="s">
        <v>314</v>
      </c>
      <c r="B282" s="202" t="s">
        <v>306</v>
      </c>
      <c r="C282" s="202" t="s">
        <v>307</v>
      </c>
      <c r="D282" s="193">
        <v>222</v>
      </c>
      <c r="E282" s="193">
        <v>43</v>
      </c>
      <c r="F282" s="193">
        <v>23.7</v>
      </c>
      <c r="G282" s="193">
        <v>21.6</v>
      </c>
      <c r="H282" s="193" t="s">
        <v>1105</v>
      </c>
      <c r="I282" s="193" t="s">
        <v>1105</v>
      </c>
      <c r="J282" s="193">
        <v>37</v>
      </c>
      <c r="K282" s="193">
        <v>63.8</v>
      </c>
      <c r="L282" s="193">
        <v>62.3</v>
      </c>
      <c r="M282" s="193">
        <v>9.3000000000000007</v>
      </c>
      <c r="N282" s="203">
        <v>9.8000000000000007</v>
      </c>
    </row>
    <row r="283" spans="1:14" ht="31.5" customHeight="1">
      <c r="A283" s="201" t="s">
        <v>315</v>
      </c>
      <c r="B283" s="202" t="s">
        <v>316</v>
      </c>
      <c r="C283" s="202" t="s">
        <v>317</v>
      </c>
      <c r="D283" s="193">
        <v>83</v>
      </c>
      <c r="E283" s="193">
        <v>43.3</v>
      </c>
      <c r="F283" s="193">
        <v>21.6</v>
      </c>
      <c r="G283" s="193">
        <v>66.7</v>
      </c>
      <c r="H283" s="193">
        <v>0</v>
      </c>
      <c r="I283" s="193">
        <v>0</v>
      </c>
      <c r="J283" s="193">
        <v>46</v>
      </c>
      <c r="K283" s="193">
        <v>55</v>
      </c>
      <c r="L283" s="193">
        <v>52.9</v>
      </c>
      <c r="M283" s="193">
        <v>100</v>
      </c>
      <c r="N283" s="203">
        <v>12.5</v>
      </c>
    </row>
    <row r="284" spans="1:14" ht="31.5" customHeight="1">
      <c r="A284" s="201" t="s">
        <v>318</v>
      </c>
      <c r="B284" s="202" t="s">
        <v>316</v>
      </c>
      <c r="C284" s="202" t="s">
        <v>317</v>
      </c>
      <c r="D284" s="193">
        <v>267</v>
      </c>
      <c r="E284" s="193">
        <v>32.5</v>
      </c>
      <c r="F284" s="193">
        <v>24.4</v>
      </c>
      <c r="G284" s="193">
        <v>31.6</v>
      </c>
      <c r="H284" s="193" t="s">
        <v>1105</v>
      </c>
      <c r="I284" s="193" t="s">
        <v>1105</v>
      </c>
      <c r="J284" s="193">
        <v>46</v>
      </c>
      <c r="K284" s="193">
        <v>40.799999999999997</v>
      </c>
      <c r="L284" s="193">
        <v>50</v>
      </c>
      <c r="M284" s="193">
        <v>23.8</v>
      </c>
      <c r="N284" s="203">
        <v>15.2</v>
      </c>
    </row>
    <row r="285" spans="1:14" ht="31.5" customHeight="1">
      <c r="A285" s="201" t="s">
        <v>319</v>
      </c>
      <c r="B285" s="202" t="s">
        <v>316</v>
      </c>
      <c r="C285" s="202" t="s">
        <v>317</v>
      </c>
      <c r="D285" s="193">
        <v>844</v>
      </c>
      <c r="E285" s="193">
        <v>40.700000000000003</v>
      </c>
      <c r="F285" s="193">
        <v>31.9</v>
      </c>
      <c r="G285" s="193">
        <v>37.1</v>
      </c>
      <c r="H285" s="193">
        <v>39</v>
      </c>
      <c r="I285" s="193" t="s">
        <v>1105</v>
      </c>
      <c r="J285" s="193">
        <v>49</v>
      </c>
      <c r="K285" s="193">
        <v>48.4</v>
      </c>
      <c r="L285" s="193">
        <v>61.3</v>
      </c>
      <c r="M285" s="193">
        <v>23.6</v>
      </c>
      <c r="N285" s="203">
        <v>18.8</v>
      </c>
    </row>
    <row r="286" spans="1:14" ht="31.5" customHeight="1">
      <c r="A286" s="201" t="s">
        <v>320</v>
      </c>
      <c r="B286" s="202" t="s">
        <v>316</v>
      </c>
      <c r="C286" s="202" t="s">
        <v>317</v>
      </c>
      <c r="D286" s="193">
        <v>276</v>
      </c>
      <c r="E286" s="193">
        <v>43</v>
      </c>
      <c r="F286" s="193">
        <v>31.6</v>
      </c>
      <c r="G286" s="193">
        <v>43.5</v>
      </c>
      <c r="H286" s="193" t="s">
        <v>1105</v>
      </c>
      <c r="I286" s="193" t="s">
        <v>1105</v>
      </c>
      <c r="J286" s="193">
        <v>57</v>
      </c>
      <c r="K286" s="193">
        <v>37.799999999999997</v>
      </c>
      <c r="L286" s="193">
        <v>60</v>
      </c>
      <c r="M286" s="193">
        <v>30</v>
      </c>
      <c r="N286" s="203">
        <v>20</v>
      </c>
    </row>
    <row r="287" spans="1:14" ht="31.5" customHeight="1">
      <c r="A287" s="201" t="s">
        <v>321</v>
      </c>
      <c r="B287" s="202" t="s">
        <v>316</v>
      </c>
      <c r="C287" s="202" t="s">
        <v>317</v>
      </c>
      <c r="D287" s="193">
        <v>205</v>
      </c>
      <c r="E287" s="193">
        <v>37.799999999999997</v>
      </c>
      <c r="F287" s="193">
        <v>31.7</v>
      </c>
      <c r="G287" s="193">
        <v>46.2</v>
      </c>
      <c r="H287" s="193" t="s">
        <v>1105</v>
      </c>
      <c r="I287" s="193" t="s">
        <v>1105</v>
      </c>
      <c r="J287" s="193">
        <v>43</v>
      </c>
      <c r="K287" s="193">
        <v>36.5</v>
      </c>
      <c r="L287" s="193">
        <v>42.5</v>
      </c>
      <c r="M287" s="193">
        <v>22.2</v>
      </c>
      <c r="N287" s="203">
        <v>16.100000000000001</v>
      </c>
    </row>
    <row r="288" spans="1:14" ht="31.5" customHeight="1">
      <c r="A288" s="201" t="s">
        <v>322</v>
      </c>
      <c r="B288" s="202" t="s">
        <v>316</v>
      </c>
      <c r="C288" s="202" t="s">
        <v>317</v>
      </c>
      <c r="D288" s="193">
        <v>191</v>
      </c>
      <c r="E288" s="193">
        <v>37.700000000000003</v>
      </c>
      <c r="F288" s="193">
        <v>23.1</v>
      </c>
      <c r="G288" s="193">
        <v>34.6</v>
      </c>
      <c r="H288" s="193">
        <v>0</v>
      </c>
      <c r="I288" s="193" t="s">
        <v>1105</v>
      </c>
      <c r="J288" s="193">
        <v>33</v>
      </c>
      <c r="K288" s="193">
        <v>35.1</v>
      </c>
      <c r="L288" s="193">
        <v>58.3</v>
      </c>
      <c r="M288" s="193">
        <v>18.2</v>
      </c>
      <c r="N288" s="203">
        <v>29.2</v>
      </c>
    </row>
    <row r="289" spans="1:14" ht="31.5" customHeight="1">
      <c r="A289" s="201" t="s">
        <v>323</v>
      </c>
      <c r="B289" s="202" t="s">
        <v>316</v>
      </c>
      <c r="C289" s="202" t="s">
        <v>317</v>
      </c>
      <c r="D289" s="193">
        <v>127</v>
      </c>
      <c r="E289" s="193">
        <v>32</v>
      </c>
      <c r="F289" s="193">
        <v>15.5</v>
      </c>
      <c r="G289" s="193">
        <v>19.5</v>
      </c>
      <c r="H289" s="193">
        <v>0</v>
      </c>
      <c r="I289" s="193" t="s">
        <v>1105</v>
      </c>
      <c r="J289" s="193">
        <v>40</v>
      </c>
      <c r="K289" s="193">
        <v>46.8</v>
      </c>
      <c r="L289" s="193">
        <v>37.5</v>
      </c>
      <c r="M289" s="193">
        <v>50</v>
      </c>
      <c r="N289" s="203">
        <v>15</v>
      </c>
    </row>
    <row r="290" spans="1:14" ht="31.5" customHeight="1">
      <c r="A290" s="201" t="s">
        <v>324</v>
      </c>
      <c r="B290" s="202" t="s">
        <v>316</v>
      </c>
      <c r="C290" s="202" t="s">
        <v>317</v>
      </c>
      <c r="D290" s="193">
        <v>58</v>
      </c>
      <c r="E290" s="193">
        <v>41.1</v>
      </c>
      <c r="F290" s="193">
        <v>15.8</v>
      </c>
      <c r="G290" s="193">
        <v>63.2</v>
      </c>
      <c r="H290" s="193">
        <v>0</v>
      </c>
      <c r="I290" s="193">
        <v>0</v>
      </c>
      <c r="J290" s="193">
        <v>33</v>
      </c>
      <c r="K290" s="193">
        <v>33.299999999999997</v>
      </c>
      <c r="L290" s="193">
        <v>42.9</v>
      </c>
      <c r="M290" s="193">
        <v>50</v>
      </c>
      <c r="N290" s="203">
        <v>33.299999999999997</v>
      </c>
    </row>
    <row r="291" spans="1:14" ht="31.5" customHeight="1">
      <c r="A291" s="201" t="s">
        <v>325</v>
      </c>
      <c r="B291" s="202" t="s">
        <v>316</v>
      </c>
      <c r="C291" s="202" t="s">
        <v>317</v>
      </c>
      <c r="D291" s="193">
        <v>26</v>
      </c>
      <c r="E291" s="193">
        <v>34.4</v>
      </c>
      <c r="F291" s="193">
        <v>40</v>
      </c>
      <c r="G291" s="193">
        <v>0</v>
      </c>
      <c r="H291" s="193" t="s">
        <v>1105</v>
      </c>
      <c r="I291" s="193">
        <v>0</v>
      </c>
      <c r="J291" s="193">
        <v>39</v>
      </c>
      <c r="K291" s="193">
        <v>0</v>
      </c>
      <c r="L291" s="193">
        <v>75</v>
      </c>
      <c r="M291" s="193">
        <v>0</v>
      </c>
      <c r="N291" s="203">
        <v>50</v>
      </c>
    </row>
    <row r="292" spans="1:14" ht="31.5" customHeight="1">
      <c r="A292" s="201" t="s">
        <v>326</v>
      </c>
      <c r="B292" s="202" t="s">
        <v>316</v>
      </c>
      <c r="C292" s="202" t="s">
        <v>317</v>
      </c>
      <c r="D292" s="193">
        <v>92</v>
      </c>
      <c r="E292" s="193">
        <v>46.3</v>
      </c>
      <c r="F292" s="193">
        <v>26.5</v>
      </c>
      <c r="G292" s="193">
        <v>15.4</v>
      </c>
      <c r="H292" s="193">
        <v>0</v>
      </c>
      <c r="I292" s="193" t="s">
        <v>1105</v>
      </c>
      <c r="J292" s="193">
        <v>50</v>
      </c>
      <c r="K292" s="193">
        <v>44.8</v>
      </c>
      <c r="L292" s="193">
        <v>65</v>
      </c>
      <c r="M292" s="193">
        <v>25</v>
      </c>
      <c r="N292" s="203">
        <v>0</v>
      </c>
    </row>
    <row r="293" spans="1:14" ht="31.5" customHeight="1">
      <c r="A293" s="201" t="s">
        <v>327</v>
      </c>
      <c r="B293" s="202" t="s">
        <v>316</v>
      </c>
      <c r="C293" s="202" t="s">
        <v>317</v>
      </c>
      <c r="D293" s="193">
        <v>134</v>
      </c>
      <c r="E293" s="193">
        <v>49.5</v>
      </c>
      <c r="F293" s="193">
        <v>32.1</v>
      </c>
      <c r="G293" s="193">
        <v>66.7</v>
      </c>
      <c r="H293" s="193" t="s">
        <v>1105</v>
      </c>
      <c r="I293" s="193">
        <v>0</v>
      </c>
      <c r="J293" s="193">
        <v>55</v>
      </c>
      <c r="K293" s="193">
        <v>36.799999999999997</v>
      </c>
      <c r="L293" s="193">
        <v>73.2</v>
      </c>
      <c r="M293" s="193">
        <v>25</v>
      </c>
      <c r="N293" s="203">
        <v>25</v>
      </c>
    </row>
    <row r="294" spans="1:14" ht="31.5" customHeight="1">
      <c r="A294" s="201" t="s">
        <v>328</v>
      </c>
      <c r="B294" s="202" t="s">
        <v>316</v>
      </c>
      <c r="C294" s="202" t="s">
        <v>317</v>
      </c>
      <c r="D294" s="193">
        <v>113</v>
      </c>
      <c r="E294" s="193">
        <v>39.1</v>
      </c>
      <c r="F294" s="193">
        <v>30.8</v>
      </c>
      <c r="G294" s="193">
        <v>100</v>
      </c>
      <c r="H294" s="193">
        <v>0</v>
      </c>
      <c r="I294" s="193" t="s">
        <v>1105</v>
      </c>
      <c r="J294" s="193">
        <v>51</v>
      </c>
      <c r="K294" s="193">
        <v>48.4</v>
      </c>
      <c r="L294" s="193">
        <v>58.8</v>
      </c>
      <c r="M294" s="193">
        <v>0</v>
      </c>
      <c r="N294" s="203">
        <v>22.2</v>
      </c>
    </row>
    <row r="295" spans="1:14" ht="31.5" customHeight="1">
      <c r="A295" s="201" t="s">
        <v>329</v>
      </c>
      <c r="B295" s="202" t="s">
        <v>316</v>
      </c>
      <c r="C295" s="202" t="s">
        <v>317</v>
      </c>
      <c r="D295" s="194">
        <v>2169</v>
      </c>
      <c r="E295" s="193">
        <v>38.9</v>
      </c>
      <c r="F295" s="193">
        <v>34.4</v>
      </c>
      <c r="G295" s="193">
        <v>35</v>
      </c>
      <c r="H295" s="193">
        <v>57</v>
      </c>
      <c r="I295" s="193">
        <v>11</v>
      </c>
      <c r="J295" s="193">
        <v>51</v>
      </c>
      <c r="K295" s="193">
        <v>43.9</v>
      </c>
      <c r="L295" s="193">
        <v>55.1</v>
      </c>
      <c r="M295" s="193">
        <v>19.3</v>
      </c>
      <c r="N295" s="203">
        <v>13.8</v>
      </c>
    </row>
    <row r="296" spans="1:14" ht="31.5" customHeight="1">
      <c r="A296" s="201" t="s">
        <v>330</v>
      </c>
      <c r="B296" s="202" t="s">
        <v>316</v>
      </c>
      <c r="C296" s="202" t="s">
        <v>317</v>
      </c>
      <c r="D296" s="193">
        <v>134</v>
      </c>
      <c r="E296" s="193">
        <v>43.9</v>
      </c>
      <c r="F296" s="193">
        <v>26.8</v>
      </c>
      <c r="G296" s="193">
        <v>42.9</v>
      </c>
      <c r="H296" s="193" t="s">
        <v>1105</v>
      </c>
      <c r="I296" s="193">
        <v>0</v>
      </c>
      <c r="J296" s="193">
        <v>45</v>
      </c>
      <c r="K296" s="193">
        <v>46.7</v>
      </c>
      <c r="L296" s="193">
        <v>71.400000000000006</v>
      </c>
      <c r="M296" s="193">
        <v>66.7</v>
      </c>
      <c r="N296" s="203">
        <v>42.9</v>
      </c>
    </row>
    <row r="297" spans="1:14" ht="31.5" customHeight="1">
      <c r="A297" s="201" t="s">
        <v>331</v>
      </c>
      <c r="B297" s="202" t="s">
        <v>316</v>
      </c>
      <c r="C297" s="202" t="s">
        <v>317</v>
      </c>
      <c r="D297" s="193">
        <v>53</v>
      </c>
      <c r="E297" s="193">
        <v>34.4</v>
      </c>
      <c r="F297" s="193">
        <v>10</v>
      </c>
      <c r="G297" s="193">
        <v>0</v>
      </c>
      <c r="H297" s="193">
        <v>0</v>
      </c>
      <c r="I297" s="193">
        <v>0</v>
      </c>
      <c r="J297" s="193">
        <v>54</v>
      </c>
      <c r="K297" s="193">
        <v>25</v>
      </c>
      <c r="L297" s="193">
        <v>64.3</v>
      </c>
      <c r="M297" s="193">
        <v>0</v>
      </c>
      <c r="N297" s="203">
        <v>0</v>
      </c>
    </row>
    <row r="298" spans="1:14" ht="31.5" customHeight="1">
      <c r="A298" s="201" t="s">
        <v>332</v>
      </c>
      <c r="B298" s="202" t="s">
        <v>316</v>
      </c>
      <c r="C298" s="202" t="s">
        <v>317</v>
      </c>
      <c r="D298" s="193">
        <v>51</v>
      </c>
      <c r="E298" s="193">
        <v>36.9</v>
      </c>
      <c r="F298" s="193">
        <v>20</v>
      </c>
      <c r="G298" s="193">
        <v>37.5</v>
      </c>
      <c r="H298" s="193">
        <v>0</v>
      </c>
      <c r="I298" s="193" t="s">
        <v>1105</v>
      </c>
      <c r="J298" s="193">
        <v>29</v>
      </c>
      <c r="K298" s="193">
        <v>47.8</v>
      </c>
      <c r="L298" s="193">
        <v>55</v>
      </c>
      <c r="M298" s="193">
        <v>0</v>
      </c>
      <c r="N298" s="203">
        <v>0</v>
      </c>
    </row>
    <row r="299" spans="1:14" ht="31.5" customHeight="1">
      <c r="A299" s="201" t="s">
        <v>333</v>
      </c>
      <c r="B299" s="202" t="s">
        <v>316</v>
      </c>
      <c r="C299" s="202" t="s">
        <v>317</v>
      </c>
      <c r="D299" s="193">
        <v>200</v>
      </c>
      <c r="E299" s="193">
        <v>35.200000000000003</v>
      </c>
      <c r="F299" s="193">
        <v>22.3</v>
      </c>
      <c r="G299" s="193">
        <v>54.5</v>
      </c>
      <c r="H299" s="193" t="s">
        <v>1105</v>
      </c>
      <c r="I299" s="193" t="s">
        <v>1105</v>
      </c>
      <c r="J299" s="193">
        <v>42</v>
      </c>
      <c r="K299" s="193">
        <v>46.9</v>
      </c>
      <c r="L299" s="193">
        <v>63.2</v>
      </c>
      <c r="M299" s="193">
        <v>44.4</v>
      </c>
      <c r="N299" s="203">
        <v>6.1</v>
      </c>
    </row>
    <row r="300" spans="1:14" ht="31.5" customHeight="1">
      <c r="A300" s="201" t="s">
        <v>334</v>
      </c>
      <c r="B300" s="202" t="s">
        <v>316</v>
      </c>
      <c r="C300" s="202" t="s">
        <v>317</v>
      </c>
      <c r="D300" s="193">
        <v>77</v>
      </c>
      <c r="E300" s="193">
        <v>42.1</v>
      </c>
      <c r="F300" s="193">
        <v>32.6</v>
      </c>
      <c r="G300" s="193">
        <v>56.3</v>
      </c>
      <c r="H300" s="193">
        <v>0</v>
      </c>
      <c r="I300" s="193" t="s">
        <v>1105</v>
      </c>
      <c r="J300" s="193">
        <v>39</v>
      </c>
      <c r="K300" s="193">
        <v>53.8</v>
      </c>
      <c r="L300" s="193">
        <v>54.2</v>
      </c>
      <c r="M300" s="193">
        <v>0</v>
      </c>
      <c r="N300" s="203">
        <v>30</v>
      </c>
    </row>
    <row r="301" spans="1:14" ht="31.5" customHeight="1">
      <c r="A301" s="201" t="s">
        <v>335</v>
      </c>
      <c r="B301" s="202" t="s">
        <v>316</v>
      </c>
      <c r="C301" s="202" t="s">
        <v>317</v>
      </c>
      <c r="D301" s="193">
        <v>595</v>
      </c>
      <c r="E301" s="193">
        <v>42.3</v>
      </c>
      <c r="F301" s="193">
        <v>40.9</v>
      </c>
      <c r="G301" s="193">
        <v>40.1</v>
      </c>
      <c r="H301" s="193">
        <v>15</v>
      </c>
      <c r="I301" s="193" t="s">
        <v>1105</v>
      </c>
      <c r="J301" s="193">
        <v>48</v>
      </c>
      <c r="K301" s="193">
        <v>41.6</v>
      </c>
      <c r="L301" s="193">
        <v>51.6</v>
      </c>
      <c r="M301" s="193">
        <v>9.4</v>
      </c>
      <c r="N301" s="203">
        <v>19.3</v>
      </c>
    </row>
    <row r="302" spans="1:14" ht="31.5" customHeight="1">
      <c r="A302" s="201" t="s">
        <v>336</v>
      </c>
      <c r="B302" s="202" t="s">
        <v>316</v>
      </c>
      <c r="C302" s="202" t="s">
        <v>317</v>
      </c>
      <c r="D302" s="193">
        <v>35</v>
      </c>
      <c r="E302" s="193">
        <v>46.2</v>
      </c>
      <c r="F302" s="193">
        <v>13.3</v>
      </c>
      <c r="G302" s="193">
        <v>50</v>
      </c>
      <c r="H302" s="193">
        <v>0</v>
      </c>
      <c r="I302" s="193">
        <v>0</v>
      </c>
      <c r="J302" s="193">
        <v>64</v>
      </c>
      <c r="K302" s="193">
        <v>0</v>
      </c>
      <c r="L302" s="193">
        <v>33.299999999999997</v>
      </c>
      <c r="M302" s="193">
        <v>0</v>
      </c>
      <c r="N302" s="203">
        <v>20</v>
      </c>
    </row>
    <row r="303" spans="1:14" ht="31.5" customHeight="1">
      <c r="A303" s="205" t="s">
        <v>337</v>
      </c>
      <c r="B303" s="206" t="s">
        <v>316</v>
      </c>
      <c r="C303" s="206" t="s">
        <v>317</v>
      </c>
      <c r="D303" s="207">
        <v>126</v>
      </c>
      <c r="E303" s="207">
        <v>45.7</v>
      </c>
      <c r="F303" s="207">
        <v>22.2</v>
      </c>
      <c r="G303" s="207">
        <v>39.299999999999997</v>
      </c>
      <c r="H303" s="207">
        <v>0</v>
      </c>
      <c r="I303" s="207">
        <v>0</v>
      </c>
      <c r="J303" s="207">
        <v>45</v>
      </c>
      <c r="K303" s="207">
        <v>37.5</v>
      </c>
      <c r="L303" s="207">
        <v>36</v>
      </c>
      <c r="M303" s="207">
        <v>0</v>
      </c>
      <c r="N303" s="208">
        <v>46.2</v>
      </c>
    </row>
  </sheetData>
  <sheetProtection algorithmName="SHA-512" hashValue="3SC8ZNXrvJK4N2h2Q2W+PdjVXp2abvqQs2umNkfx4M7sMXMF76jaA5YW6hip2P4A6MM2WogaSNPafrSeUgFC/w==" saltValue="JoYTOxZ2qXlaN5OzyW9mcQ==" spinCount="100000" sheet="1" delete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06"/>
  <sheetViews>
    <sheetView zoomScale="85" zoomScaleNormal="85" workbookViewId="0">
      <pane xSplit="1" topLeftCell="B1" activePane="topRight" state="frozen"/>
      <selection activeCell="A5" sqref="A5:XFD5"/>
      <selection pane="topRight" activeCell="A8" sqref="A8"/>
    </sheetView>
  </sheetViews>
  <sheetFormatPr defaultColWidth="25.7265625" defaultRowHeight="42.75" customHeight="1"/>
  <cols>
    <col min="4" max="52" width="25.7265625" style="9"/>
  </cols>
  <sheetData>
    <row r="1" spans="1:52" ht="42.75" customHeight="1">
      <c r="A1" s="149" t="s">
        <v>1108</v>
      </c>
    </row>
    <row r="2" spans="1:52" ht="42.75" customHeight="1">
      <c r="A2" s="406" t="s">
        <v>1183</v>
      </c>
    </row>
    <row r="3" spans="1:52" ht="42.75" customHeight="1" thickBot="1">
      <c r="A3" s="320" t="s">
        <v>1192</v>
      </c>
      <c r="C3" s="320"/>
    </row>
    <row r="4" spans="1:52" ht="42.75" customHeight="1" thickBot="1">
      <c r="D4" s="415" t="s">
        <v>1144</v>
      </c>
      <c r="E4" s="416"/>
      <c r="F4" s="416"/>
      <c r="G4" s="416"/>
      <c r="H4" s="416"/>
      <c r="I4" s="416"/>
      <c r="J4" s="416"/>
      <c r="K4" s="416"/>
      <c r="L4" s="416"/>
      <c r="M4" s="417"/>
      <c r="N4" s="326"/>
      <c r="O4" s="422" t="s">
        <v>1157</v>
      </c>
      <c r="P4" s="423"/>
      <c r="Q4" s="422" t="s">
        <v>1156</v>
      </c>
      <c r="R4" s="421"/>
      <c r="S4" s="423"/>
      <c r="T4" s="425" t="s">
        <v>1155</v>
      </c>
      <c r="U4" s="424"/>
      <c r="V4" s="426"/>
      <c r="W4" s="424" t="s">
        <v>1154</v>
      </c>
      <c r="X4" s="424"/>
      <c r="Y4" s="424"/>
      <c r="Z4" s="422" t="s">
        <v>1153</v>
      </c>
      <c r="AA4" s="423"/>
      <c r="AB4" s="421" t="s">
        <v>1152</v>
      </c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2" t="s">
        <v>1151</v>
      </c>
      <c r="AN4" s="421"/>
      <c r="AO4" s="421"/>
      <c r="AP4" s="423"/>
      <c r="AQ4" s="421" t="s">
        <v>1150</v>
      </c>
      <c r="AR4" s="421"/>
      <c r="AS4" s="421"/>
      <c r="AT4" s="421"/>
      <c r="AU4" s="421"/>
      <c r="AV4" s="427" t="s">
        <v>411</v>
      </c>
      <c r="AW4" s="428"/>
      <c r="AX4" s="428"/>
      <c r="AY4" s="428"/>
      <c r="AZ4" s="429"/>
    </row>
    <row r="5" spans="1:52" ht="42.75" customHeight="1" thickBot="1">
      <c r="A5" s="18" t="s">
        <v>0</v>
      </c>
      <c r="B5" s="19"/>
      <c r="C5" s="18"/>
      <c r="D5" s="359" t="s">
        <v>1169</v>
      </c>
      <c r="E5" s="10" t="s">
        <v>366</v>
      </c>
      <c r="F5" s="10" t="s">
        <v>367</v>
      </c>
      <c r="G5" s="10" t="s">
        <v>368</v>
      </c>
      <c r="H5" s="10" t="s">
        <v>369</v>
      </c>
      <c r="I5" s="10" t="s">
        <v>370</v>
      </c>
      <c r="J5" s="10" t="s">
        <v>371</v>
      </c>
      <c r="K5" s="10" t="s">
        <v>372</v>
      </c>
      <c r="L5" s="10" t="s">
        <v>373</v>
      </c>
      <c r="M5" s="10" t="s">
        <v>374</v>
      </c>
      <c r="N5" s="321" t="s">
        <v>375</v>
      </c>
      <c r="O5" s="322" t="s">
        <v>376</v>
      </c>
      <c r="P5" s="323" t="s">
        <v>377</v>
      </c>
      <c r="Q5" s="322" t="s">
        <v>378</v>
      </c>
      <c r="R5" s="324" t="s">
        <v>379</v>
      </c>
      <c r="S5" s="323" t="s">
        <v>380</v>
      </c>
      <c r="T5" s="324" t="s">
        <v>381</v>
      </c>
      <c r="U5" s="324" t="s">
        <v>382</v>
      </c>
      <c r="V5" s="323" t="s">
        <v>383</v>
      </c>
      <c r="W5" s="15" t="s">
        <v>384</v>
      </c>
      <c r="X5" s="17" t="s">
        <v>385</v>
      </c>
      <c r="Y5" s="17" t="s">
        <v>386</v>
      </c>
      <c r="Z5" s="15" t="s">
        <v>389</v>
      </c>
      <c r="AA5" s="16" t="s">
        <v>390</v>
      </c>
      <c r="AB5" s="15" t="s">
        <v>391</v>
      </c>
      <c r="AC5" s="17" t="s">
        <v>392</v>
      </c>
      <c r="AD5" s="17" t="s">
        <v>393</v>
      </c>
      <c r="AE5" s="17" t="s">
        <v>394</v>
      </c>
      <c r="AF5" s="17" t="s">
        <v>395</v>
      </c>
      <c r="AG5" s="17" t="s">
        <v>396</v>
      </c>
      <c r="AH5" s="17" t="s">
        <v>397</v>
      </c>
      <c r="AI5" s="17" t="s">
        <v>398</v>
      </c>
      <c r="AJ5" s="17" t="s">
        <v>399</v>
      </c>
      <c r="AK5" s="17" t="s">
        <v>400</v>
      </c>
      <c r="AL5" s="16" t="s">
        <v>401</v>
      </c>
      <c r="AM5" s="15" t="s">
        <v>402</v>
      </c>
      <c r="AN5" s="17" t="s">
        <v>403</v>
      </c>
      <c r="AO5" s="17" t="s">
        <v>404</v>
      </c>
      <c r="AP5" s="16" t="s">
        <v>405</v>
      </c>
      <c r="AQ5" s="325" t="s">
        <v>1148</v>
      </c>
      <c r="AR5" s="325" t="s">
        <v>1145</v>
      </c>
      <c r="AS5" s="325" t="s">
        <v>1146</v>
      </c>
      <c r="AT5" s="325" t="s">
        <v>1147</v>
      </c>
      <c r="AU5" s="327" t="s">
        <v>1149</v>
      </c>
      <c r="AV5" s="329" t="s">
        <v>406</v>
      </c>
      <c r="AW5" s="330" t="s">
        <v>407</v>
      </c>
      <c r="AX5" s="330" t="s">
        <v>408</v>
      </c>
      <c r="AY5" s="330" t="s">
        <v>409</v>
      </c>
      <c r="AZ5" s="331" t="s">
        <v>410</v>
      </c>
    </row>
    <row r="6" spans="1:52" ht="42.75" customHeight="1">
      <c r="A6" s="20" t="s">
        <v>1177</v>
      </c>
      <c r="B6" s="21"/>
      <c r="C6" s="20"/>
      <c r="D6" s="22">
        <f t="shared" ref="D6:AB6" si="0">SUBTOTAL(109,D11:D303)</f>
        <v>621882</v>
      </c>
      <c r="E6" s="22">
        <f t="shared" si="0"/>
        <v>20519</v>
      </c>
      <c r="F6" s="22">
        <f t="shared" si="0"/>
        <v>185072</v>
      </c>
      <c r="G6" s="22">
        <f t="shared" si="0"/>
        <v>260359</v>
      </c>
      <c r="H6" s="22">
        <f t="shared" si="0"/>
        <v>36907</v>
      </c>
      <c r="I6" s="22">
        <f t="shared" si="0"/>
        <v>12833</v>
      </c>
      <c r="J6" s="22">
        <f t="shared" si="0"/>
        <v>19743</v>
      </c>
      <c r="K6" s="22">
        <f t="shared" si="0"/>
        <v>24986</v>
      </c>
      <c r="L6" s="22">
        <f t="shared" si="0"/>
        <v>61080</v>
      </c>
      <c r="M6" s="22">
        <f t="shared" si="0"/>
        <v>62</v>
      </c>
      <c r="N6" s="22">
        <f t="shared" si="0"/>
        <v>297279</v>
      </c>
      <c r="O6" s="22">
        <f t="shared" si="0"/>
        <v>168738</v>
      </c>
      <c r="P6" s="22">
        <f t="shared" si="0"/>
        <v>128555</v>
      </c>
      <c r="Q6" s="22">
        <f t="shared" si="0"/>
        <v>35069</v>
      </c>
      <c r="R6" s="22">
        <f t="shared" si="0"/>
        <v>183276</v>
      </c>
      <c r="S6" s="22">
        <f t="shared" si="0"/>
        <v>78880</v>
      </c>
      <c r="T6" s="22">
        <f t="shared" si="0"/>
        <v>263697</v>
      </c>
      <c r="U6" s="22">
        <f t="shared" si="0"/>
        <v>9847</v>
      </c>
      <c r="V6" s="22">
        <f t="shared" si="0"/>
        <v>23288</v>
      </c>
      <c r="W6" s="22">
        <f t="shared" si="0"/>
        <v>243731</v>
      </c>
      <c r="X6" s="22">
        <f t="shared" si="0"/>
        <v>6633</v>
      </c>
      <c r="Y6" s="22">
        <f t="shared" si="0"/>
        <v>46606</v>
      </c>
      <c r="Z6" s="22">
        <f t="shared" si="0"/>
        <v>32654</v>
      </c>
      <c r="AA6" s="22">
        <f t="shared" si="0"/>
        <v>264616</v>
      </c>
      <c r="AB6" s="22">
        <f t="shared" si="0"/>
        <v>3829</v>
      </c>
      <c r="AC6" s="22">
        <f t="shared" ref="AC6:AZ6" si="1">SUBTOTAL(109,AC11:AC303)</f>
        <v>35282</v>
      </c>
      <c r="AD6" s="22">
        <f t="shared" si="1"/>
        <v>26355</v>
      </c>
      <c r="AE6" s="22">
        <f t="shared" si="1"/>
        <v>16489</v>
      </c>
      <c r="AF6" s="22">
        <f t="shared" si="1"/>
        <v>55732</v>
      </c>
      <c r="AG6" s="22">
        <f t="shared" si="1"/>
        <v>5619</v>
      </c>
      <c r="AH6" s="22">
        <f t="shared" si="1"/>
        <v>47641</v>
      </c>
      <c r="AI6" s="22">
        <f t="shared" si="1"/>
        <v>21477</v>
      </c>
      <c r="AJ6" s="22">
        <f t="shared" si="1"/>
        <v>23977</v>
      </c>
      <c r="AK6" s="22">
        <f t="shared" si="1"/>
        <v>56</v>
      </c>
      <c r="AL6" s="22">
        <f t="shared" si="1"/>
        <v>60001</v>
      </c>
      <c r="AM6" s="22">
        <f t="shared" si="1"/>
        <v>65883</v>
      </c>
      <c r="AN6" s="22">
        <f t="shared" si="1"/>
        <v>149216</v>
      </c>
      <c r="AO6" s="22">
        <f t="shared" si="1"/>
        <v>64553</v>
      </c>
      <c r="AP6" s="22">
        <f t="shared" si="1"/>
        <v>17426</v>
      </c>
      <c r="AQ6" s="22">
        <f t="shared" si="1"/>
        <v>7534</v>
      </c>
      <c r="AR6" s="22">
        <f t="shared" si="1"/>
        <v>89734</v>
      </c>
      <c r="AS6" s="22">
        <f t="shared" si="1"/>
        <v>79170</v>
      </c>
      <c r="AT6" s="22">
        <f t="shared" si="1"/>
        <v>95045</v>
      </c>
      <c r="AU6" s="22">
        <f t="shared" si="1"/>
        <v>25527</v>
      </c>
      <c r="AV6" s="328">
        <f t="shared" si="1"/>
        <v>179067</v>
      </c>
      <c r="AW6" s="328">
        <f t="shared" si="1"/>
        <v>106577</v>
      </c>
      <c r="AX6" s="328">
        <f t="shared" si="1"/>
        <v>33129</v>
      </c>
      <c r="AY6" s="328">
        <f t="shared" si="1"/>
        <v>33076</v>
      </c>
      <c r="AZ6" s="328">
        <f t="shared" si="1"/>
        <v>5890</v>
      </c>
    </row>
    <row r="7" spans="1:52" s="9" customFormat="1" ht="42.75" customHeight="1">
      <c r="A7" s="381" t="s">
        <v>1175</v>
      </c>
      <c r="B7" s="374"/>
      <c r="C7" s="375"/>
      <c r="D7" s="376">
        <v>624567</v>
      </c>
      <c r="E7" s="376">
        <v>20640</v>
      </c>
      <c r="F7" s="376">
        <v>185839</v>
      </c>
      <c r="G7" s="376">
        <v>261342</v>
      </c>
      <c r="H7" s="376">
        <v>37267</v>
      </c>
      <c r="I7" s="376">
        <v>13046</v>
      </c>
      <c r="J7" s="376">
        <v>19983</v>
      </c>
      <c r="K7" s="376">
        <v>25037</v>
      </c>
      <c r="L7" s="376">
        <v>61280</v>
      </c>
      <c r="M7" s="375">
        <v>132</v>
      </c>
      <c r="N7" s="376">
        <v>298610</v>
      </c>
      <c r="O7" s="195">
        <v>169497</v>
      </c>
      <c r="P7" s="196">
        <v>129112</v>
      </c>
      <c r="Q7" s="376">
        <v>35243</v>
      </c>
      <c r="R7" s="376">
        <v>184217</v>
      </c>
      <c r="S7" s="376">
        <v>79150</v>
      </c>
      <c r="T7" s="195">
        <v>264517</v>
      </c>
      <c r="U7" s="195">
        <v>10506</v>
      </c>
      <c r="V7" s="195">
        <v>23585</v>
      </c>
      <c r="W7" s="377">
        <v>243835</v>
      </c>
      <c r="X7" s="377">
        <v>7583</v>
      </c>
      <c r="Y7" s="377">
        <v>47185</v>
      </c>
      <c r="Z7" s="378">
        <v>32700</v>
      </c>
      <c r="AA7" s="378">
        <v>265910</v>
      </c>
      <c r="AB7" s="378">
        <v>4090</v>
      </c>
      <c r="AC7" s="378">
        <v>35505</v>
      </c>
      <c r="AD7" s="378">
        <v>26546</v>
      </c>
      <c r="AE7" s="378">
        <v>16708</v>
      </c>
      <c r="AF7" s="378">
        <v>55976</v>
      </c>
      <c r="AG7" s="378">
        <v>5762</v>
      </c>
      <c r="AH7" s="378">
        <v>47822</v>
      </c>
      <c r="AI7" s="378">
        <v>21589</v>
      </c>
      <c r="AJ7" s="378">
        <v>24125</v>
      </c>
      <c r="AK7" s="378">
        <v>121</v>
      </c>
      <c r="AL7" s="378">
        <v>60368</v>
      </c>
      <c r="AM7" s="378">
        <v>66213</v>
      </c>
      <c r="AN7" s="378">
        <v>149768</v>
      </c>
      <c r="AO7" s="378">
        <v>64885</v>
      </c>
      <c r="AP7" s="378">
        <v>17743</v>
      </c>
      <c r="AQ7" s="379">
        <v>7789</v>
      </c>
      <c r="AR7" s="379">
        <v>90243</v>
      </c>
      <c r="AS7" s="380">
        <v>79372</v>
      </c>
      <c r="AT7" s="195">
        <v>95114</v>
      </c>
      <c r="AU7" s="195">
        <v>26093</v>
      </c>
      <c r="AV7" s="195">
        <v>179636</v>
      </c>
      <c r="AW7" s="195">
        <v>106916</v>
      </c>
      <c r="AX7" s="195">
        <v>33326</v>
      </c>
      <c r="AY7" s="195">
        <v>33171</v>
      </c>
      <c r="AZ7" s="195">
        <v>6224</v>
      </c>
    </row>
    <row r="8" spans="1:52" ht="42.75" customHeight="1" thickBot="1">
      <c r="A8" s="320" t="s">
        <v>1106</v>
      </c>
      <c r="B8" s="30"/>
      <c r="C8" s="29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  <c r="Q8" s="31"/>
      <c r="R8" s="31"/>
      <c r="S8" s="31"/>
      <c r="T8" s="33"/>
      <c r="U8" s="33"/>
      <c r="V8" s="3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3"/>
      <c r="AP8" s="33"/>
      <c r="AQ8" s="33"/>
      <c r="AR8" s="33"/>
      <c r="AS8" s="35"/>
    </row>
    <row r="9" spans="1:52" ht="42.75" customHeight="1" thickBot="1">
      <c r="D9" s="415" t="s">
        <v>1144</v>
      </c>
      <c r="E9" s="416"/>
      <c r="F9" s="416"/>
      <c r="G9" s="416"/>
      <c r="H9" s="416"/>
      <c r="I9" s="416"/>
      <c r="J9" s="416"/>
      <c r="K9" s="416"/>
      <c r="L9" s="416"/>
      <c r="M9" s="417"/>
      <c r="N9" s="326"/>
      <c r="O9" s="422" t="s">
        <v>1157</v>
      </c>
      <c r="P9" s="423"/>
      <c r="Q9" s="422" t="s">
        <v>1156</v>
      </c>
      <c r="R9" s="421"/>
      <c r="S9" s="423"/>
      <c r="T9" s="425" t="s">
        <v>1155</v>
      </c>
      <c r="U9" s="424"/>
      <c r="V9" s="426"/>
      <c r="W9" s="424" t="s">
        <v>1154</v>
      </c>
      <c r="X9" s="424"/>
      <c r="Y9" s="424"/>
      <c r="Z9" s="422" t="s">
        <v>1153</v>
      </c>
      <c r="AA9" s="423"/>
      <c r="AB9" s="421" t="s">
        <v>1152</v>
      </c>
      <c r="AC9" s="421"/>
      <c r="AD9" s="421"/>
      <c r="AE9" s="421"/>
      <c r="AF9" s="421"/>
      <c r="AG9" s="421"/>
      <c r="AH9" s="421"/>
      <c r="AI9" s="421"/>
      <c r="AJ9" s="421"/>
      <c r="AK9" s="421"/>
      <c r="AL9" s="421"/>
      <c r="AM9" s="422" t="s">
        <v>1151</v>
      </c>
      <c r="AN9" s="421"/>
      <c r="AO9" s="421"/>
      <c r="AP9" s="423"/>
      <c r="AQ9" s="421" t="s">
        <v>1150</v>
      </c>
      <c r="AR9" s="421"/>
      <c r="AS9" s="421"/>
      <c r="AT9" s="421"/>
      <c r="AU9" s="421"/>
      <c r="AV9" s="418" t="s">
        <v>411</v>
      </c>
      <c r="AW9" s="419"/>
      <c r="AX9" s="419"/>
      <c r="AY9" s="419"/>
      <c r="AZ9" s="420"/>
    </row>
    <row r="10" spans="1:52" s="8" customFormat="1" ht="42.75" customHeight="1">
      <c r="A10" s="248" t="s">
        <v>0</v>
      </c>
      <c r="B10" s="249" t="s">
        <v>10</v>
      </c>
      <c r="C10" s="249" t="s">
        <v>11</v>
      </c>
      <c r="D10" s="199" t="s">
        <v>1169</v>
      </c>
      <c r="E10" s="199" t="s">
        <v>366</v>
      </c>
      <c r="F10" s="199" t="s">
        <v>367</v>
      </c>
      <c r="G10" s="199" t="s">
        <v>368</v>
      </c>
      <c r="H10" s="199" t="s">
        <v>369</v>
      </c>
      <c r="I10" s="199" t="s">
        <v>370</v>
      </c>
      <c r="J10" s="199" t="s">
        <v>371</v>
      </c>
      <c r="K10" s="199" t="s">
        <v>372</v>
      </c>
      <c r="L10" s="199" t="s">
        <v>373</v>
      </c>
      <c r="M10" s="199" t="s">
        <v>374</v>
      </c>
      <c r="N10" s="101" t="s">
        <v>375</v>
      </c>
      <c r="O10" s="101" t="s">
        <v>376</v>
      </c>
      <c r="P10" s="101" t="s">
        <v>377</v>
      </c>
      <c r="Q10" s="101" t="s">
        <v>378</v>
      </c>
      <c r="R10" s="101" t="s">
        <v>379</v>
      </c>
      <c r="S10" s="101" t="s">
        <v>380</v>
      </c>
      <c r="T10" s="101" t="s">
        <v>381</v>
      </c>
      <c r="U10" s="101" t="s">
        <v>382</v>
      </c>
      <c r="V10" s="101" t="s">
        <v>383</v>
      </c>
      <c r="W10" s="101" t="s">
        <v>384</v>
      </c>
      <c r="X10" s="101" t="s">
        <v>385</v>
      </c>
      <c r="Y10" s="101" t="s">
        <v>386</v>
      </c>
      <c r="Z10" s="101" t="s">
        <v>389</v>
      </c>
      <c r="AA10" s="101" t="s">
        <v>390</v>
      </c>
      <c r="AB10" s="101" t="s">
        <v>391</v>
      </c>
      <c r="AC10" s="101" t="s">
        <v>392</v>
      </c>
      <c r="AD10" s="101" t="s">
        <v>393</v>
      </c>
      <c r="AE10" s="101" t="s">
        <v>394</v>
      </c>
      <c r="AF10" s="101" t="s">
        <v>395</v>
      </c>
      <c r="AG10" s="101" t="s">
        <v>396</v>
      </c>
      <c r="AH10" s="101" t="s">
        <v>397</v>
      </c>
      <c r="AI10" s="101" t="s">
        <v>398</v>
      </c>
      <c r="AJ10" s="101" t="s">
        <v>399</v>
      </c>
      <c r="AK10" s="101" t="s">
        <v>400</v>
      </c>
      <c r="AL10" s="101" t="s">
        <v>401</v>
      </c>
      <c r="AM10" s="101" t="s">
        <v>402</v>
      </c>
      <c r="AN10" s="101" t="s">
        <v>403</v>
      </c>
      <c r="AO10" s="101" t="s">
        <v>404</v>
      </c>
      <c r="AP10" s="101" t="s">
        <v>405</v>
      </c>
      <c r="AQ10" s="101" t="s">
        <v>1148</v>
      </c>
      <c r="AR10" s="101" t="s">
        <v>1145</v>
      </c>
      <c r="AS10" s="101" t="s">
        <v>1146</v>
      </c>
      <c r="AT10" s="101" t="s">
        <v>1147</v>
      </c>
      <c r="AU10" s="101" t="s">
        <v>1149</v>
      </c>
      <c r="AV10" s="332" t="s">
        <v>406</v>
      </c>
      <c r="AW10" s="332" t="s">
        <v>407</v>
      </c>
      <c r="AX10" s="332" t="s">
        <v>408</v>
      </c>
      <c r="AY10" s="332" t="s">
        <v>409</v>
      </c>
      <c r="AZ10" s="333" t="s">
        <v>410</v>
      </c>
    </row>
    <row r="11" spans="1:52" ht="42.75" customHeight="1">
      <c r="A11" s="201" t="s">
        <v>12</v>
      </c>
      <c r="B11" s="202" t="s">
        <v>13</v>
      </c>
      <c r="C11" s="202" t="s">
        <v>14</v>
      </c>
      <c r="D11" s="193">
        <v>396</v>
      </c>
      <c r="E11" s="193">
        <v>13</v>
      </c>
      <c r="F11" s="193">
        <v>113</v>
      </c>
      <c r="G11" s="193">
        <v>186</v>
      </c>
      <c r="H11" s="193">
        <v>26</v>
      </c>
      <c r="I11" s="193">
        <v>14</v>
      </c>
      <c r="J11" s="193">
        <v>9</v>
      </c>
      <c r="K11" s="193">
        <v>21</v>
      </c>
      <c r="L11" s="193">
        <v>13</v>
      </c>
      <c r="M11" s="193">
        <v>0</v>
      </c>
      <c r="N11" s="194">
        <v>212</v>
      </c>
      <c r="O11" s="196">
        <v>122</v>
      </c>
      <c r="P11" s="196">
        <v>91</v>
      </c>
      <c r="Q11" s="196">
        <v>24</v>
      </c>
      <c r="R11" s="196">
        <v>121</v>
      </c>
      <c r="S11" s="196">
        <v>68</v>
      </c>
      <c r="T11" s="193">
        <v>202</v>
      </c>
      <c r="U11" s="193">
        <v>8</v>
      </c>
      <c r="V11" s="193" t="s">
        <v>1105</v>
      </c>
      <c r="W11" s="193">
        <v>197</v>
      </c>
      <c r="X11" s="193">
        <v>5</v>
      </c>
      <c r="Y11" s="193">
        <v>11</v>
      </c>
      <c r="Z11" s="193">
        <v>14</v>
      </c>
      <c r="AA11" s="193">
        <v>198</v>
      </c>
      <c r="AB11" s="193" t="s">
        <v>1105</v>
      </c>
      <c r="AC11" s="193">
        <v>17</v>
      </c>
      <c r="AD11" s="193">
        <v>16</v>
      </c>
      <c r="AE11" s="193">
        <v>11</v>
      </c>
      <c r="AF11" s="193">
        <v>33</v>
      </c>
      <c r="AG11" s="193" t="s">
        <v>1105</v>
      </c>
      <c r="AH11" s="193">
        <v>45</v>
      </c>
      <c r="AI11" s="193">
        <v>29</v>
      </c>
      <c r="AJ11" s="193">
        <v>19</v>
      </c>
      <c r="AK11" s="193">
        <v>0</v>
      </c>
      <c r="AL11" s="193">
        <v>41</v>
      </c>
      <c r="AM11" s="193">
        <v>56</v>
      </c>
      <c r="AN11" s="193">
        <v>109</v>
      </c>
      <c r="AO11" s="193">
        <v>40</v>
      </c>
      <c r="AP11" s="193">
        <v>9</v>
      </c>
      <c r="AQ11" s="193">
        <v>7</v>
      </c>
      <c r="AR11" s="193">
        <v>54</v>
      </c>
      <c r="AS11" s="193">
        <v>63</v>
      </c>
      <c r="AT11" s="193">
        <v>54</v>
      </c>
      <c r="AU11" s="193">
        <v>35</v>
      </c>
      <c r="AV11" s="194">
        <v>119</v>
      </c>
      <c r="AW11" s="193">
        <v>91</v>
      </c>
      <c r="AX11" s="193">
        <v>17</v>
      </c>
      <c r="AY11" s="193">
        <v>10</v>
      </c>
      <c r="AZ11" s="203" t="s">
        <v>1105</v>
      </c>
    </row>
    <row r="12" spans="1:52" ht="42.75" customHeight="1">
      <c r="A12" s="201" t="s">
        <v>15</v>
      </c>
      <c r="B12" s="202" t="s">
        <v>13</v>
      </c>
      <c r="C12" s="202" t="s">
        <v>14</v>
      </c>
      <c r="D12" s="194">
        <v>30663</v>
      </c>
      <c r="E12" s="193">
        <v>822</v>
      </c>
      <c r="F12" s="194">
        <v>7458</v>
      </c>
      <c r="G12" s="194">
        <v>13957</v>
      </c>
      <c r="H12" s="194">
        <v>2147</v>
      </c>
      <c r="I12" s="193">
        <v>552</v>
      </c>
      <c r="J12" s="193">
        <v>704</v>
      </c>
      <c r="K12" s="193">
        <v>535</v>
      </c>
      <c r="L12" s="194">
        <v>4484</v>
      </c>
      <c r="M12" s="193">
        <v>5</v>
      </c>
      <c r="N12" s="194">
        <v>16104</v>
      </c>
      <c r="O12" s="195">
        <v>8620</v>
      </c>
      <c r="P12" s="195">
        <v>7484</v>
      </c>
      <c r="Q12" s="195">
        <v>1509</v>
      </c>
      <c r="R12" s="195">
        <v>10842</v>
      </c>
      <c r="S12" s="195">
        <v>3752</v>
      </c>
      <c r="T12" s="194">
        <v>12148</v>
      </c>
      <c r="U12" s="194">
        <v>1050</v>
      </c>
      <c r="V12" s="194">
        <v>2906</v>
      </c>
      <c r="W12" s="194">
        <v>9972</v>
      </c>
      <c r="X12" s="193">
        <v>496</v>
      </c>
      <c r="Y12" s="194">
        <v>5635</v>
      </c>
      <c r="Z12" s="194">
        <v>1180</v>
      </c>
      <c r="AA12" s="194">
        <v>14923</v>
      </c>
      <c r="AB12" s="193">
        <v>504</v>
      </c>
      <c r="AC12" s="194">
        <v>2528</v>
      </c>
      <c r="AD12" s="194">
        <v>1476</v>
      </c>
      <c r="AE12" s="193">
        <v>940</v>
      </c>
      <c r="AF12" s="194">
        <v>2649</v>
      </c>
      <c r="AG12" s="193">
        <v>105</v>
      </c>
      <c r="AH12" s="194">
        <v>1405</v>
      </c>
      <c r="AI12" s="193">
        <v>568</v>
      </c>
      <c r="AJ12" s="194">
        <v>1112</v>
      </c>
      <c r="AK12" s="193">
        <v>7</v>
      </c>
      <c r="AL12" s="194">
        <v>4810</v>
      </c>
      <c r="AM12" s="194">
        <v>3074</v>
      </c>
      <c r="AN12" s="194">
        <v>6264</v>
      </c>
      <c r="AO12" s="194">
        <v>5086</v>
      </c>
      <c r="AP12" s="194">
        <v>1680</v>
      </c>
      <c r="AQ12" s="193">
        <v>331</v>
      </c>
      <c r="AR12" s="194">
        <v>4442</v>
      </c>
      <c r="AS12" s="194">
        <v>5373</v>
      </c>
      <c r="AT12" s="194">
        <v>4173</v>
      </c>
      <c r="AU12" s="194">
        <v>1785</v>
      </c>
      <c r="AV12" s="194">
        <v>9798</v>
      </c>
      <c r="AW12" s="194">
        <v>6472</v>
      </c>
      <c r="AX12" s="194">
        <v>1344</v>
      </c>
      <c r="AY12" s="194">
        <v>1578</v>
      </c>
      <c r="AZ12" s="203">
        <v>404</v>
      </c>
    </row>
    <row r="13" spans="1:52" ht="42.75" customHeight="1">
      <c r="A13" s="201" t="s">
        <v>16</v>
      </c>
      <c r="B13" s="202" t="s">
        <v>13</v>
      </c>
      <c r="C13" s="202" t="s">
        <v>14</v>
      </c>
      <c r="D13" s="193">
        <v>791</v>
      </c>
      <c r="E13" s="193">
        <v>28</v>
      </c>
      <c r="F13" s="193">
        <v>220</v>
      </c>
      <c r="G13" s="193">
        <v>365</v>
      </c>
      <c r="H13" s="193">
        <v>32</v>
      </c>
      <c r="I13" s="193">
        <v>15</v>
      </c>
      <c r="J13" s="193">
        <v>22</v>
      </c>
      <c r="K13" s="193">
        <v>87</v>
      </c>
      <c r="L13" s="193">
        <v>24</v>
      </c>
      <c r="M13" s="193">
        <v>0</v>
      </c>
      <c r="N13" s="194">
        <v>397</v>
      </c>
      <c r="O13" s="196">
        <v>218</v>
      </c>
      <c r="P13" s="196">
        <v>179</v>
      </c>
      <c r="Q13" s="196">
        <v>38</v>
      </c>
      <c r="R13" s="196">
        <v>226</v>
      </c>
      <c r="S13" s="196">
        <v>132</v>
      </c>
      <c r="T13" s="193">
        <v>363</v>
      </c>
      <c r="U13" s="193">
        <v>15</v>
      </c>
      <c r="V13" s="193">
        <v>18</v>
      </c>
      <c r="W13" s="193">
        <v>251</v>
      </c>
      <c r="X13" s="193">
        <v>108</v>
      </c>
      <c r="Y13" s="193">
        <v>37</v>
      </c>
      <c r="Z13" s="193">
        <v>48</v>
      </c>
      <c r="AA13" s="193">
        <v>348</v>
      </c>
      <c r="AB13" s="193" t="s">
        <v>1105</v>
      </c>
      <c r="AC13" s="193">
        <v>28</v>
      </c>
      <c r="AD13" s="193">
        <v>31</v>
      </c>
      <c r="AE13" s="193">
        <v>24</v>
      </c>
      <c r="AF13" s="193">
        <v>80</v>
      </c>
      <c r="AG13" s="193">
        <v>9</v>
      </c>
      <c r="AH13" s="193">
        <v>55</v>
      </c>
      <c r="AI13" s="193">
        <v>61</v>
      </c>
      <c r="AJ13" s="193">
        <v>32</v>
      </c>
      <c r="AK13" s="193">
        <v>0</v>
      </c>
      <c r="AL13" s="193">
        <v>73</v>
      </c>
      <c r="AM13" s="193">
        <v>128</v>
      </c>
      <c r="AN13" s="193">
        <v>193</v>
      </c>
      <c r="AO13" s="193">
        <v>45</v>
      </c>
      <c r="AP13" s="193">
        <v>31</v>
      </c>
      <c r="AQ13" s="193">
        <v>9</v>
      </c>
      <c r="AR13" s="193">
        <v>62</v>
      </c>
      <c r="AS13" s="193">
        <v>120</v>
      </c>
      <c r="AT13" s="193">
        <v>161</v>
      </c>
      <c r="AU13" s="193">
        <v>44</v>
      </c>
      <c r="AV13" s="194">
        <v>263</v>
      </c>
      <c r="AW13" s="193">
        <v>192</v>
      </c>
      <c r="AX13" s="193">
        <v>35</v>
      </c>
      <c r="AY13" s="193">
        <v>34</v>
      </c>
      <c r="AZ13" s="203" t="s">
        <v>1105</v>
      </c>
    </row>
    <row r="14" spans="1:52" ht="42.75" customHeight="1">
      <c r="A14" s="201" t="s">
        <v>17</v>
      </c>
      <c r="B14" s="202" t="s">
        <v>13</v>
      </c>
      <c r="C14" s="202" t="s">
        <v>14</v>
      </c>
      <c r="D14" s="194">
        <v>84786</v>
      </c>
      <c r="E14" s="194">
        <v>2082</v>
      </c>
      <c r="F14" s="194">
        <v>22200</v>
      </c>
      <c r="G14" s="194">
        <v>39383</v>
      </c>
      <c r="H14" s="194">
        <v>6698</v>
      </c>
      <c r="I14" s="194">
        <v>1639</v>
      </c>
      <c r="J14" s="194">
        <v>1477</v>
      </c>
      <c r="K14" s="194">
        <v>1440</v>
      </c>
      <c r="L14" s="194">
        <v>9840</v>
      </c>
      <c r="M14" s="193">
        <v>27</v>
      </c>
      <c r="N14" s="194">
        <v>46081</v>
      </c>
      <c r="O14" s="195">
        <v>25189</v>
      </c>
      <c r="P14" s="195">
        <v>20892</v>
      </c>
      <c r="Q14" s="195">
        <v>4043</v>
      </c>
      <c r="R14" s="195">
        <v>31514</v>
      </c>
      <c r="S14" s="195">
        <v>10524</v>
      </c>
      <c r="T14" s="194">
        <v>37557</v>
      </c>
      <c r="U14" s="194">
        <v>2519</v>
      </c>
      <c r="V14" s="194">
        <v>6005</v>
      </c>
      <c r="W14" s="194">
        <v>31990</v>
      </c>
      <c r="X14" s="194">
        <v>1202</v>
      </c>
      <c r="Y14" s="194">
        <v>12890</v>
      </c>
      <c r="Z14" s="194">
        <v>3415</v>
      </c>
      <c r="AA14" s="194">
        <v>42666</v>
      </c>
      <c r="AB14" s="193">
        <v>896</v>
      </c>
      <c r="AC14" s="194">
        <v>7980</v>
      </c>
      <c r="AD14" s="194">
        <v>4318</v>
      </c>
      <c r="AE14" s="194">
        <v>2779</v>
      </c>
      <c r="AF14" s="194">
        <v>8255</v>
      </c>
      <c r="AG14" s="193">
        <v>280</v>
      </c>
      <c r="AH14" s="194">
        <v>4111</v>
      </c>
      <c r="AI14" s="194">
        <v>1763</v>
      </c>
      <c r="AJ14" s="194">
        <v>3461</v>
      </c>
      <c r="AK14" s="193">
        <v>17</v>
      </c>
      <c r="AL14" s="194">
        <v>12221</v>
      </c>
      <c r="AM14" s="194">
        <v>9503</v>
      </c>
      <c r="AN14" s="194">
        <v>18615</v>
      </c>
      <c r="AO14" s="194">
        <v>13811</v>
      </c>
      <c r="AP14" s="194">
        <v>4152</v>
      </c>
      <c r="AQ14" s="194">
        <v>1063</v>
      </c>
      <c r="AR14" s="194">
        <v>10292</v>
      </c>
      <c r="AS14" s="194">
        <v>15295</v>
      </c>
      <c r="AT14" s="194">
        <v>14551</v>
      </c>
      <c r="AU14" s="194">
        <v>4880</v>
      </c>
      <c r="AV14" s="194">
        <v>28143</v>
      </c>
      <c r="AW14" s="194">
        <v>19709</v>
      </c>
      <c r="AX14" s="194">
        <v>3989</v>
      </c>
      <c r="AY14" s="194">
        <v>3707</v>
      </c>
      <c r="AZ14" s="203">
        <v>738</v>
      </c>
    </row>
    <row r="15" spans="1:52" ht="42.75" customHeight="1">
      <c r="A15" s="201" t="s">
        <v>18</v>
      </c>
      <c r="B15" s="202" t="s">
        <v>13</v>
      </c>
      <c r="C15" s="202" t="s">
        <v>14</v>
      </c>
      <c r="D15" s="194">
        <v>4936</v>
      </c>
      <c r="E15" s="193">
        <v>142</v>
      </c>
      <c r="F15" s="194">
        <v>1194</v>
      </c>
      <c r="G15" s="194">
        <v>2310</v>
      </c>
      <c r="H15" s="193">
        <v>309</v>
      </c>
      <c r="I15" s="193">
        <v>96</v>
      </c>
      <c r="J15" s="193">
        <v>148</v>
      </c>
      <c r="K15" s="193">
        <v>284</v>
      </c>
      <c r="L15" s="193">
        <v>453</v>
      </c>
      <c r="M15" s="193" t="s">
        <v>1105</v>
      </c>
      <c r="N15" s="194">
        <v>2619</v>
      </c>
      <c r="O15" s="195">
        <v>1403</v>
      </c>
      <c r="P15" s="195">
        <v>1217</v>
      </c>
      <c r="Q15" s="196">
        <v>328</v>
      </c>
      <c r="R15" s="195">
        <v>1586</v>
      </c>
      <c r="S15" s="196">
        <v>706</v>
      </c>
      <c r="T15" s="194">
        <v>2363</v>
      </c>
      <c r="U15" s="193">
        <v>72</v>
      </c>
      <c r="V15" s="193">
        <v>185</v>
      </c>
      <c r="W15" s="194">
        <v>2275</v>
      </c>
      <c r="X15" s="193">
        <v>13</v>
      </c>
      <c r="Y15" s="193">
        <v>332</v>
      </c>
      <c r="Z15" s="193">
        <v>316</v>
      </c>
      <c r="AA15" s="194">
        <v>2304</v>
      </c>
      <c r="AB15" s="193">
        <v>31</v>
      </c>
      <c r="AC15" s="193">
        <v>268</v>
      </c>
      <c r="AD15" s="193">
        <v>233</v>
      </c>
      <c r="AE15" s="193">
        <v>204</v>
      </c>
      <c r="AF15" s="193">
        <v>562</v>
      </c>
      <c r="AG15" s="193">
        <v>41</v>
      </c>
      <c r="AH15" s="193">
        <v>388</v>
      </c>
      <c r="AI15" s="193">
        <v>186</v>
      </c>
      <c r="AJ15" s="193">
        <v>342</v>
      </c>
      <c r="AK15" s="193" t="s">
        <v>1105</v>
      </c>
      <c r="AL15" s="193">
        <v>366</v>
      </c>
      <c r="AM15" s="193">
        <v>717</v>
      </c>
      <c r="AN15" s="194">
        <v>1261</v>
      </c>
      <c r="AO15" s="193">
        <v>497</v>
      </c>
      <c r="AP15" s="193">
        <v>145</v>
      </c>
      <c r="AQ15" s="193">
        <v>59</v>
      </c>
      <c r="AR15" s="193">
        <v>603</v>
      </c>
      <c r="AS15" s="193">
        <v>784</v>
      </c>
      <c r="AT15" s="193">
        <v>859</v>
      </c>
      <c r="AU15" s="193">
        <v>316</v>
      </c>
      <c r="AV15" s="194">
        <v>1621</v>
      </c>
      <c r="AW15" s="194">
        <v>1092</v>
      </c>
      <c r="AX15" s="193">
        <v>245</v>
      </c>
      <c r="AY15" s="193">
        <v>247</v>
      </c>
      <c r="AZ15" s="203">
        <v>37</v>
      </c>
    </row>
    <row r="16" spans="1:52" ht="42.75" customHeight="1">
      <c r="A16" s="201" t="s">
        <v>19</v>
      </c>
      <c r="B16" s="202" t="s">
        <v>13</v>
      </c>
      <c r="C16" s="202" t="s">
        <v>14</v>
      </c>
      <c r="D16" s="193">
        <v>363</v>
      </c>
      <c r="E16" s="193">
        <v>11</v>
      </c>
      <c r="F16" s="193">
        <v>114</v>
      </c>
      <c r="G16" s="193">
        <v>162</v>
      </c>
      <c r="H16" s="193">
        <v>37</v>
      </c>
      <c r="I16" s="193">
        <v>9</v>
      </c>
      <c r="J16" s="193">
        <v>5</v>
      </c>
      <c r="K16" s="193">
        <v>6</v>
      </c>
      <c r="L16" s="193">
        <v>19</v>
      </c>
      <c r="M16" s="193">
        <v>0</v>
      </c>
      <c r="N16" s="194">
        <v>199</v>
      </c>
      <c r="O16" s="196">
        <v>102</v>
      </c>
      <c r="P16" s="196">
        <v>97</v>
      </c>
      <c r="Q16" s="196">
        <v>17</v>
      </c>
      <c r="R16" s="196">
        <v>114</v>
      </c>
      <c r="S16" s="196">
        <v>68</v>
      </c>
      <c r="T16" s="193">
        <v>186</v>
      </c>
      <c r="U16" s="193">
        <v>7</v>
      </c>
      <c r="V16" s="193">
        <v>6</v>
      </c>
      <c r="W16" s="193">
        <v>115</v>
      </c>
      <c r="X16" s="193">
        <v>68</v>
      </c>
      <c r="Y16" s="193">
        <v>16</v>
      </c>
      <c r="Z16" s="193">
        <v>14</v>
      </c>
      <c r="AA16" s="193">
        <v>184</v>
      </c>
      <c r="AB16" s="193" t="s">
        <v>1105</v>
      </c>
      <c r="AC16" s="193">
        <v>25</v>
      </c>
      <c r="AD16" s="193">
        <v>29</v>
      </c>
      <c r="AE16" s="193">
        <v>12</v>
      </c>
      <c r="AF16" s="193">
        <v>40</v>
      </c>
      <c r="AG16" s="193">
        <v>6</v>
      </c>
      <c r="AH16" s="193">
        <v>26</v>
      </c>
      <c r="AI16" s="193">
        <v>15</v>
      </c>
      <c r="AJ16" s="193">
        <v>9</v>
      </c>
      <c r="AK16" s="193">
        <v>0</v>
      </c>
      <c r="AL16" s="193">
        <v>36</v>
      </c>
      <c r="AM16" s="193">
        <v>46</v>
      </c>
      <c r="AN16" s="193">
        <v>90</v>
      </c>
      <c r="AO16" s="193">
        <v>50</v>
      </c>
      <c r="AP16" s="193">
        <v>13</v>
      </c>
      <c r="AQ16" s="193" t="s">
        <v>1105</v>
      </c>
      <c r="AR16" s="193">
        <v>46</v>
      </c>
      <c r="AS16" s="193">
        <v>59</v>
      </c>
      <c r="AT16" s="193">
        <v>53</v>
      </c>
      <c r="AU16" s="193">
        <v>38</v>
      </c>
      <c r="AV16" s="194">
        <v>114</v>
      </c>
      <c r="AW16" s="193">
        <v>84</v>
      </c>
      <c r="AX16" s="193">
        <v>17</v>
      </c>
      <c r="AY16" s="193">
        <v>13</v>
      </c>
      <c r="AZ16" s="203">
        <v>0</v>
      </c>
    </row>
    <row r="17" spans="1:52" ht="42.75" customHeight="1">
      <c r="A17" s="201" t="s">
        <v>20</v>
      </c>
      <c r="B17" s="202" t="s">
        <v>13</v>
      </c>
      <c r="C17" s="202" t="s">
        <v>14</v>
      </c>
      <c r="D17" s="194">
        <v>4348</v>
      </c>
      <c r="E17" s="193">
        <v>107</v>
      </c>
      <c r="F17" s="194">
        <v>1109</v>
      </c>
      <c r="G17" s="194">
        <v>2026</v>
      </c>
      <c r="H17" s="193">
        <v>337</v>
      </c>
      <c r="I17" s="193">
        <v>87</v>
      </c>
      <c r="J17" s="193">
        <v>118</v>
      </c>
      <c r="K17" s="193">
        <v>134</v>
      </c>
      <c r="L17" s="193">
        <v>429</v>
      </c>
      <c r="M17" s="193" t="s">
        <v>1105</v>
      </c>
      <c r="N17" s="194">
        <v>2363</v>
      </c>
      <c r="O17" s="195">
        <v>1321</v>
      </c>
      <c r="P17" s="195">
        <v>1042</v>
      </c>
      <c r="Q17" s="196">
        <v>318</v>
      </c>
      <c r="R17" s="195">
        <v>1420</v>
      </c>
      <c r="S17" s="196">
        <v>626</v>
      </c>
      <c r="T17" s="194">
        <v>2127</v>
      </c>
      <c r="U17" s="193">
        <v>104</v>
      </c>
      <c r="V17" s="193">
        <v>133</v>
      </c>
      <c r="W17" s="194">
        <v>2046</v>
      </c>
      <c r="X17" s="193">
        <v>12</v>
      </c>
      <c r="Y17" s="193">
        <v>305</v>
      </c>
      <c r="Z17" s="193">
        <v>259</v>
      </c>
      <c r="AA17" s="194">
        <v>2104</v>
      </c>
      <c r="AB17" s="193">
        <v>37</v>
      </c>
      <c r="AC17" s="193">
        <v>280</v>
      </c>
      <c r="AD17" s="193">
        <v>237</v>
      </c>
      <c r="AE17" s="193">
        <v>186</v>
      </c>
      <c r="AF17" s="193">
        <v>518</v>
      </c>
      <c r="AG17" s="193">
        <v>25</v>
      </c>
      <c r="AH17" s="193">
        <v>363</v>
      </c>
      <c r="AI17" s="193">
        <v>132</v>
      </c>
      <c r="AJ17" s="193">
        <v>262</v>
      </c>
      <c r="AK17" s="193">
        <v>0</v>
      </c>
      <c r="AL17" s="193">
        <v>323</v>
      </c>
      <c r="AM17" s="193">
        <v>591</v>
      </c>
      <c r="AN17" s="194">
        <v>1174</v>
      </c>
      <c r="AO17" s="193">
        <v>485</v>
      </c>
      <c r="AP17" s="193">
        <v>114</v>
      </c>
      <c r="AQ17" s="193">
        <v>66</v>
      </c>
      <c r="AR17" s="193">
        <v>465</v>
      </c>
      <c r="AS17" s="193">
        <v>818</v>
      </c>
      <c r="AT17" s="193">
        <v>744</v>
      </c>
      <c r="AU17" s="193">
        <v>271</v>
      </c>
      <c r="AV17" s="194">
        <v>1380</v>
      </c>
      <c r="AW17" s="193">
        <v>893</v>
      </c>
      <c r="AX17" s="193">
        <v>270</v>
      </c>
      <c r="AY17" s="193">
        <v>185</v>
      </c>
      <c r="AZ17" s="203">
        <v>32</v>
      </c>
    </row>
    <row r="18" spans="1:52" ht="42.75" customHeight="1">
      <c r="A18" s="201" t="s">
        <v>21</v>
      </c>
      <c r="B18" s="202" t="s">
        <v>13</v>
      </c>
      <c r="C18" s="202" t="s">
        <v>14</v>
      </c>
      <c r="D18" s="194">
        <v>1006</v>
      </c>
      <c r="E18" s="193">
        <v>72</v>
      </c>
      <c r="F18" s="193">
        <v>292</v>
      </c>
      <c r="G18" s="193">
        <v>372</v>
      </c>
      <c r="H18" s="193">
        <v>70</v>
      </c>
      <c r="I18" s="193">
        <v>53</v>
      </c>
      <c r="J18" s="193">
        <v>22</v>
      </c>
      <c r="K18" s="193">
        <v>52</v>
      </c>
      <c r="L18" s="193">
        <v>74</v>
      </c>
      <c r="M18" s="193">
        <v>0</v>
      </c>
      <c r="N18" s="194">
        <v>442</v>
      </c>
      <c r="O18" s="196">
        <v>247</v>
      </c>
      <c r="P18" s="196">
        <v>194</v>
      </c>
      <c r="Q18" s="196">
        <v>46</v>
      </c>
      <c r="R18" s="196">
        <v>268</v>
      </c>
      <c r="S18" s="196">
        <v>127</v>
      </c>
      <c r="T18" s="193">
        <v>399</v>
      </c>
      <c r="U18" s="193">
        <v>17</v>
      </c>
      <c r="V18" s="193">
        <v>26</v>
      </c>
      <c r="W18" s="193">
        <v>397</v>
      </c>
      <c r="X18" s="193" t="s">
        <v>1105</v>
      </c>
      <c r="Y18" s="193">
        <v>43</v>
      </c>
      <c r="Z18" s="193">
        <v>54</v>
      </c>
      <c r="AA18" s="193">
        <v>388</v>
      </c>
      <c r="AB18" s="193" t="s">
        <v>1105</v>
      </c>
      <c r="AC18" s="193">
        <v>36</v>
      </c>
      <c r="AD18" s="193">
        <v>29</v>
      </c>
      <c r="AE18" s="193">
        <v>19</v>
      </c>
      <c r="AF18" s="193">
        <v>88</v>
      </c>
      <c r="AG18" s="193">
        <v>6</v>
      </c>
      <c r="AH18" s="193">
        <v>88</v>
      </c>
      <c r="AI18" s="193">
        <v>48</v>
      </c>
      <c r="AJ18" s="193">
        <v>49</v>
      </c>
      <c r="AK18" s="193">
        <v>0</v>
      </c>
      <c r="AL18" s="193">
        <v>77</v>
      </c>
      <c r="AM18" s="193">
        <v>132</v>
      </c>
      <c r="AN18" s="193">
        <v>242</v>
      </c>
      <c r="AO18" s="193">
        <v>56</v>
      </c>
      <c r="AP18" s="193">
        <v>12</v>
      </c>
      <c r="AQ18" s="193">
        <v>9</v>
      </c>
      <c r="AR18" s="193">
        <v>107</v>
      </c>
      <c r="AS18" s="193">
        <v>121</v>
      </c>
      <c r="AT18" s="193">
        <v>144</v>
      </c>
      <c r="AU18" s="193">
        <v>62</v>
      </c>
      <c r="AV18" s="194">
        <v>263</v>
      </c>
      <c r="AW18" s="193">
        <v>156</v>
      </c>
      <c r="AX18" s="193">
        <v>43</v>
      </c>
      <c r="AY18" s="193">
        <v>54</v>
      </c>
      <c r="AZ18" s="203">
        <v>10</v>
      </c>
    </row>
    <row r="19" spans="1:52" ht="42.75" customHeight="1">
      <c r="A19" s="201" t="s">
        <v>22</v>
      </c>
      <c r="B19" s="202" t="s">
        <v>13</v>
      </c>
      <c r="C19" s="202" t="s">
        <v>14</v>
      </c>
      <c r="D19" s="193">
        <v>688</v>
      </c>
      <c r="E19" s="193">
        <v>17</v>
      </c>
      <c r="F19" s="193">
        <v>194</v>
      </c>
      <c r="G19" s="193">
        <v>311</v>
      </c>
      <c r="H19" s="193">
        <v>47</v>
      </c>
      <c r="I19" s="193">
        <v>13</v>
      </c>
      <c r="J19" s="193">
        <v>14</v>
      </c>
      <c r="K19" s="193">
        <v>7</v>
      </c>
      <c r="L19" s="193">
        <v>85</v>
      </c>
      <c r="M19" s="193">
        <v>0</v>
      </c>
      <c r="N19" s="194">
        <v>358</v>
      </c>
      <c r="O19" s="196">
        <v>186</v>
      </c>
      <c r="P19" s="196">
        <v>172</v>
      </c>
      <c r="Q19" s="196">
        <v>27</v>
      </c>
      <c r="R19" s="196">
        <v>225</v>
      </c>
      <c r="S19" s="196">
        <v>105</v>
      </c>
      <c r="T19" s="193">
        <v>289</v>
      </c>
      <c r="U19" s="193">
        <v>13</v>
      </c>
      <c r="V19" s="193">
        <v>56</v>
      </c>
      <c r="W19" s="193">
        <v>206</v>
      </c>
      <c r="X19" s="193">
        <v>67</v>
      </c>
      <c r="Y19" s="193">
        <v>86</v>
      </c>
      <c r="Z19" s="193">
        <v>16</v>
      </c>
      <c r="AA19" s="193">
        <v>342</v>
      </c>
      <c r="AB19" s="193">
        <v>28</v>
      </c>
      <c r="AC19" s="193">
        <v>76</v>
      </c>
      <c r="AD19" s="193">
        <v>45</v>
      </c>
      <c r="AE19" s="193">
        <v>22</v>
      </c>
      <c r="AF19" s="193">
        <v>50</v>
      </c>
      <c r="AG19" s="193" t="s">
        <v>1105</v>
      </c>
      <c r="AH19" s="193">
        <v>20</v>
      </c>
      <c r="AI19" s="193">
        <v>9</v>
      </c>
      <c r="AJ19" s="193">
        <v>21</v>
      </c>
      <c r="AK19" s="193">
        <v>0</v>
      </c>
      <c r="AL19" s="193">
        <v>85</v>
      </c>
      <c r="AM19" s="193">
        <v>46</v>
      </c>
      <c r="AN19" s="193">
        <v>121</v>
      </c>
      <c r="AO19" s="193">
        <v>155</v>
      </c>
      <c r="AP19" s="193">
        <v>36</v>
      </c>
      <c r="AQ19" s="193">
        <v>10</v>
      </c>
      <c r="AR19" s="193">
        <v>91</v>
      </c>
      <c r="AS19" s="193">
        <v>133</v>
      </c>
      <c r="AT19" s="193">
        <v>71</v>
      </c>
      <c r="AU19" s="193">
        <v>52</v>
      </c>
      <c r="AV19" s="194">
        <v>213</v>
      </c>
      <c r="AW19" s="193">
        <v>145</v>
      </c>
      <c r="AX19" s="193">
        <v>34</v>
      </c>
      <c r="AY19" s="193">
        <v>29</v>
      </c>
      <c r="AZ19" s="203">
        <v>5</v>
      </c>
    </row>
    <row r="20" spans="1:52" ht="42.75" customHeight="1">
      <c r="A20" s="201" t="s">
        <v>23</v>
      </c>
      <c r="B20" s="202" t="s">
        <v>13</v>
      </c>
      <c r="C20" s="202" t="s">
        <v>14</v>
      </c>
      <c r="D20" s="194">
        <v>4220</v>
      </c>
      <c r="E20" s="193">
        <v>128</v>
      </c>
      <c r="F20" s="193">
        <v>948</v>
      </c>
      <c r="G20" s="194">
        <v>2019</v>
      </c>
      <c r="H20" s="193">
        <v>300</v>
      </c>
      <c r="I20" s="193">
        <v>90</v>
      </c>
      <c r="J20" s="193">
        <v>90</v>
      </c>
      <c r="K20" s="193">
        <v>155</v>
      </c>
      <c r="L20" s="193">
        <v>488</v>
      </c>
      <c r="M20" s="193" t="s">
        <v>1105</v>
      </c>
      <c r="N20" s="194">
        <v>2319</v>
      </c>
      <c r="O20" s="195">
        <v>1290</v>
      </c>
      <c r="P20" s="195">
        <v>1030</v>
      </c>
      <c r="Q20" s="196">
        <v>302</v>
      </c>
      <c r="R20" s="195">
        <v>1493</v>
      </c>
      <c r="S20" s="196">
        <v>524</v>
      </c>
      <c r="T20" s="194">
        <v>1880</v>
      </c>
      <c r="U20" s="193">
        <v>189</v>
      </c>
      <c r="V20" s="193">
        <v>250</v>
      </c>
      <c r="W20" s="194">
        <v>1762</v>
      </c>
      <c r="X20" s="193">
        <v>16</v>
      </c>
      <c r="Y20" s="193">
        <v>542</v>
      </c>
      <c r="Z20" s="193">
        <v>226</v>
      </c>
      <c r="AA20" s="194">
        <v>2093</v>
      </c>
      <c r="AB20" s="193">
        <v>30</v>
      </c>
      <c r="AC20" s="193">
        <v>239</v>
      </c>
      <c r="AD20" s="193">
        <v>173</v>
      </c>
      <c r="AE20" s="193">
        <v>143</v>
      </c>
      <c r="AF20" s="193">
        <v>457</v>
      </c>
      <c r="AG20" s="193">
        <v>26</v>
      </c>
      <c r="AH20" s="193">
        <v>334</v>
      </c>
      <c r="AI20" s="193">
        <v>146</v>
      </c>
      <c r="AJ20" s="193">
        <v>295</v>
      </c>
      <c r="AK20" s="193" t="s">
        <v>1105</v>
      </c>
      <c r="AL20" s="193">
        <v>474</v>
      </c>
      <c r="AM20" s="193">
        <v>642</v>
      </c>
      <c r="AN20" s="194">
        <v>1096</v>
      </c>
      <c r="AO20" s="193">
        <v>418</v>
      </c>
      <c r="AP20" s="193">
        <v>163</v>
      </c>
      <c r="AQ20" s="193">
        <v>52</v>
      </c>
      <c r="AR20" s="193">
        <v>482</v>
      </c>
      <c r="AS20" s="193">
        <v>892</v>
      </c>
      <c r="AT20" s="193">
        <v>655</v>
      </c>
      <c r="AU20" s="193">
        <v>238</v>
      </c>
      <c r="AV20" s="194">
        <v>1371</v>
      </c>
      <c r="AW20" s="193">
        <v>856</v>
      </c>
      <c r="AX20" s="193">
        <v>248</v>
      </c>
      <c r="AY20" s="193">
        <v>224</v>
      </c>
      <c r="AZ20" s="203">
        <v>43</v>
      </c>
    </row>
    <row r="21" spans="1:52" ht="42.75" customHeight="1">
      <c r="A21" s="201" t="s">
        <v>24</v>
      </c>
      <c r="B21" s="202" t="s">
        <v>13</v>
      </c>
      <c r="C21" s="202" t="s">
        <v>14</v>
      </c>
      <c r="D21" s="194">
        <v>3528</v>
      </c>
      <c r="E21" s="193">
        <v>135</v>
      </c>
      <c r="F21" s="193">
        <v>961</v>
      </c>
      <c r="G21" s="194">
        <v>1498</v>
      </c>
      <c r="H21" s="193">
        <v>270</v>
      </c>
      <c r="I21" s="193">
        <v>75</v>
      </c>
      <c r="J21" s="193">
        <v>118</v>
      </c>
      <c r="K21" s="193">
        <v>115</v>
      </c>
      <c r="L21" s="193">
        <v>352</v>
      </c>
      <c r="M21" s="193" t="s">
        <v>1105</v>
      </c>
      <c r="N21" s="194">
        <v>1768</v>
      </c>
      <c r="O21" s="196">
        <v>971</v>
      </c>
      <c r="P21" s="196">
        <v>798</v>
      </c>
      <c r="Q21" s="196">
        <v>185</v>
      </c>
      <c r="R21" s="195">
        <v>1092</v>
      </c>
      <c r="S21" s="196">
        <v>492</v>
      </c>
      <c r="T21" s="194">
        <v>1492</v>
      </c>
      <c r="U21" s="193">
        <v>149</v>
      </c>
      <c r="V21" s="193">
        <v>127</v>
      </c>
      <c r="W21" s="194">
        <v>1276</v>
      </c>
      <c r="X21" s="193">
        <v>158</v>
      </c>
      <c r="Y21" s="193">
        <v>334</v>
      </c>
      <c r="Z21" s="193">
        <v>106</v>
      </c>
      <c r="AA21" s="194">
        <v>1662</v>
      </c>
      <c r="AB21" s="193">
        <v>43</v>
      </c>
      <c r="AC21" s="193">
        <v>215</v>
      </c>
      <c r="AD21" s="193">
        <v>175</v>
      </c>
      <c r="AE21" s="193">
        <v>122</v>
      </c>
      <c r="AF21" s="193">
        <v>314</v>
      </c>
      <c r="AG21" s="193">
        <v>21</v>
      </c>
      <c r="AH21" s="193">
        <v>203</v>
      </c>
      <c r="AI21" s="193">
        <v>98</v>
      </c>
      <c r="AJ21" s="193">
        <v>160</v>
      </c>
      <c r="AK21" s="193" t="s">
        <v>1105</v>
      </c>
      <c r="AL21" s="193">
        <v>418</v>
      </c>
      <c r="AM21" s="193">
        <v>428</v>
      </c>
      <c r="AN21" s="193">
        <v>771</v>
      </c>
      <c r="AO21" s="193">
        <v>461</v>
      </c>
      <c r="AP21" s="193">
        <v>108</v>
      </c>
      <c r="AQ21" s="193">
        <v>46</v>
      </c>
      <c r="AR21" s="193">
        <v>516</v>
      </c>
      <c r="AS21" s="193">
        <v>464</v>
      </c>
      <c r="AT21" s="193">
        <v>512</v>
      </c>
      <c r="AU21" s="193">
        <v>230</v>
      </c>
      <c r="AV21" s="194">
        <v>1037</v>
      </c>
      <c r="AW21" s="193">
        <v>654</v>
      </c>
      <c r="AX21" s="193">
        <v>187</v>
      </c>
      <c r="AY21" s="193">
        <v>166</v>
      </c>
      <c r="AZ21" s="203">
        <v>30</v>
      </c>
    </row>
    <row r="22" spans="1:52" ht="42.75" customHeight="1">
      <c r="A22" s="201" t="s">
        <v>25</v>
      </c>
      <c r="B22" s="202" t="s">
        <v>13</v>
      </c>
      <c r="C22" s="202" t="s">
        <v>14</v>
      </c>
      <c r="D22" s="193">
        <v>254</v>
      </c>
      <c r="E22" s="193">
        <v>12</v>
      </c>
      <c r="F22" s="193">
        <v>63</v>
      </c>
      <c r="G22" s="193">
        <v>132</v>
      </c>
      <c r="H22" s="193">
        <v>18</v>
      </c>
      <c r="I22" s="193">
        <v>5</v>
      </c>
      <c r="J22" s="193" t="s">
        <v>1105</v>
      </c>
      <c r="K22" s="193">
        <v>7</v>
      </c>
      <c r="L22" s="193">
        <v>16</v>
      </c>
      <c r="M22" s="193">
        <v>0</v>
      </c>
      <c r="N22" s="194">
        <v>150</v>
      </c>
      <c r="O22" s="196">
        <v>88</v>
      </c>
      <c r="P22" s="196">
        <v>62</v>
      </c>
      <c r="Q22" s="196">
        <v>10</v>
      </c>
      <c r="R22" s="196">
        <v>98</v>
      </c>
      <c r="S22" s="196">
        <v>41</v>
      </c>
      <c r="T22" s="193">
        <v>133</v>
      </c>
      <c r="U22" s="193">
        <v>11</v>
      </c>
      <c r="V22" s="193">
        <v>6</v>
      </c>
      <c r="W22" s="193">
        <v>108</v>
      </c>
      <c r="X22" s="193">
        <v>23</v>
      </c>
      <c r="Y22" s="193">
        <v>18</v>
      </c>
      <c r="Z22" s="193">
        <v>19</v>
      </c>
      <c r="AA22" s="193">
        <v>130</v>
      </c>
      <c r="AB22" s="193" t="s">
        <v>1105</v>
      </c>
      <c r="AC22" s="193">
        <v>14</v>
      </c>
      <c r="AD22" s="193">
        <v>6</v>
      </c>
      <c r="AE22" s="193">
        <v>6</v>
      </c>
      <c r="AF22" s="193">
        <v>28</v>
      </c>
      <c r="AG22" s="193" t="s">
        <v>1105</v>
      </c>
      <c r="AH22" s="193">
        <v>30</v>
      </c>
      <c r="AI22" s="193">
        <v>13</v>
      </c>
      <c r="AJ22" s="193">
        <v>16</v>
      </c>
      <c r="AK22" s="193">
        <v>0</v>
      </c>
      <c r="AL22" s="193">
        <v>33</v>
      </c>
      <c r="AM22" s="193">
        <v>57</v>
      </c>
      <c r="AN22" s="193">
        <v>68</v>
      </c>
      <c r="AO22" s="193">
        <v>18</v>
      </c>
      <c r="AP22" s="193">
        <v>7</v>
      </c>
      <c r="AQ22" s="193" t="s">
        <v>1105</v>
      </c>
      <c r="AR22" s="193">
        <v>40</v>
      </c>
      <c r="AS22" s="193">
        <v>48</v>
      </c>
      <c r="AT22" s="193">
        <v>46</v>
      </c>
      <c r="AU22" s="193">
        <v>14</v>
      </c>
      <c r="AV22" s="194">
        <v>96</v>
      </c>
      <c r="AW22" s="193">
        <v>70</v>
      </c>
      <c r="AX22" s="193">
        <v>12</v>
      </c>
      <c r="AY22" s="193">
        <v>12</v>
      </c>
      <c r="AZ22" s="203" t="s">
        <v>1105</v>
      </c>
    </row>
    <row r="23" spans="1:52" ht="42.75" customHeight="1">
      <c r="A23" s="201" t="s">
        <v>26</v>
      </c>
      <c r="B23" s="202" t="s">
        <v>13</v>
      </c>
      <c r="C23" s="202" t="s">
        <v>14</v>
      </c>
      <c r="D23" s="194">
        <v>4456</v>
      </c>
      <c r="E23" s="193">
        <v>149</v>
      </c>
      <c r="F23" s="194">
        <v>1228</v>
      </c>
      <c r="G23" s="194">
        <v>1892</v>
      </c>
      <c r="H23" s="193">
        <v>286</v>
      </c>
      <c r="I23" s="193">
        <v>118</v>
      </c>
      <c r="J23" s="193">
        <v>129</v>
      </c>
      <c r="K23" s="193">
        <v>324</v>
      </c>
      <c r="L23" s="193">
        <v>329</v>
      </c>
      <c r="M23" s="193">
        <v>0</v>
      </c>
      <c r="N23" s="194">
        <v>2178</v>
      </c>
      <c r="O23" s="195">
        <v>1201</v>
      </c>
      <c r="P23" s="196">
        <v>977</v>
      </c>
      <c r="Q23" s="196">
        <v>272</v>
      </c>
      <c r="R23" s="195">
        <v>1231</v>
      </c>
      <c r="S23" s="196">
        <v>676</v>
      </c>
      <c r="T23" s="194">
        <v>2009</v>
      </c>
      <c r="U23" s="193">
        <v>71</v>
      </c>
      <c r="V23" s="193">
        <v>99</v>
      </c>
      <c r="W23" s="194">
        <v>1935</v>
      </c>
      <c r="X23" s="193">
        <v>47</v>
      </c>
      <c r="Y23" s="193">
        <v>196</v>
      </c>
      <c r="Z23" s="193">
        <v>252</v>
      </c>
      <c r="AA23" s="194">
        <v>1926</v>
      </c>
      <c r="AB23" s="193">
        <v>37</v>
      </c>
      <c r="AC23" s="193">
        <v>193</v>
      </c>
      <c r="AD23" s="193">
        <v>212</v>
      </c>
      <c r="AE23" s="193">
        <v>109</v>
      </c>
      <c r="AF23" s="193">
        <v>405</v>
      </c>
      <c r="AG23" s="193">
        <v>36</v>
      </c>
      <c r="AH23" s="193">
        <v>342</v>
      </c>
      <c r="AI23" s="193">
        <v>184</v>
      </c>
      <c r="AJ23" s="193">
        <v>167</v>
      </c>
      <c r="AK23" s="193" t="s">
        <v>1105</v>
      </c>
      <c r="AL23" s="193">
        <v>492</v>
      </c>
      <c r="AM23" s="193">
        <v>577</v>
      </c>
      <c r="AN23" s="194">
        <v>1104</v>
      </c>
      <c r="AO23" s="193">
        <v>381</v>
      </c>
      <c r="AP23" s="193">
        <v>117</v>
      </c>
      <c r="AQ23" s="193">
        <v>47</v>
      </c>
      <c r="AR23" s="193">
        <v>522</v>
      </c>
      <c r="AS23" s="193">
        <v>610</v>
      </c>
      <c r="AT23" s="193">
        <v>691</v>
      </c>
      <c r="AU23" s="193">
        <v>309</v>
      </c>
      <c r="AV23" s="194">
        <v>1284</v>
      </c>
      <c r="AW23" s="193">
        <v>866</v>
      </c>
      <c r="AX23" s="193">
        <v>206</v>
      </c>
      <c r="AY23" s="193">
        <v>184</v>
      </c>
      <c r="AZ23" s="203">
        <v>28</v>
      </c>
    </row>
    <row r="24" spans="1:52" ht="42.75" customHeight="1">
      <c r="A24" s="201" t="s">
        <v>27</v>
      </c>
      <c r="B24" s="202" t="s">
        <v>13</v>
      </c>
      <c r="C24" s="202" t="s">
        <v>14</v>
      </c>
      <c r="D24" s="194">
        <v>1517</v>
      </c>
      <c r="E24" s="193">
        <v>56</v>
      </c>
      <c r="F24" s="193">
        <v>399</v>
      </c>
      <c r="G24" s="193">
        <v>756</v>
      </c>
      <c r="H24" s="193">
        <v>139</v>
      </c>
      <c r="I24" s="193">
        <v>35</v>
      </c>
      <c r="J24" s="193">
        <v>33</v>
      </c>
      <c r="K24" s="193">
        <v>29</v>
      </c>
      <c r="L24" s="193">
        <v>70</v>
      </c>
      <c r="M24" s="193" t="s">
        <v>1105</v>
      </c>
      <c r="N24" s="194">
        <v>895</v>
      </c>
      <c r="O24" s="196">
        <v>509</v>
      </c>
      <c r="P24" s="196">
        <v>386</v>
      </c>
      <c r="Q24" s="196">
        <v>73</v>
      </c>
      <c r="R24" s="196">
        <v>523</v>
      </c>
      <c r="S24" s="196">
        <v>299</v>
      </c>
      <c r="T24" s="193">
        <v>812</v>
      </c>
      <c r="U24" s="193">
        <v>43</v>
      </c>
      <c r="V24" s="193">
        <v>40</v>
      </c>
      <c r="W24" s="193">
        <v>581</v>
      </c>
      <c r="X24" s="193">
        <v>219</v>
      </c>
      <c r="Y24" s="193">
        <v>95</v>
      </c>
      <c r="Z24" s="193">
        <v>86</v>
      </c>
      <c r="AA24" s="193">
        <v>809</v>
      </c>
      <c r="AB24" s="193">
        <v>9</v>
      </c>
      <c r="AC24" s="193">
        <v>60</v>
      </c>
      <c r="AD24" s="193">
        <v>68</v>
      </c>
      <c r="AE24" s="193">
        <v>45</v>
      </c>
      <c r="AF24" s="193">
        <v>180</v>
      </c>
      <c r="AG24" s="193">
        <v>21</v>
      </c>
      <c r="AH24" s="193">
        <v>161</v>
      </c>
      <c r="AI24" s="193">
        <v>98</v>
      </c>
      <c r="AJ24" s="193">
        <v>81</v>
      </c>
      <c r="AK24" s="193">
        <v>0</v>
      </c>
      <c r="AL24" s="193">
        <v>172</v>
      </c>
      <c r="AM24" s="193">
        <v>287</v>
      </c>
      <c r="AN24" s="193">
        <v>449</v>
      </c>
      <c r="AO24" s="193">
        <v>126</v>
      </c>
      <c r="AP24" s="193">
        <v>33</v>
      </c>
      <c r="AQ24" s="193">
        <v>25</v>
      </c>
      <c r="AR24" s="193">
        <v>217</v>
      </c>
      <c r="AS24" s="193">
        <v>263</v>
      </c>
      <c r="AT24" s="193">
        <v>281</v>
      </c>
      <c r="AU24" s="193">
        <v>110</v>
      </c>
      <c r="AV24" s="194">
        <v>581</v>
      </c>
      <c r="AW24" s="193">
        <v>423</v>
      </c>
      <c r="AX24" s="193">
        <v>83</v>
      </c>
      <c r="AY24" s="193">
        <v>65</v>
      </c>
      <c r="AZ24" s="203">
        <v>10</v>
      </c>
    </row>
    <row r="25" spans="1:52" ht="42.75" customHeight="1">
      <c r="A25" s="201" t="s">
        <v>28</v>
      </c>
      <c r="B25" s="202" t="s">
        <v>13</v>
      </c>
      <c r="C25" s="202" t="s">
        <v>14</v>
      </c>
      <c r="D25" s="193">
        <v>185</v>
      </c>
      <c r="E25" s="193" t="s">
        <v>1105</v>
      </c>
      <c r="F25" s="193">
        <v>48</v>
      </c>
      <c r="G25" s="193">
        <v>101</v>
      </c>
      <c r="H25" s="193">
        <v>11</v>
      </c>
      <c r="I25" s="193" t="s">
        <v>1105</v>
      </c>
      <c r="J25" s="193" t="s">
        <v>1105</v>
      </c>
      <c r="K25" s="193">
        <v>11</v>
      </c>
      <c r="L25" s="193">
        <v>7</v>
      </c>
      <c r="M25" s="193">
        <v>0</v>
      </c>
      <c r="N25" s="194">
        <v>112</v>
      </c>
      <c r="O25" s="196">
        <v>64</v>
      </c>
      <c r="P25" s="196">
        <v>49</v>
      </c>
      <c r="Q25" s="196">
        <v>9</v>
      </c>
      <c r="R25" s="196">
        <v>66</v>
      </c>
      <c r="S25" s="196">
        <v>38</v>
      </c>
      <c r="T25" s="193">
        <v>103</v>
      </c>
      <c r="U25" s="193" t="s">
        <v>1105</v>
      </c>
      <c r="V25" s="193">
        <v>7</v>
      </c>
      <c r="W25" s="193">
        <v>101</v>
      </c>
      <c r="X25" s="193" t="s">
        <v>1105</v>
      </c>
      <c r="Y25" s="193">
        <v>10</v>
      </c>
      <c r="Z25" s="193">
        <v>15</v>
      </c>
      <c r="AA25" s="193">
        <v>97</v>
      </c>
      <c r="AB25" s="193">
        <v>0</v>
      </c>
      <c r="AC25" s="193">
        <v>7</v>
      </c>
      <c r="AD25" s="193">
        <v>8</v>
      </c>
      <c r="AE25" s="193" t="s">
        <v>1105</v>
      </c>
      <c r="AF25" s="193">
        <v>22</v>
      </c>
      <c r="AG25" s="193" t="s">
        <v>1105</v>
      </c>
      <c r="AH25" s="193">
        <v>23</v>
      </c>
      <c r="AI25" s="193">
        <v>10</v>
      </c>
      <c r="AJ25" s="193">
        <v>12</v>
      </c>
      <c r="AK25" s="193">
        <v>0</v>
      </c>
      <c r="AL25" s="193">
        <v>24</v>
      </c>
      <c r="AM25" s="193">
        <v>39</v>
      </c>
      <c r="AN25" s="193">
        <v>52</v>
      </c>
      <c r="AO25" s="193">
        <v>15</v>
      </c>
      <c r="AP25" s="193">
        <v>6</v>
      </c>
      <c r="AQ25" s="193" t="s">
        <v>1105</v>
      </c>
      <c r="AR25" s="193">
        <v>23</v>
      </c>
      <c r="AS25" s="193">
        <v>35</v>
      </c>
      <c r="AT25" s="193">
        <v>42</v>
      </c>
      <c r="AU25" s="193">
        <v>12</v>
      </c>
      <c r="AV25" s="194">
        <v>79</v>
      </c>
      <c r="AW25" s="193">
        <v>54</v>
      </c>
      <c r="AX25" s="193">
        <v>14</v>
      </c>
      <c r="AY25" s="193">
        <v>10</v>
      </c>
      <c r="AZ25" s="203" t="s">
        <v>1105</v>
      </c>
    </row>
    <row r="26" spans="1:52" ht="42.75" customHeight="1">
      <c r="A26" s="201" t="s">
        <v>29</v>
      </c>
      <c r="B26" s="202" t="s">
        <v>13</v>
      </c>
      <c r="C26" s="202" t="s">
        <v>14</v>
      </c>
      <c r="D26" s="194">
        <v>1486</v>
      </c>
      <c r="E26" s="193">
        <v>48</v>
      </c>
      <c r="F26" s="193">
        <v>410</v>
      </c>
      <c r="G26" s="193">
        <v>660</v>
      </c>
      <c r="H26" s="193">
        <v>113</v>
      </c>
      <c r="I26" s="193">
        <v>51</v>
      </c>
      <c r="J26" s="193">
        <v>46</v>
      </c>
      <c r="K26" s="193">
        <v>46</v>
      </c>
      <c r="L26" s="193">
        <v>111</v>
      </c>
      <c r="M26" s="193" t="s">
        <v>1105</v>
      </c>
      <c r="N26" s="194">
        <v>773</v>
      </c>
      <c r="O26" s="196">
        <v>407</v>
      </c>
      <c r="P26" s="196">
        <v>365</v>
      </c>
      <c r="Q26" s="196">
        <v>80</v>
      </c>
      <c r="R26" s="196">
        <v>438</v>
      </c>
      <c r="S26" s="196">
        <v>254</v>
      </c>
      <c r="T26" s="193">
        <v>726</v>
      </c>
      <c r="U26" s="193">
        <v>21</v>
      </c>
      <c r="V26" s="193">
        <v>26</v>
      </c>
      <c r="W26" s="193">
        <v>712</v>
      </c>
      <c r="X26" s="193" t="s">
        <v>1105</v>
      </c>
      <c r="Y26" s="193">
        <v>56</v>
      </c>
      <c r="Z26" s="193">
        <v>94</v>
      </c>
      <c r="AA26" s="193">
        <v>679</v>
      </c>
      <c r="AB26" s="193">
        <v>14</v>
      </c>
      <c r="AC26" s="193">
        <v>68</v>
      </c>
      <c r="AD26" s="193">
        <v>77</v>
      </c>
      <c r="AE26" s="193">
        <v>54</v>
      </c>
      <c r="AF26" s="193">
        <v>162</v>
      </c>
      <c r="AG26" s="193">
        <v>25</v>
      </c>
      <c r="AH26" s="193">
        <v>129</v>
      </c>
      <c r="AI26" s="193">
        <v>72</v>
      </c>
      <c r="AJ26" s="193">
        <v>85</v>
      </c>
      <c r="AK26" s="193">
        <v>0</v>
      </c>
      <c r="AL26" s="193">
        <v>85</v>
      </c>
      <c r="AM26" s="193">
        <v>199</v>
      </c>
      <c r="AN26" s="193">
        <v>420</v>
      </c>
      <c r="AO26" s="193">
        <v>110</v>
      </c>
      <c r="AP26" s="193">
        <v>42</v>
      </c>
      <c r="AQ26" s="193">
        <v>26</v>
      </c>
      <c r="AR26" s="193">
        <v>165</v>
      </c>
      <c r="AS26" s="193">
        <v>243</v>
      </c>
      <c r="AT26" s="193">
        <v>240</v>
      </c>
      <c r="AU26" s="193">
        <v>98</v>
      </c>
      <c r="AV26" s="194">
        <v>426</v>
      </c>
      <c r="AW26" s="193">
        <v>298</v>
      </c>
      <c r="AX26" s="193">
        <v>69</v>
      </c>
      <c r="AY26" s="193">
        <v>49</v>
      </c>
      <c r="AZ26" s="203">
        <v>10</v>
      </c>
    </row>
    <row r="27" spans="1:52" ht="42.75" customHeight="1">
      <c r="A27" s="201" t="s">
        <v>30</v>
      </c>
      <c r="B27" s="202" t="s">
        <v>13</v>
      </c>
      <c r="C27" s="202" t="s">
        <v>14</v>
      </c>
      <c r="D27" s="194">
        <v>3577</v>
      </c>
      <c r="E27" s="193">
        <v>87</v>
      </c>
      <c r="F27" s="193">
        <v>992</v>
      </c>
      <c r="G27" s="194">
        <v>1620</v>
      </c>
      <c r="H27" s="193">
        <v>369</v>
      </c>
      <c r="I27" s="193">
        <v>75</v>
      </c>
      <c r="J27" s="193">
        <v>104</v>
      </c>
      <c r="K27" s="193">
        <v>85</v>
      </c>
      <c r="L27" s="193">
        <v>244</v>
      </c>
      <c r="M27" s="193">
        <v>0</v>
      </c>
      <c r="N27" s="194">
        <v>1989</v>
      </c>
      <c r="O27" s="195">
        <v>1073</v>
      </c>
      <c r="P27" s="196">
        <v>916</v>
      </c>
      <c r="Q27" s="196">
        <v>247</v>
      </c>
      <c r="R27" s="195">
        <v>1183</v>
      </c>
      <c r="S27" s="196">
        <v>560</v>
      </c>
      <c r="T27" s="194">
        <v>1779</v>
      </c>
      <c r="U27" s="193">
        <v>127</v>
      </c>
      <c r="V27" s="193">
        <v>84</v>
      </c>
      <c r="W27" s="194">
        <v>1725</v>
      </c>
      <c r="X27" s="193">
        <v>17</v>
      </c>
      <c r="Y27" s="193">
        <v>247</v>
      </c>
      <c r="Z27" s="193">
        <v>215</v>
      </c>
      <c r="AA27" s="194">
        <v>1774</v>
      </c>
      <c r="AB27" s="193">
        <v>41</v>
      </c>
      <c r="AC27" s="193">
        <v>200</v>
      </c>
      <c r="AD27" s="193">
        <v>232</v>
      </c>
      <c r="AE27" s="193">
        <v>128</v>
      </c>
      <c r="AF27" s="193">
        <v>384</v>
      </c>
      <c r="AG27" s="193">
        <v>30</v>
      </c>
      <c r="AH27" s="193">
        <v>300</v>
      </c>
      <c r="AI27" s="193">
        <v>149</v>
      </c>
      <c r="AJ27" s="193">
        <v>225</v>
      </c>
      <c r="AK27" s="193" t="s">
        <v>1105</v>
      </c>
      <c r="AL27" s="193">
        <v>298</v>
      </c>
      <c r="AM27" s="193">
        <v>513</v>
      </c>
      <c r="AN27" s="193">
        <v>960</v>
      </c>
      <c r="AO27" s="193">
        <v>409</v>
      </c>
      <c r="AP27" s="193">
        <v>107</v>
      </c>
      <c r="AQ27" s="193">
        <v>58</v>
      </c>
      <c r="AR27" s="193">
        <v>579</v>
      </c>
      <c r="AS27" s="193">
        <v>603</v>
      </c>
      <c r="AT27" s="193">
        <v>456</v>
      </c>
      <c r="AU27" s="193">
        <v>293</v>
      </c>
      <c r="AV27" s="194">
        <v>1093</v>
      </c>
      <c r="AW27" s="193">
        <v>794</v>
      </c>
      <c r="AX27" s="193">
        <v>166</v>
      </c>
      <c r="AY27" s="193">
        <v>115</v>
      </c>
      <c r="AZ27" s="203">
        <v>18</v>
      </c>
    </row>
    <row r="28" spans="1:52" ht="42.75" customHeight="1">
      <c r="A28" s="201" t="s">
        <v>31</v>
      </c>
      <c r="B28" s="202" t="s">
        <v>13</v>
      </c>
      <c r="C28" s="202" t="s">
        <v>14</v>
      </c>
      <c r="D28" s="193">
        <v>372</v>
      </c>
      <c r="E28" s="193">
        <v>12</v>
      </c>
      <c r="F28" s="193">
        <v>121</v>
      </c>
      <c r="G28" s="193">
        <v>169</v>
      </c>
      <c r="H28" s="193">
        <v>30</v>
      </c>
      <c r="I28" s="193">
        <v>10</v>
      </c>
      <c r="J28" s="193">
        <v>8</v>
      </c>
      <c r="K28" s="193">
        <v>7</v>
      </c>
      <c r="L28" s="193">
        <v>15</v>
      </c>
      <c r="M28" s="193">
        <v>0</v>
      </c>
      <c r="N28" s="194">
        <v>199</v>
      </c>
      <c r="O28" s="196">
        <v>116</v>
      </c>
      <c r="P28" s="196">
        <v>83</v>
      </c>
      <c r="Q28" s="196">
        <v>25</v>
      </c>
      <c r="R28" s="196">
        <v>106</v>
      </c>
      <c r="S28" s="196">
        <v>68</v>
      </c>
      <c r="T28" s="193">
        <v>189</v>
      </c>
      <c r="U28" s="193">
        <v>5</v>
      </c>
      <c r="V28" s="193">
        <v>5</v>
      </c>
      <c r="W28" s="193">
        <v>182</v>
      </c>
      <c r="X28" s="193" t="s">
        <v>1105</v>
      </c>
      <c r="Y28" s="193">
        <v>13</v>
      </c>
      <c r="Z28" s="193">
        <v>19</v>
      </c>
      <c r="AA28" s="193">
        <v>180</v>
      </c>
      <c r="AB28" s="193">
        <v>5</v>
      </c>
      <c r="AC28" s="193">
        <v>15</v>
      </c>
      <c r="AD28" s="193">
        <v>17</v>
      </c>
      <c r="AE28" s="193">
        <v>14</v>
      </c>
      <c r="AF28" s="193">
        <v>40</v>
      </c>
      <c r="AG28" s="193" t="s">
        <v>1105</v>
      </c>
      <c r="AH28" s="193">
        <v>43</v>
      </c>
      <c r="AI28" s="193">
        <v>14</v>
      </c>
      <c r="AJ28" s="193">
        <v>23</v>
      </c>
      <c r="AK28" s="193">
        <v>0</v>
      </c>
      <c r="AL28" s="193">
        <v>27</v>
      </c>
      <c r="AM28" s="193">
        <v>53</v>
      </c>
      <c r="AN28" s="193">
        <v>98</v>
      </c>
      <c r="AO28" s="193">
        <v>32</v>
      </c>
      <c r="AP28" s="193">
        <v>16</v>
      </c>
      <c r="AQ28" s="193">
        <v>5</v>
      </c>
      <c r="AR28" s="193">
        <v>45</v>
      </c>
      <c r="AS28" s="193">
        <v>61</v>
      </c>
      <c r="AT28" s="193">
        <v>56</v>
      </c>
      <c r="AU28" s="193">
        <v>32</v>
      </c>
      <c r="AV28" s="194">
        <v>109</v>
      </c>
      <c r="AW28" s="193">
        <v>79</v>
      </c>
      <c r="AX28" s="193">
        <v>18</v>
      </c>
      <c r="AY28" s="193">
        <v>12</v>
      </c>
      <c r="AZ28" s="203">
        <v>0</v>
      </c>
    </row>
    <row r="29" spans="1:52" ht="42.75" customHeight="1">
      <c r="A29" s="201" t="s">
        <v>32</v>
      </c>
      <c r="B29" s="202" t="s">
        <v>13</v>
      </c>
      <c r="C29" s="202" t="s">
        <v>14</v>
      </c>
      <c r="D29" s="194">
        <v>4951</v>
      </c>
      <c r="E29" s="193">
        <v>112</v>
      </c>
      <c r="F29" s="194">
        <v>1290</v>
      </c>
      <c r="G29" s="194">
        <v>2408</v>
      </c>
      <c r="H29" s="193">
        <v>405</v>
      </c>
      <c r="I29" s="193">
        <v>110</v>
      </c>
      <c r="J29" s="193">
        <v>72</v>
      </c>
      <c r="K29" s="193">
        <v>167</v>
      </c>
      <c r="L29" s="193">
        <v>386</v>
      </c>
      <c r="M29" s="193" t="s">
        <v>1105</v>
      </c>
      <c r="N29" s="194">
        <v>2813</v>
      </c>
      <c r="O29" s="195">
        <v>1519</v>
      </c>
      <c r="P29" s="195">
        <v>1295</v>
      </c>
      <c r="Q29" s="196">
        <v>333</v>
      </c>
      <c r="R29" s="195">
        <v>1719</v>
      </c>
      <c r="S29" s="196">
        <v>762</v>
      </c>
      <c r="T29" s="194">
        <v>2457</v>
      </c>
      <c r="U29" s="193">
        <v>123</v>
      </c>
      <c r="V29" s="193">
        <v>234</v>
      </c>
      <c r="W29" s="194">
        <v>1898</v>
      </c>
      <c r="X29" s="193">
        <v>473</v>
      </c>
      <c r="Y29" s="193">
        <v>443</v>
      </c>
      <c r="Z29" s="193">
        <v>182</v>
      </c>
      <c r="AA29" s="194">
        <v>2632</v>
      </c>
      <c r="AB29" s="193">
        <v>53</v>
      </c>
      <c r="AC29" s="193">
        <v>288</v>
      </c>
      <c r="AD29" s="193">
        <v>249</v>
      </c>
      <c r="AE29" s="193">
        <v>167</v>
      </c>
      <c r="AF29" s="193">
        <v>559</v>
      </c>
      <c r="AG29" s="193">
        <v>40</v>
      </c>
      <c r="AH29" s="193">
        <v>415</v>
      </c>
      <c r="AI29" s="193">
        <v>197</v>
      </c>
      <c r="AJ29" s="193">
        <v>195</v>
      </c>
      <c r="AK29" s="193">
        <v>0</v>
      </c>
      <c r="AL29" s="193">
        <v>651</v>
      </c>
      <c r="AM29" s="193">
        <v>714</v>
      </c>
      <c r="AN29" s="194">
        <v>1343</v>
      </c>
      <c r="AO29" s="193">
        <v>573</v>
      </c>
      <c r="AP29" s="193">
        <v>183</v>
      </c>
      <c r="AQ29" s="193">
        <v>82</v>
      </c>
      <c r="AR29" s="193">
        <v>647</v>
      </c>
      <c r="AS29" s="193">
        <v>937</v>
      </c>
      <c r="AT29" s="193">
        <v>743</v>
      </c>
      <c r="AU29" s="193">
        <v>405</v>
      </c>
      <c r="AV29" s="194">
        <v>1686</v>
      </c>
      <c r="AW29" s="194">
        <v>1192</v>
      </c>
      <c r="AX29" s="193">
        <v>245</v>
      </c>
      <c r="AY29" s="193">
        <v>218</v>
      </c>
      <c r="AZ29" s="203">
        <v>31</v>
      </c>
    </row>
    <row r="30" spans="1:52" ht="42.75" customHeight="1">
      <c r="A30" s="201" t="s">
        <v>33</v>
      </c>
      <c r="B30" s="202" t="s">
        <v>13</v>
      </c>
      <c r="C30" s="202" t="s">
        <v>14</v>
      </c>
      <c r="D30" s="193">
        <v>183</v>
      </c>
      <c r="E30" s="193">
        <v>9</v>
      </c>
      <c r="F30" s="193">
        <v>57</v>
      </c>
      <c r="G30" s="193">
        <v>81</v>
      </c>
      <c r="H30" s="193">
        <v>17</v>
      </c>
      <c r="I30" s="193" t="s">
        <v>1105</v>
      </c>
      <c r="J30" s="193" t="s">
        <v>1105</v>
      </c>
      <c r="K30" s="193" t="s">
        <v>1105</v>
      </c>
      <c r="L30" s="193">
        <v>9</v>
      </c>
      <c r="M30" s="193">
        <v>0</v>
      </c>
      <c r="N30" s="194">
        <v>98</v>
      </c>
      <c r="O30" s="196">
        <v>53</v>
      </c>
      <c r="P30" s="196">
        <v>45</v>
      </c>
      <c r="Q30" s="196">
        <v>10</v>
      </c>
      <c r="R30" s="196">
        <v>54</v>
      </c>
      <c r="S30" s="196">
        <v>34</v>
      </c>
      <c r="T30" s="193">
        <v>94</v>
      </c>
      <c r="U30" s="193" t="s">
        <v>1105</v>
      </c>
      <c r="V30" s="193" t="s">
        <v>1105</v>
      </c>
      <c r="W30" s="193">
        <v>91</v>
      </c>
      <c r="X30" s="193" t="s">
        <v>1105</v>
      </c>
      <c r="Y30" s="193">
        <v>7</v>
      </c>
      <c r="Z30" s="193">
        <v>11</v>
      </c>
      <c r="AA30" s="193">
        <v>87</v>
      </c>
      <c r="AB30" s="193" t="s">
        <v>1105</v>
      </c>
      <c r="AC30" s="193">
        <v>9</v>
      </c>
      <c r="AD30" s="193">
        <v>6</v>
      </c>
      <c r="AE30" s="193" t="s">
        <v>1105</v>
      </c>
      <c r="AF30" s="193">
        <v>21</v>
      </c>
      <c r="AG30" s="193" t="s">
        <v>1105</v>
      </c>
      <c r="AH30" s="193">
        <v>21</v>
      </c>
      <c r="AI30" s="193">
        <v>11</v>
      </c>
      <c r="AJ30" s="193">
        <v>7</v>
      </c>
      <c r="AK30" s="193">
        <v>0</v>
      </c>
      <c r="AL30" s="193">
        <v>16</v>
      </c>
      <c r="AM30" s="193">
        <v>27</v>
      </c>
      <c r="AN30" s="193">
        <v>53</v>
      </c>
      <c r="AO30" s="193">
        <v>13</v>
      </c>
      <c r="AP30" s="193">
        <v>5</v>
      </c>
      <c r="AQ30" s="193" t="s">
        <v>1105</v>
      </c>
      <c r="AR30" s="193">
        <v>22</v>
      </c>
      <c r="AS30" s="193">
        <v>30</v>
      </c>
      <c r="AT30" s="193">
        <v>26</v>
      </c>
      <c r="AU30" s="193">
        <v>17</v>
      </c>
      <c r="AV30" s="194">
        <v>57</v>
      </c>
      <c r="AW30" s="193">
        <v>40</v>
      </c>
      <c r="AX30" s="193">
        <v>8</v>
      </c>
      <c r="AY30" s="193">
        <v>7</v>
      </c>
      <c r="AZ30" s="203" t="s">
        <v>1105</v>
      </c>
    </row>
    <row r="31" spans="1:52" ht="42.75" customHeight="1">
      <c r="A31" s="201" t="s">
        <v>34</v>
      </c>
      <c r="B31" s="202" t="s">
        <v>13</v>
      </c>
      <c r="C31" s="202" t="s">
        <v>14</v>
      </c>
      <c r="D31" s="194">
        <v>2610</v>
      </c>
      <c r="E31" s="193">
        <v>73</v>
      </c>
      <c r="F31" s="193">
        <v>742</v>
      </c>
      <c r="G31" s="194">
        <v>1215</v>
      </c>
      <c r="H31" s="193">
        <v>159</v>
      </c>
      <c r="I31" s="193">
        <v>53</v>
      </c>
      <c r="J31" s="193">
        <v>60</v>
      </c>
      <c r="K31" s="193">
        <v>129</v>
      </c>
      <c r="L31" s="193">
        <v>181</v>
      </c>
      <c r="M31" s="193">
        <v>0</v>
      </c>
      <c r="N31" s="194">
        <v>1374</v>
      </c>
      <c r="O31" s="196">
        <v>768</v>
      </c>
      <c r="P31" s="196">
        <v>606</v>
      </c>
      <c r="Q31" s="196">
        <v>114</v>
      </c>
      <c r="R31" s="196">
        <v>839</v>
      </c>
      <c r="S31" s="196">
        <v>420</v>
      </c>
      <c r="T31" s="194">
        <v>1222</v>
      </c>
      <c r="U31" s="193">
        <v>53</v>
      </c>
      <c r="V31" s="193">
        <v>99</v>
      </c>
      <c r="W31" s="193">
        <v>552</v>
      </c>
      <c r="X31" s="193">
        <v>632</v>
      </c>
      <c r="Y31" s="193">
        <v>189</v>
      </c>
      <c r="Z31" s="193">
        <v>153</v>
      </c>
      <c r="AA31" s="194">
        <v>1220</v>
      </c>
      <c r="AB31" s="193">
        <v>20</v>
      </c>
      <c r="AC31" s="193">
        <v>160</v>
      </c>
      <c r="AD31" s="193">
        <v>106</v>
      </c>
      <c r="AE31" s="193">
        <v>60</v>
      </c>
      <c r="AF31" s="193">
        <v>283</v>
      </c>
      <c r="AG31" s="193">
        <v>27</v>
      </c>
      <c r="AH31" s="193">
        <v>210</v>
      </c>
      <c r="AI31" s="193">
        <v>123</v>
      </c>
      <c r="AJ31" s="193">
        <v>109</v>
      </c>
      <c r="AK31" s="193">
        <v>0</v>
      </c>
      <c r="AL31" s="193">
        <v>275</v>
      </c>
      <c r="AM31" s="193">
        <v>389</v>
      </c>
      <c r="AN31" s="193">
        <v>633</v>
      </c>
      <c r="AO31" s="193">
        <v>282</v>
      </c>
      <c r="AP31" s="193">
        <v>69</v>
      </c>
      <c r="AQ31" s="193">
        <v>29</v>
      </c>
      <c r="AR31" s="193">
        <v>212</v>
      </c>
      <c r="AS31" s="193">
        <v>491</v>
      </c>
      <c r="AT31" s="193">
        <v>449</v>
      </c>
      <c r="AU31" s="193">
        <v>192</v>
      </c>
      <c r="AV31" s="194">
        <v>844</v>
      </c>
      <c r="AW31" s="193">
        <v>592</v>
      </c>
      <c r="AX31" s="193">
        <v>126</v>
      </c>
      <c r="AY31" s="193">
        <v>111</v>
      </c>
      <c r="AZ31" s="203">
        <v>15</v>
      </c>
    </row>
    <row r="32" spans="1:52" ht="42.75" customHeight="1">
      <c r="A32" s="201" t="s">
        <v>35</v>
      </c>
      <c r="B32" s="202" t="s">
        <v>13</v>
      </c>
      <c r="C32" s="202" t="s">
        <v>14</v>
      </c>
      <c r="D32" s="194">
        <v>1738</v>
      </c>
      <c r="E32" s="193">
        <v>44</v>
      </c>
      <c r="F32" s="193">
        <v>490</v>
      </c>
      <c r="G32" s="193">
        <v>821</v>
      </c>
      <c r="H32" s="193">
        <v>159</v>
      </c>
      <c r="I32" s="193">
        <v>42</v>
      </c>
      <c r="J32" s="193">
        <v>35</v>
      </c>
      <c r="K32" s="193">
        <v>25</v>
      </c>
      <c r="L32" s="193">
        <v>123</v>
      </c>
      <c r="M32" s="193">
        <v>0</v>
      </c>
      <c r="N32" s="194">
        <v>980</v>
      </c>
      <c r="O32" s="196">
        <v>508</v>
      </c>
      <c r="P32" s="196">
        <v>472</v>
      </c>
      <c r="Q32" s="196">
        <v>121</v>
      </c>
      <c r="R32" s="196">
        <v>557</v>
      </c>
      <c r="S32" s="196">
        <v>301</v>
      </c>
      <c r="T32" s="193">
        <v>877</v>
      </c>
      <c r="U32" s="193">
        <v>50</v>
      </c>
      <c r="V32" s="193">
        <v>53</v>
      </c>
      <c r="W32" s="193">
        <v>697</v>
      </c>
      <c r="X32" s="193">
        <v>153</v>
      </c>
      <c r="Y32" s="193">
        <v>130</v>
      </c>
      <c r="Z32" s="193">
        <v>49</v>
      </c>
      <c r="AA32" s="193">
        <v>931</v>
      </c>
      <c r="AB32" s="193">
        <v>26</v>
      </c>
      <c r="AC32" s="193">
        <v>129</v>
      </c>
      <c r="AD32" s="193">
        <v>113</v>
      </c>
      <c r="AE32" s="193">
        <v>62</v>
      </c>
      <c r="AF32" s="193">
        <v>188</v>
      </c>
      <c r="AG32" s="193">
        <v>17</v>
      </c>
      <c r="AH32" s="193">
        <v>107</v>
      </c>
      <c r="AI32" s="193">
        <v>62</v>
      </c>
      <c r="AJ32" s="193">
        <v>59</v>
      </c>
      <c r="AK32" s="193">
        <v>0</v>
      </c>
      <c r="AL32" s="193">
        <v>215</v>
      </c>
      <c r="AM32" s="193">
        <v>200</v>
      </c>
      <c r="AN32" s="193">
        <v>467</v>
      </c>
      <c r="AO32" s="193">
        <v>246</v>
      </c>
      <c r="AP32" s="193">
        <v>67</v>
      </c>
      <c r="AQ32" s="193">
        <v>28</v>
      </c>
      <c r="AR32" s="193">
        <v>264</v>
      </c>
      <c r="AS32" s="193">
        <v>302</v>
      </c>
      <c r="AT32" s="193">
        <v>223</v>
      </c>
      <c r="AU32" s="193">
        <v>163</v>
      </c>
      <c r="AV32" s="194">
        <v>563</v>
      </c>
      <c r="AW32" s="193">
        <v>421</v>
      </c>
      <c r="AX32" s="193">
        <v>79</v>
      </c>
      <c r="AY32" s="193">
        <v>54</v>
      </c>
      <c r="AZ32" s="203">
        <v>9</v>
      </c>
    </row>
    <row r="33" spans="1:52" ht="42.75" customHeight="1">
      <c r="A33" s="201" t="s">
        <v>36</v>
      </c>
      <c r="B33" s="202" t="s">
        <v>13</v>
      </c>
      <c r="C33" s="202" t="s">
        <v>14</v>
      </c>
      <c r="D33" s="193">
        <v>432</v>
      </c>
      <c r="E33" s="193">
        <v>17</v>
      </c>
      <c r="F33" s="193">
        <v>125</v>
      </c>
      <c r="G33" s="193">
        <v>186</v>
      </c>
      <c r="H33" s="193">
        <v>41</v>
      </c>
      <c r="I33" s="193">
        <v>13</v>
      </c>
      <c r="J33" s="193">
        <v>8</v>
      </c>
      <c r="K33" s="193">
        <v>18</v>
      </c>
      <c r="L33" s="193">
        <v>26</v>
      </c>
      <c r="M33" s="193">
        <v>0</v>
      </c>
      <c r="N33" s="194">
        <v>227</v>
      </c>
      <c r="O33" s="196">
        <v>124</v>
      </c>
      <c r="P33" s="196">
        <v>102</v>
      </c>
      <c r="Q33" s="196">
        <v>17</v>
      </c>
      <c r="R33" s="196">
        <v>142</v>
      </c>
      <c r="S33" s="196">
        <v>67</v>
      </c>
      <c r="T33" s="193">
        <v>204</v>
      </c>
      <c r="U33" s="193">
        <v>15</v>
      </c>
      <c r="V33" s="193">
        <v>7</v>
      </c>
      <c r="W33" s="193">
        <v>171</v>
      </c>
      <c r="X33" s="193">
        <v>36</v>
      </c>
      <c r="Y33" s="193">
        <v>20</v>
      </c>
      <c r="Z33" s="193">
        <v>19</v>
      </c>
      <c r="AA33" s="193">
        <v>207</v>
      </c>
      <c r="AB33" s="193" t="s">
        <v>1105</v>
      </c>
      <c r="AC33" s="193">
        <v>27</v>
      </c>
      <c r="AD33" s="193">
        <v>21</v>
      </c>
      <c r="AE33" s="193">
        <v>15</v>
      </c>
      <c r="AF33" s="193">
        <v>52</v>
      </c>
      <c r="AG33" s="193">
        <v>5</v>
      </c>
      <c r="AH33" s="193">
        <v>28</v>
      </c>
      <c r="AI33" s="193">
        <v>13</v>
      </c>
      <c r="AJ33" s="193">
        <v>16</v>
      </c>
      <c r="AK33" s="193" t="s">
        <v>1105</v>
      </c>
      <c r="AL33" s="193">
        <v>46</v>
      </c>
      <c r="AM33" s="193">
        <v>48</v>
      </c>
      <c r="AN33" s="193">
        <v>110</v>
      </c>
      <c r="AO33" s="193">
        <v>55</v>
      </c>
      <c r="AP33" s="193">
        <v>14</v>
      </c>
      <c r="AQ33" s="193">
        <v>5</v>
      </c>
      <c r="AR33" s="193">
        <v>52</v>
      </c>
      <c r="AS33" s="193">
        <v>64</v>
      </c>
      <c r="AT33" s="193">
        <v>68</v>
      </c>
      <c r="AU33" s="193">
        <v>37</v>
      </c>
      <c r="AV33" s="194">
        <v>133</v>
      </c>
      <c r="AW33" s="193">
        <v>102</v>
      </c>
      <c r="AX33" s="193">
        <v>19</v>
      </c>
      <c r="AY33" s="193">
        <v>10</v>
      </c>
      <c r="AZ33" s="203" t="s">
        <v>1105</v>
      </c>
    </row>
    <row r="34" spans="1:52" ht="42.75" customHeight="1">
      <c r="A34" s="201" t="s">
        <v>37</v>
      </c>
      <c r="B34" s="202" t="s">
        <v>13</v>
      </c>
      <c r="C34" s="202" t="s">
        <v>14</v>
      </c>
      <c r="D34" s="194">
        <v>3124</v>
      </c>
      <c r="E34" s="193">
        <v>89</v>
      </c>
      <c r="F34" s="193">
        <v>860</v>
      </c>
      <c r="G34" s="194">
        <v>1341</v>
      </c>
      <c r="H34" s="193">
        <v>369</v>
      </c>
      <c r="I34" s="193">
        <v>95</v>
      </c>
      <c r="J34" s="193">
        <v>74</v>
      </c>
      <c r="K34" s="193">
        <v>60</v>
      </c>
      <c r="L34" s="193">
        <v>236</v>
      </c>
      <c r="M34" s="193">
        <v>0</v>
      </c>
      <c r="N34" s="194">
        <v>1710</v>
      </c>
      <c r="O34" s="196">
        <v>958</v>
      </c>
      <c r="P34" s="196">
        <v>753</v>
      </c>
      <c r="Q34" s="196">
        <v>164</v>
      </c>
      <c r="R34" s="195">
        <v>1019</v>
      </c>
      <c r="S34" s="196">
        <v>528</v>
      </c>
      <c r="T34" s="194">
        <v>1545</v>
      </c>
      <c r="U34" s="193">
        <v>95</v>
      </c>
      <c r="V34" s="193">
        <v>71</v>
      </c>
      <c r="W34" s="194">
        <v>1503</v>
      </c>
      <c r="X34" s="193">
        <v>16</v>
      </c>
      <c r="Y34" s="193">
        <v>192</v>
      </c>
      <c r="Z34" s="193">
        <v>147</v>
      </c>
      <c r="AA34" s="194">
        <v>1564</v>
      </c>
      <c r="AB34" s="193">
        <v>54</v>
      </c>
      <c r="AC34" s="193">
        <v>223</v>
      </c>
      <c r="AD34" s="193">
        <v>195</v>
      </c>
      <c r="AE34" s="193">
        <v>150</v>
      </c>
      <c r="AF34" s="193">
        <v>329</v>
      </c>
      <c r="AG34" s="193">
        <v>19</v>
      </c>
      <c r="AH34" s="193">
        <v>281</v>
      </c>
      <c r="AI34" s="193">
        <v>110</v>
      </c>
      <c r="AJ34" s="193">
        <v>155</v>
      </c>
      <c r="AK34" s="193">
        <v>0</v>
      </c>
      <c r="AL34" s="193">
        <v>195</v>
      </c>
      <c r="AM34" s="193">
        <v>356</v>
      </c>
      <c r="AN34" s="193">
        <v>856</v>
      </c>
      <c r="AO34" s="193">
        <v>399</v>
      </c>
      <c r="AP34" s="193">
        <v>99</v>
      </c>
      <c r="AQ34" s="193">
        <v>69</v>
      </c>
      <c r="AR34" s="193">
        <v>421</v>
      </c>
      <c r="AS34" s="193">
        <v>614</v>
      </c>
      <c r="AT34" s="193">
        <v>388</v>
      </c>
      <c r="AU34" s="193">
        <v>219</v>
      </c>
      <c r="AV34" s="194">
        <v>918</v>
      </c>
      <c r="AW34" s="193">
        <v>596</v>
      </c>
      <c r="AX34" s="193">
        <v>184</v>
      </c>
      <c r="AY34" s="193">
        <v>115</v>
      </c>
      <c r="AZ34" s="203">
        <v>23</v>
      </c>
    </row>
    <row r="35" spans="1:52" ht="42.75" customHeight="1">
      <c r="A35" s="201" t="s">
        <v>38</v>
      </c>
      <c r="B35" s="202" t="s">
        <v>13</v>
      </c>
      <c r="C35" s="202" t="s">
        <v>14</v>
      </c>
      <c r="D35" s="194">
        <v>32709</v>
      </c>
      <c r="E35" s="193">
        <v>864</v>
      </c>
      <c r="F35" s="194">
        <v>7987</v>
      </c>
      <c r="G35" s="194">
        <v>14338</v>
      </c>
      <c r="H35" s="194">
        <v>3133</v>
      </c>
      <c r="I35" s="193">
        <v>645</v>
      </c>
      <c r="J35" s="193">
        <v>767</v>
      </c>
      <c r="K35" s="193">
        <v>857</v>
      </c>
      <c r="L35" s="194">
        <v>4112</v>
      </c>
      <c r="M35" s="193">
        <v>6</v>
      </c>
      <c r="N35" s="194">
        <v>17471</v>
      </c>
      <c r="O35" s="195">
        <v>9406</v>
      </c>
      <c r="P35" s="195">
        <v>8066</v>
      </c>
      <c r="Q35" s="195">
        <v>2167</v>
      </c>
      <c r="R35" s="195">
        <v>11825</v>
      </c>
      <c r="S35" s="195">
        <v>3479</v>
      </c>
      <c r="T35" s="194">
        <v>12690</v>
      </c>
      <c r="U35" s="194">
        <v>1571</v>
      </c>
      <c r="V35" s="194">
        <v>3211</v>
      </c>
      <c r="W35" s="194">
        <v>10836</v>
      </c>
      <c r="X35" s="193">
        <v>179</v>
      </c>
      <c r="Y35" s="194">
        <v>6457</v>
      </c>
      <c r="Z35" s="194">
        <v>1372</v>
      </c>
      <c r="AA35" s="194">
        <v>16099</v>
      </c>
      <c r="AB35" s="193">
        <v>211</v>
      </c>
      <c r="AC35" s="194">
        <v>1617</v>
      </c>
      <c r="AD35" s="194">
        <v>1374</v>
      </c>
      <c r="AE35" s="194">
        <v>1063</v>
      </c>
      <c r="AF35" s="194">
        <v>3415</v>
      </c>
      <c r="AG35" s="193">
        <v>129</v>
      </c>
      <c r="AH35" s="194">
        <v>2239</v>
      </c>
      <c r="AI35" s="193">
        <v>975</v>
      </c>
      <c r="AJ35" s="194">
        <v>1883</v>
      </c>
      <c r="AK35" s="193">
        <v>6</v>
      </c>
      <c r="AL35" s="194">
        <v>4561</v>
      </c>
      <c r="AM35" s="194">
        <v>4349</v>
      </c>
      <c r="AN35" s="194">
        <v>7659</v>
      </c>
      <c r="AO35" s="194">
        <v>3536</v>
      </c>
      <c r="AP35" s="194">
        <v>1927</v>
      </c>
      <c r="AQ35" s="193">
        <v>469</v>
      </c>
      <c r="AR35" s="194">
        <v>5302</v>
      </c>
      <c r="AS35" s="194">
        <v>4434</v>
      </c>
      <c r="AT35" s="194">
        <v>5383</v>
      </c>
      <c r="AU35" s="194">
        <v>1883</v>
      </c>
      <c r="AV35" s="194">
        <v>9982</v>
      </c>
      <c r="AW35" s="194">
        <v>5921</v>
      </c>
      <c r="AX35" s="194">
        <v>1867</v>
      </c>
      <c r="AY35" s="194">
        <v>1832</v>
      </c>
      <c r="AZ35" s="203">
        <v>362</v>
      </c>
    </row>
    <row r="36" spans="1:52" ht="42.75" customHeight="1">
      <c r="A36" s="201" t="s">
        <v>39</v>
      </c>
      <c r="B36" s="202" t="s">
        <v>13</v>
      </c>
      <c r="C36" s="202" t="s">
        <v>14</v>
      </c>
      <c r="D36" s="194">
        <v>2620</v>
      </c>
      <c r="E36" s="193">
        <v>82</v>
      </c>
      <c r="F36" s="193">
        <v>736</v>
      </c>
      <c r="G36" s="194">
        <v>1113</v>
      </c>
      <c r="H36" s="193">
        <v>212</v>
      </c>
      <c r="I36" s="193">
        <v>104</v>
      </c>
      <c r="J36" s="193">
        <v>57</v>
      </c>
      <c r="K36" s="193">
        <v>107</v>
      </c>
      <c r="L36" s="193">
        <v>210</v>
      </c>
      <c r="M36" s="193">
        <v>0</v>
      </c>
      <c r="N36" s="194">
        <v>1325</v>
      </c>
      <c r="O36" s="196">
        <v>716</v>
      </c>
      <c r="P36" s="196">
        <v>609</v>
      </c>
      <c r="Q36" s="196">
        <v>149</v>
      </c>
      <c r="R36" s="196">
        <v>820</v>
      </c>
      <c r="S36" s="196">
        <v>356</v>
      </c>
      <c r="T36" s="194">
        <v>1208</v>
      </c>
      <c r="U36" s="193">
        <v>63</v>
      </c>
      <c r="V36" s="193">
        <v>54</v>
      </c>
      <c r="W36" s="194">
        <v>1179</v>
      </c>
      <c r="X36" s="193">
        <v>14</v>
      </c>
      <c r="Y36" s="193">
        <v>132</v>
      </c>
      <c r="Z36" s="193">
        <v>133</v>
      </c>
      <c r="AA36" s="194">
        <v>1191</v>
      </c>
      <c r="AB36" s="193">
        <v>21</v>
      </c>
      <c r="AC36" s="193">
        <v>124</v>
      </c>
      <c r="AD36" s="193">
        <v>118</v>
      </c>
      <c r="AE36" s="193">
        <v>78</v>
      </c>
      <c r="AF36" s="193">
        <v>255</v>
      </c>
      <c r="AG36" s="193">
        <v>22</v>
      </c>
      <c r="AH36" s="193">
        <v>221</v>
      </c>
      <c r="AI36" s="193">
        <v>101</v>
      </c>
      <c r="AJ36" s="193">
        <v>129</v>
      </c>
      <c r="AK36" s="193">
        <v>0</v>
      </c>
      <c r="AL36" s="193">
        <v>255</v>
      </c>
      <c r="AM36" s="193">
        <v>333</v>
      </c>
      <c r="AN36" s="193">
        <v>671</v>
      </c>
      <c r="AO36" s="193">
        <v>265</v>
      </c>
      <c r="AP36" s="193">
        <v>56</v>
      </c>
      <c r="AQ36" s="193">
        <v>44</v>
      </c>
      <c r="AR36" s="193">
        <v>311</v>
      </c>
      <c r="AS36" s="193">
        <v>366</v>
      </c>
      <c r="AT36" s="193">
        <v>423</v>
      </c>
      <c r="AU36" s="193">
        <v>182</v>
      </c>
      <c r="AV36" s="194">
        <v>776</v>
      </c>
      <c r="AW36" s="193">
        <v>544</v>
      </c>
      <c r="AX36" s="193">
        <v>117</v>
      </c>
      <c r="AY36" s="193">
        <v>100</v>
      </c>
      <c r="AZ36" s="203">
        <v>15</v>
      </c>
    </row>
    <row r="37" spans="1:52" ht="42.75" customHeight="1">
      <c r="A37" s="201" t="s">
        <v>40</v>
      </c>
      <c r="B37" s="202" t="s">
        <v>41</v>
      </c>
      <c r="C37" s="202" t="s">
        <v>42</v>
      </c>
      <c r="D37" s="193">
        <v>307</v>
      </c>
      <c r="E37" s="193">
        <v>7</v>
      </c>
      <c r="F37" s="193">
        <v>116</v>
      </c>
      <c r="G37" s="193">
        <v>113</v>
      </c>
      <c r="H37" s="193">
        <v>20</v>
      </c>
      <c r="I37" s="193">
        <v>13</v>
      </c>
      <c r="J37" s="193">
        <v>10</v>
      </c>
      <c r="K37" s="193">
        <v>9</v>
      </c>
      <c r="L37" s="193">
        <v>18</v>
      </c>
      <c r="M37" s="193">
        <v>0</v>
      </c>
      <c r="N37" s="194">
        <v>133</v>
      </c>
      <c r="O37" s="196">
        <v>68</v>
      </c>
      <c r="P37" s="196">
        <v>65</v>
      </c>
      <c r="Q37" s="196">
        <v>8</v>
      </c>
      <c r="R37" s="196">
        <v>79</v>
      </c>
      <c r="S37" s="196">
        <v>46</v>
      </c>
      <c r="T37" s="193">
        <v>126</v>
      </c>
      <c r="U37" s="193">
        <v>5</v>
      </c>
      <c r="V37" s="193" t="s">
        <v>1105</v>
      </c>
      <c r="W37" s="193">
        <v>125</v>
      </c>
      <c r="X37" s="193">
        <v>0</v>
      </c>
      <c r="Y37" s="193">
        <v>8</v>
      </c>
      <c r="Z37" s="193">
        <v>20</v>
      </c>
      <c r="AA37" s="193">
        <v>113</v>
      </c>
      <c r="AB37" s="193" t="s">
        <v>1105</v>
      </c>
      <c r="AC37" s="193">
        <v>12</v>
      </c>
      <c r="AD37" s="193">
        <v>13</v>
      </c>
      <c r="AE37" s="193">
        <v>6</v>
      </c>
      <c r="AF37" s="193">
        <v>26</v>
      </c>
      <c r="AG37" s="193" t="s">
        <v>1105</v>
      </c>
      <c r="AH37" s="193">
        <v>29</v>
      </c>
      <c r="AI37" s="193">
        <v>18</v>
      </c>
      <c r="AJ37" s="193">
        <v>13</v>
      </c>
      <c r="AK37" s="193">
        <v>0</v>
      </c>
      <c r="AL37" s="193">
        <v>14</v>
      </c>
      <c r="AM37" s="193">
        <v>39</v>
      </c>
      <c r="AN37" s="193">
        <v>66</v>
      </c>
      <c r="AO37" s="193">
        <v>20</v>
      </c>
      <c r="AP37" s="193">
        <v>9</v>
      </c>
      <c r="AQ37" s="193" t="s">
        <v>1105</v>
      </c>
      <c r="AR37" s="193">
        <v>77</v>
      </c>
      <c r="AS37" s="193">
        <v>14</v>
      </c>
      <c r="AT37" s="193">
        <v>34</v>
      </c>
      <c r="AU37" s="193">
        <v>6</v>
      </c>
      <c r="AV37" s="194">
        <v>76</v>
      </c>
      <c r="AW37" s="193">
        <v>47</v>
      </c>
      <c r="AX37" s="193">
        <v>11</v>
      </c>
      <c r="AY37" s="193">
        <v>15</v>
      </c>
      <c r="AZ37" s="203" t="s">
        <v>1105</v>
      </c>
    </row>
    <row r="38" spans="1:52" ht="42.75" customHeight="1">
      <c r="A38" s="201" t="s">
        <v>43</v>
      </c>
      <c r="B38" s="202" t="s">
        <v>41</v>
      </c>
      <c r="C38" s="202" t="s">
        <v>42</v>
      </c>
      <c r="D38" s="194">
        <v>2770</v>
      </c>
      <c r="E38" s="193">
        <v>90</v>
      </c>
      <c r="F38" s="193">
        <v>925</v>
      </c>
      <c r="G38" s="193">
        <v>979</v>
      </c>
      <c r="H38" s="193">
        <v>193</v>
      </c>
      <c r="I38" s="193">
        <v>81</v>
      </c>
      <c r="J38" s="193">
        <v>121</v>
      </c>
      <c r="K38" s="193">
        <v>143</v>
      </c>
      <c r="L38" s="193">
        <v>240</v>
      </c>
      <c r="M38" s="193">
        <v>0</v>
      </c>
      <c r="N38" s="194">
        <v>1172</v>
      </c>
      <c r="O38" s="196">
        <v>655</v>
      </c>
      <c r="P38" s="196">
        <v>517</v>
      </c>
      <c r="Q38" s="196">
        <v>114</v>
      </c>
      <c r="R38" s="196">
        <v>716</v>
      </c>
      <c r="S38" s="196">
        <v>342</v>
      </c>
      <c r="T38" s="194">
        <v>1082</v>
      </c>
      <c r="U38" s="193">
        <v>31</v>
      </c>
      <c r="V38" s="193">
        <v>58</v>
      </c>
      <c r="W38" s="194">
        <v>1020</v>
      </c>
      <c r="X38" s="193">
        <v>28</v>
      </c>
      <c r="Y38" s="193">
        <v>124</v>
      </c>
      <c r="Z38" s="193">
        <v>89</v>
      </c>
      <c r="AA38" s="194">
        <v>1083</v>
      </c>
      <c r="AB38" s="193">
        <v>33</v>
      </c>
      <c r="AC38" s="193">
        <v>198</v>
      </c>
      <c r="AD38" s="193">
        <v>118</v>
      </c>
      <c r="AE38" s="193">
        <v>74</v>
      </c>
      <c r="AF38" s="193">
        <v>203</v>
      </c>
      <c r="AG38" s="193">
        <v>23</v>
      </c>
      <c r="AH38" s="193">
        <v>198</v>
      </c>
      <c r="AI38" s="193">
        <v>74</v>
      </c>
      <c r="AJ38" s="193">
        <v>76</v>
      </c>
      <c r="AK38" s="193">
        <v>0</v>
      </c>
      <c r="AL38" s="193">
        <v>175</v>
      </c>
      <c r="AM38" s="193">
        <v>236</v>
      </c>
      <c r="AN38" s="193">
        <v>551</v>
      </c>
      <c r="AO38" s="193">
        <v>318</v>
      </c>
      <c r="AP38" s="193">
        <v>67</v>
      </c>
      <c r="AQ38" s="193">
        <v>41</v>
      </c>
      <c r="AR38" s="193">
        <v>579</v>
      </c>
      <c r="AS38" s="193">
        <v>170</v>
      </c>
      <c r="AT38" s="193">
        <v>279</v>
      </c>
      <c r="AU38" s="193">
        <v>104</v>
      </c>
      <c r="AV38" s="194">
        <v>589</v>
      </c>
      <c r="AW38" s="193">
        <v>295</v>
      </c>
      <c r="AX38" s="193">
        <v>135</v>
      </c>
      <c r="AY38" s="193">
        <v>132</v>
      </c>
      <c r="AZ38" s="203">
        <v>27</v>
      </c>
    </row>
    <row r="39" spans="1:52" ht="42.75" customHeight="1">
      <c r="A39" s="201" t="s">
        <v>44</v>
      </c>
      <c r="B39" s="202" t="s">
        <v>41</v>
      </c>
      <c r="C39" s="202" t="s">
        <v>42</v>
      </c>
      <c r="D39" s="193">
        <v>525</v>
      </c>
      <c r="E39" s="193">
        <v>27</v>
      </c>
      <c r="F39" s="193">
        <v>189</v>
      </c>
      <c r="G39" s="193">
        <v>212</v>
      </c>
      <c r="H39" s="193">
        <v>36</v>
      </c>
      <c r="I39" s="193">
        <v>11</v>
      </c>
      <c r="J39" s="193">
        <v>14</v>
      </c>
      <c r="K39" s="193">
        <v>18</v>
      </c>
      <c r="L39" s="193">
        <v>20</v>
      </c>
      <c r="M39" s="193">
        <v>0</v>
      </c>
      <c r="N39" s="194">
        <v>248</v>
      </c>
      <c r="O39" s="196">
        <v>132</v>
      </c>
      <c r="P39" s="196">
        <v>115</v>
      </c>
      <c r="Q39" s="196">
        <v>20</v>
      </c>
      <c r="R39" s="196">
        <v>141</v>
      </c>
      <c r="S39" s="196">
        <v>87</v>
      </c>
      <c r="T39" s="193">
        <v>222</v>
      </c>
      <c r="U39" s="193">
        <v>17</v>
      </c>
      <c r="V39" s="193">
        <v>8</v>
      </c>
      <c r="W39" s="193">
        <v>117</v>
      </c>
      <c r="X39" s="193">
        <v>110</v>
      </c>
      <c r="Y39" s="193">
        <v>21</v>
      </c>
      <c r="Z39" s="193">
        <v>28</v>
      </c>
      <c r="AA39" s="193">
        <v>219</v>
      </c>
      <c r="AB39" s="193" t="s">
        <v>1105</v>
      </c>
      <c r="AC39" s="193">
        <v>26</v>
      </c>
      <c r="AD39" s="193">
        <v>22</v>
      </c>
      <c r="AE39" s="193">
        <v>13</v>
      </c>
      <c r="AF39" s="193">
        <v>63</v>
      </c>
      <c r="AG39" s="193">
        <v>7</v>
      </c>
      <c r="AH39" s="193">
        <v>26</v>
      </c>
      <c r="AI39" s="193">
        <v>30</v>
      </c>
      <c r="AJ39" s="193">
        <v>27</v>
      </c>
      <c r="AK39" s="193" t="s">
        <v>1105</v>
      </c>
      <c r="AL39" s="193">
        <v>31</v>
      </c>
      <c r="AM39" s="193">
        <v>70</v>
      </c>
      <c r="AN39" s="193">
        <v>118</v>
      </c>
      <c r="AO39" s="193">
        <v>43</v>
      </c>
      <c r="AP39" s="193">
        <v>15</v>
      </c>
      <c r="AQ39" s="193">
        <v>5</v>
      </c>
      <c r="AR39" s="193">
        <v>114</v>
      </c>
      <c r="AS39" s="193">
        <v>35</v>
      </c>
      <c r="AT39" s="193">
        <v>75</v>
      </c>
      <c r="AU39" s="193">
        <v>18</v>
      </c>
      <c r="AV39" s="194">
        <v>139</v>
      </c>
      <c r="AW39" s="193">
        <v>79</v>
      </c>
      <c r="AX39" s="193">
        <v>41</v>
      </c>
      <c r="AY39" s="193">
        <v>17</v>
      </c>
      <c r="AZ39" s="203" t="s">
        <v>1105</v>
      </c>
    </row>
    <row r="40" spans="1:52" ht="42.75" customHeight="1">
      <c r="A40" s="201" t="s">
        <v>45</v>
      </c>
      <c r="B40" s="202" t="s">
        <v>41</v>
      </c>
      <c r="C40" s="202" t="s">
        <v>42</v>
      </c>
      <c r="D40" s="193">
        <v>164</v>
      </c>
      <c r="E40" s="193" t="s">
        <v>1105</v>
      </c>
      <c r="F40" s="193">
        <v>49</v>
      </c>
      <c r="G40" s="193">
        <v>74</v>
      </c>
      <c r="H40" s="193">
        <v>6</v>
      </c>
      <c r="I40" s="193" t="s">
        <v>1105</v>
      </c>
      <c r="J40" s="193">
        <v>6</v>
      </c>
      <c r="K40" s="193">
        <v>14</v>
      </c>
      <c r="L40" s="193">
        <v>7</v>
      </c>
      <c r="M40" s="193">
        <v>0</v>
      </c>
      <c r="N40" s="194">
        <v>80</v>
      </c>
      <c r="O40" s="196">
        <v>40</v>
      </c>
      <c r="P40" s="196">
        <v>39</v>
      </c>
      <c r="Q40" s="196">
        <v>11</v>
      </c>
      <c r="R40" s="196">
        <v>39</v>
      </c>
      <c r="S40" s="196">
        <v>30</v>
      </c>
      <c r="T40" s="193">
        <v>74</v>
      </c>
      <c r="U40" s="193">
        <v>5</v>
      </c>
      <c r="V40" s="193">
        <v>0</v>
      </c>
      <c r="W40" s="193">
        <v>74</v>
      </c>
      <c r="X40" s="193">
        <v>0</v>
      </c>
      <c r="Y40" s="193">
        <v>6</v>
      </c>
      <c r="Z40" s="193">
        <v>11</v>
      </c>
      <c r="AA40" s="193">
        <v>69</v>
      </c>
      <c r="AB40" s="193" t="s">
        <v>1105</v>
      </c>
      <c r="AC40" s="193">
        <v>10</v>
      </c>
      <c r="AD40" s="193" t="s">
        <v>1105</v>
      </c>
      <c r="AE40" s="193" t="s">
        <v>1105</v>
      </c>
      <c r="AF40" s="193">
        <v>15</v>
      </c>
      <c r="AG40" s="193" t="s">
        <v>1105</v>
      </c>
      <c r="AH40" s="193">
        <v>12</v>
      </c>
      <c r="AI40" s="193">
        <v>14</v>
      </c>
      <c r="AJ40" s="193">
        <v>7</v>
      </c>
      <c r="AK40" s="193">
        <v>0</v>
      </c>
      <c r="AL40" s="193">
        <v>10</v>
      </c>
      <c r="AM40" s="193">
        <v>19</v>
      </c>
      <c r="AN40" s="193">
        <v>46</v>
      </c>
      <c r="AO40" s="193">
        <v>10</v>
      </c>
      <c r="AP40" s="193">
        <v>5</v>
      </c>
      <c r="AQ40" s="193" t="s">
        <v>1105</v>
      </c>
      <c r="AR40" s="193">
        <v>40</v>
      </c>
      <c r="AS40" s="193">
        <v>14</v>
      </c>
      <c r="AT40" s="193">
        <v>20</v>
      </c>
      <c r="AU40" s="193" t="s">
        <v>1105</v>
      </c>
      <c r="AV40" s="194">
        <v>49</v>
      </c>
      <c r="AW40" s="193">
        <v>29</v>
      </c>
      <c r="AX40" s="193">
        <v>11</v>
      </c>
      <c r="AY40" s="193">
        <v>8</v>
      </c>
      <c r="AZ40" s="203" t="s">
        <v>1105</v>
      </c>
    </row>
    <row r="41" spans="1:52" ht="42.75" customHeight="1">
      <c r="A41" s="201" t="s">
        <v>46</v>
      </c>
      <c r="B41" s="202" t="s">
        <v>41</v>
      </c>
      <c r="C41" s="202" t="s">
        <v>42</v>
      </c>
      <c r="D41" s="193">
        <v>72</v>
      </c>
      <c r="E41" s="193" t="s">
        <v>1105</v>
      </c>
      <c r="F41" s="193">
        <v>26</v>
      </c>
      <c r="G41" s="193">
        <v>25</v>
      </c>
      <c r="H41" s="193">
        <v>7</v>
      </c>
      <c r="I41" s="193" t="s">
        <v>1105</v>
      </c>
      <c r="J41" s="193">
        <v>6</v>
      </c>
      <c r="K41" s="193" t="s">
        <v>1105</v>
      </c>
      <c r="L41" s="193" t="s">
        <v>1105</v>
      </c>
      <c r="M41" s="193">
        <v>0</v>
      </c>
      <c r="N41" s="194">
        <v>32</v>
      </c>
      <c r="O41" s="196">
        <v>19</v>
      </c>
      <c r="P41" s="196">
        <v>13</v>
      </c>
      <c r="Q41" s="196" t="s">
        <v>1105</v>
      </c>
      <c r="R41" s="196">
        <v>16</v>
      </c>
      <c r="S41" s="196">
        <v>15</v>
      </c>
      <c r="T41" s="193">
        <v>31</v>
      </c>
      <c r="U41" s="193">
        <v>0</v>
      </c>
      <c r="V41" s="193">
        <v>0</v>
      </c>
      <c r="W41" s="193">
        <v>30</v>
      </c>
      <c r="X41" s="193" t="s">
        <v>1105</v>
      </c>
      <c r="Y41" s="193">
        <v>0</v>
      </c>
      <c r="Z41" s="193">
        <v>6</v>
      </c>
      <c r="AA41" s="193">
        <v>26</v>
      </c>
      <c r="AB41" s="193">
        <v>0</v>
      </c>
      <c r="AC41" s="193">
        <v>5</v>
      </c>
      <c r="AD41" s="193" t="s">
        <v>1105</v>
      </c>
      <c r="AE41" s="193" t="s">
        <v>1105</v>
      </c>
      <c r="AF41" s="193">
        <v>7</v>
      </c>
      <c r="AG41" s="193">
        <v>0</v>
      </c>
      <c r="AH41" s="193">
        <v>5</v>
      </c>
      <c r="AI41" s="193" t="s">
        <v>1105</v>
      </c>
      <c r="AJ41" s="193">
        <v>5</v>
      </c>
      <c r="AK41" s="193">
        <v>0</v>
      </c>
      <c r="AL41" s="193" t="s">
        <v>1105</v>
      </c>
      <c r="AM41" s="193">
        <v>8</v>
      </c>
      <c r="AN41" s="193">
        <v>16</v>
      </c>
      <c r="AO41" s="193">
        <v>6</v>
      </c>
      <c r="AP41" s="193" t="s">
        <v>1105</v>
      </c>
      <c r="AQ41" s="193" t="s">
        <v>1105</v>
      </c>
      <c r="AR41" s="193">
        <v>18</v>
      </c>
      <c r="AS41" s="193" t="s">
        <v>1105</v>
      </c>
      <c r="AT41" s="193">
        <v>11</v>
      </c>
      <c r="AU41" s="193" t="s">
        <v>1105</v>
      </c>
      <c r="AV41" s="194">
        <v>19</v>
      </c>
      <c r="AW41" s="193">
        <v>7</v>
      </c>
      <c r="AX41" s="193">
        <v>6</v>
      </c>
      <c r="AY41" s="193" t="s">
        <v>1105</v>
      </c>
      <c r="AZ41" s="203" t="s">
        <v>1105</v>
      </c>
    </row>
    <row r="42" spans="1:52" ht="42.75" customHeight="1">
      <c r="A42" s="201" t="s">
        <v>47</v>
      </c>
      <c r="B42" s="202" t="s">
        <v>41</v>
      </c>
      <c r="C42" s="202" t="s">
        <v>42</v>
      </c>
      <c r="D42" s="193">
        <v>708</v>
      </c>
      <c r="E42" s="193">
        <v>26</v>
      </c>
      <c r="F42" s="193">
        <v>207</v>
      </c>
      <c r="G42" s="193">
        <v>223</v>
      </c>
      <c r="H42" s="193">
        <v>91</v>
      </c>
      <c r="I42" s="193">
        <v>65</v>
      </c>
      <c r="J42" s="193">
        <v>17</v>
      </c>
      <c r="K42" s="193">
        <v>22</v>
      </c>
      <c r="L42" s="193">
        <v>58</v>
      </c>
      <c r="M42" s="193">
        <v>0</v>
      </c>
      <c r="N42" s="194">
        <v>314</v>
      </c>
      <c r="O42" s="196">
        <v>179</v>
      </c>
      <c r="P42" s="196">
        <v>135</v>
      </c>
      <c r="Q42" s="196">
        <v>28</v>
      </c>
      <c r="R42" s="196">
        <v>193</v>
      </c>
      <c r="S42" s="196">
        <v>94</v>
      </c>
      <c r="T42" s="193">
        <v>277</v>
      </c>
      <c r="U42" s="193">
        <v>20</v>
      </c>
      <c r="V42" s="193">
        <v>17</v>
      </c>
      <c r="W42" s="193">
        <v>274</v>
      </c>
      <c r="X42" s="193" t="s">
        <v>1105</v>
      </c>
      <c r="Y42" s="193">
        <v>39</v>
      </c>
      <c r="Z42" s="193">
        <v>65</v>
      </c>
      <c r="AA42" s="193">
        <v>249</v>
      </c>
      <c r="AB42" s="193" t="s">
        <v>1105</v>
      </c>
      <c r="AC42" s="193">
        <v>17</v>
      </c>
      <c r="AD42" s="193">
        <v>23</v>
      </c>
      <c r="AE42" s="193">
        <v>10</v>
      </c>
      <c r="AF42" s="193">
        <v>36</v>
      </c>
      <c r="AG42" s="193">
        <v>10</v>
      </c>
      <c r="AH42" s="193">
        <v>65</v>
      </c>
      <c r="AI42" s="193">
        <v>77</v>
      </c>
      <c r="AJ42" s="193">
        <v>24</v>
      </c>
      <c r="AK42" s="193">
        <v>0</v>
      </c>
      <c r="AL42" s="193">
        <v>52</v>
      </c>
      <c r="AM42" s="193">
        <v>92</v>
      </c>
      <c r="AN42" s="193">
        <v>156</v>
      </c>
      <c r="AO42" s="193">
        <v>40</v>
      </c>
      <c r="AP42" s="193">
        <v>26</v>
      </c>
      <c r="AQ42" s="193">
        <v>50</v>
      </c>
      <c r="AR42" s="193">
        <v>125</v>
      </c>
      <c r="AS42" s="193">
        <v>41</v>
      </c>
      <c r="AT42" s="193">
        <v>82</v>
      </c>
      <c r="AU42" s="193">
        <v>15</v>
      </c>
      <c r="AV42" s="194">
        <v>161</v>
      </c>
      <c r="AW42" s="193">
        <v>57</v>
      </c>
      <c r="AX42" s="193">
        <v>59</v>
      </c>
      <c r="AY42" s="193">
        <v>40</v>
      </c>
      <c r="AZ42" s="203">
        <v>5</v>
      </c>
    </row>
    <row r="43" spans="1:52" ht="42.75" customHeight="1">
      <c r="A43" s="201" t="s">
        <v>48</v>
      </c>
      <c r="B43" s="202" t="s">
        <v>41</v>
      </c>
      <c r="C43" s="202" t="s">
        <v>42</v>
      </c>
      <c r="D43" s="194">
        <v>1463</v>
      </c>
      <c r="E43" s="193">
        <v>51</v>
      </c>
      <c r="F43" s="193">
        <v>519</v>
      </c>
      <c r="G43" s="193">
        <v>482</v>
      </c>
      <c r="H43" s="193">
        <v>105</v>
      </c>
      <c r="I43" s="193">
        <v>54</v>
      </c>
      <c r="J43" s="193">
        <v>69</v>
      </c>
      <c r="K43" s="193">
        <v>75</v>
      </c>
      <c r="L43" s="193">
        <v>109</v>
      </c>
      <c r="M43" s="193">
        <v>0</v>
      </c>
      <c r="N43" s="194">
        <v>587</v>
      </c>
      <c r="O43" s="196">
        <v>325</v>
      </c>
      <c r="P43" s="196">
        <v>262</v>
      </c>
      <c r="Q43" s="196">
        <v>72</v>
      </c>
      <c r="R43" s="196">
        <v>336</v>
      </c>
      <c r="S43" s="196">
        <v>179</v>
      </c>
      <c r="T43" s="193">
        <v>556</v>
      </c>
      <c r="U43" s="193">
        <v>14</v>
      </c>
      <c r="V43" s="193">
        <v>17</v>
      </c>
      <c r="W43" s="193">
        <v>529</v>
      </c>
      <c r="X43" s="193">
        <v>8</v>
      </c>
      <c r="Y43" s="193">
        <v>50</v>
      </c>
      <c r="Z43" s="193">
        <v>41</v>
      </c>
      <c r="AA43" s="193">
        <v>546</v>
      </c>
      <c r="AB43" s="193">
        <v>13</v>
      </c>
      <c r="AC43" s="193">
        <v>82</v>
      </c>
      <c r="AD43" s="193">
        <v>60</v>
      </c>
      <c r="AE43" s="193">
        <v>22</v>
      </c>
      <c r="AF43" s="193">
        <v>129</v>
      </c>
      <c r="AG43" s="193">
        <v>14</v>
      </c>
      <c r="AH43" s="193">
        <v>111</v>
      </c>
      <c r="AI43" s="193">
        <v>49</v>
      </c>
      <c r="AJ43" s="193">
        <v>40</v>
      </c>
      <c r="AK43" s="193">
        <v>0</v>
      </c>
      <c r="AL43" s="193">
        <v>67</v>
      </c>
      <c r="AM43" s="193">
        <v>100</v>
      </c>
      <c r="AN43" s="193">
        <v>314</v>
      </c>
      <c r="AO43" s="193">
        <v>143</v>
      </c>
      <c r="AP43" s="193">
        <v>31</v>
      </c>
      <c r="AQ43" s="193">
        <v>26</v>
      </c>
      <c r="AR43" s="193">
        <v>293</v>
      </c>
      <c r="AS43" s="193">
        <v>75</v>
      </c>
      <c r="AT43" s="193">
        <v>130</v>
      </c>
      <c r="AU43" s="193">
        <v>63</v>
      </c>
      <c r="AV43" s="194">
        <v>257</v>
      </c>
      <c r="AW43" s="193">
        <v>131</v>
      </c>
      <c r="AX43" s="193">
        <v>55</v>
      </c>
      <c r="AY43" s="193">
        <v>63</v>
      </c>
      <c r="AZ43" s="203">
        <v>8</v>
      </c>
    </row>
    <row r="44" spans="1:52" ht="42.75" customHeight="1">
      <c r="A44" s="201" t="s">
        <v>49</v>
      </c>
      <c r="B44" s="202" t="s">
        <v>41</v>
      </c>
      <c r="C44" s="202" t="s">
        <v>42</v>
      </c>
      <c r="D44" s="194">
        <v>1587</v>
      </c>
      <c r="E44" s="193">
        <v>50</v>
      </c>
      <c r="F44" s="193">
        <v>517</v>
      </c>
      <c r="G44" s="193">
        <v>544</v>
      </c>
      <c r="H44" s="193">
        <v>61</v>
      </c>
      <c r="I44" s="193">
        <v>59</v>
      </c>
      <c r="J44" s="193">
        <v>71</v>
      </c>
      <c r="K44" s="193">
        <v>163</v>
      </c>
      <c r="L44" s="193">
        <v>123</v>
      </c>
      <c r="M44" s="193">
        <v>0</v>
      </c>
      <c r="N44" s="194">
        <v>605</v>
      </c>
      <c r="O44" s="196">
        <v>342</v>
      </c>
      <c r="P44" s="196">
        <v>262</v>
      </c>
      <c r="Q44" s="196">
        <v>74</v>
      </c>
      <c r="R44" s="196">
        <v>331</v>
      </c>
      <c r="S44" s="196">
        <v>200</v>
      </c>
      <c r="T44" s="193">
        <v>572</v>
      </c>
      <c r="U44" s="193">
        <v>14</v>
      </c>
      <c r="V44" s="193">
        <v>18</v>
      </c>
      <c r="W44" s="193">
        <v>569</v>
      </c>
      <c r="X44" s="193">
        <v>0</v>
      </c>
      <c r="Y44" s="193">
        <v>35</v>
      </c>
      <c r="Z44" s="193">
        <v>129</v>
      </c>
      <c r="AA44" s="193">
        <v>476</v>
      </c>
      <c r="AB44" s="193">
        <v>6</v>
      </c>
      <c r="AC44" s="193">
        <v>44</v>
      </c>
      <c r="AD44" s="193">
        <v>36</v>
      </c>
      <c r="AE44" s="193">
        <v>36</v>
      </c>
      <c r="AF44" s="193">
        <v>117</v>
      </c>
      <c r="AG44" s="193">
        <v>23</v>
      </c>
      <c r="AH44" s="193">
        <v>142</v>
      </c>
      <c r="AI44" s="193">
        <v>61</v>
      </c>
      <c r="AJ44" s="193">
        <v>51</v>
      </c>
      <c r="AK44" s="193" t="s">
        <v>1105</v>
      </c>
      <c r="AL44" s="193">
        <v>87</v>
      </c>
      <c r="AM44" s="193">
        <v>154</v>
      </c>
      <c r="AN44" s="193">
        <v>325</v>
      </c>
      <c r="AO44" s="193">
        <v>100</v>
      </c>
      <c r="AP44" s="193">
        <v>26</v>
      </c>
      <c r="AQ44" s="193">
        <v>8</v>
      </c>
      <c r="AR44" s="193">
        <v>273</v>
      </c>
      <c r="AS44" s="193">
        <v>63</v>
      </c>
      <c r="AT44" s="193">
        <v>215</v>
      </c>
      <c r="AU44" s="193">
        <v>45</v>
      </c>
      <c r="AV44" s="194">
        <v>363</v>
      </c>
      <c r="AW44" s="193">
        <v>204</v>
      </c>
      <c r="AX44" s="193">
        <v>75</v>
      </c>
      <c r="AY44" s="193">
        <v>73</v>
      </c>
      <c r="AZ44" s="203">
        <v>11</v>
      </c>
    </row>
    <row r="45" spans="1:52" ht="42.75" customHeight="1">
      <c r="A45" s="201" t="s">
        <v>50</v>
      </c>
      <c r="B45" s="202" t="s">
        <v>41</v>
      </c>
      <c r="C45" s="202" t="s">
        <v>42</v>
      </c>
      <c r="D45" s="193">
        <v>155</v>
      </c>
      <c r="E45" s="193">
        <v>5</v>
      </c>
      <c r="F45" s="193">
        <v>47</v>
      </c>
      <c r="G45" s="193">
        <v>58</v>
      </c>
      <c r="H45" s="193">
        <v>10</v>
      </c>
      <c r="I45" s="193" t="s">
        <v>1105</v>
      </c>
      <c r="J45" s="193" t="s">
        <v>1105</v>
      </c>
      <c r="K45" s="193">
        <v>19</v>
      </c>
      <c r="L45" s="193">
        <v>12</v>
      </c>
      <c r="M45" s="193">
        <v>0</v>
      </c>
      <c r="N45" s="194">
        <v>68</v>
      </c>
      <c r="O45" s="196">
        <v>37</v>
      </c>
      <c r="P45" s="196">
        <v>31</v>
      </c>
      <c r="Q45" s="196">
        <v>7</v>
      </c>
      <c r="R45" s="196">
        <v>39</v>
      </c>
      <c r="S45" s="196">
        <v>22</v>
      </c>
      <c r="T45" s="193">
        <v>66</v>
      </c>
      <c r="U45" s="193" t="s">
        <v>1105</v>
      </c>
      <c r="V45" s="193" t="s">
        <v>1105</v>
      </c>
      <c r="W45" s="193">
        <v>65</v>
      </c>
      <c r="X45" s="193" t="s">
        <v>1105</v>
      </c>
      <c r="Y45" s="193" t="s">
        <v>1105</v>
      </c>
      <c r="Z45" s="193">
        <v>8</v>
      </c>
      <c r="AA45" s="193">
        <v>60</v>
      </c>
      <c r="AB45" s="193">
        <v>0</v>
      </c>
      <c r="AC45" s="193">
        <v>6</v>
      </c>
      <c r="AD45" s="193">
        <v>8</v>
      </c>
      <c r="AE45" s="193" t="s">
        <v>1105</v>
      </c>
      <c r="AF45" s="193">
        <v>12</v>
      </c>
      <c r="AG45" s="193" t="s">
        <v>1105</v>
      </c>
      <c r="AH45" s="193">
        <v>14</v>
      </c>
      <c r="AI45" s="193">
        <v>8</v>
      </c>
      <c r="AJ45" s="193">
        <v>6</v>
      </c>
      <c r="AK45" s="193">
        <v>0</v>
      </c>
      <c r="AL45" s="193">
        <v>6</v>
      </c>
      <c r="AM45" s="193">
        <v>18</v>
      </c>
      <c r="AN45" s="193">
        <v>36</v>
      </c>
      <c r="AO45" s="193">
        <v>11</v>
      </c>
      <c r="AP45" s="193" t="s">
        <v>1105</v>
      </c>
      <c r="AQ45" s="193">
        <v>0</v>
      </c>
      <c r="AR45" s="193">
        <v>35</v>
      </c>
      <c r="AS45" s="193">
        <v>8</v>
      </c>
      <c r="AT45" s="193">
        <v>21</v>
      </c>
      <c r="AU45" s="193" t="s">
        <v>1105</v>
      </c>
      <c r="AV45" s="194">
        <v>38</v>
      </c>
      <c r="AW45" s="193">
        <v>22</v>
      </c>
      <c r="AX45" s="193">
        <v>7</v>
      </c>
      <c r="AY45" s="193">
        <v>7</v>
      </c>
      <c r="AZ45" s="203" t="s">
        <v>1105</v>
      </c>
    </row>
    <row r="46" spans="1:52" ht="42.75" customHeight="1">
      <c r="A46" s="201" t="s">
        <v>51</v>
      </c>
      <c r="B46" s="202" t="s">
        <v>41</v>
      </c>
      <c r="C46" s="202" t="s">
        <v>42</v>
      </c>
      <c r="D46" s="193">
        <v>659</v>
      </c>
      <c r="E46" s="193">
        <v>17</v>
      </c>
      <c r="F46" s="193">
        <v>246</v>
      </c>
      <c r="G46" s="193">
        <v>240</v>
      </c>
      <c r="H46" s="193">
        <v>60</v>
      </c>
      <c r="I46" s="193">
        <v>26</v>
      </c>
      <c r="J46" s="193">
        <v>19</v>
      </c>
      <c r="K46" s="193">
        <v>9</v>
      </c>
      <c r="L46" s="193">
        <v>42</v>
      </c>
      <c r="M46" s="193">
        <v>0</v>
      </c>
      <c r="N46" s="194">
        <v>300</v>
      </c>
      <c r="O46" s="196">
        <v>173</v>
      </c>
      <c r="P46" s="196">
        <v>128</v>
      </c>
      <c r="Q46" s="196">
        <v>30</v>
      </c>
      <c r="R46" s="196">
        <v>176</v>
      </c>
      <c r="S46" s="196">
        <v>94</v>
      </c>
      <c r="T46" s="193">
        <v>286</v>
      </c>
      <c r="U46" s="193">
        <v>7</v>
      </c>
      <c r="V46" s="193">
        <v>7</v>
      </c>
      <c r="W46" s="193">
        <v>280</v>
      </c>
      <c r="X46" s="193" t="s">
        <v>1105</v>
      </c>
      <c r="Y46" s="193">
        <v>18</v>
      </c>
      <c r="Z46" s="193">
        <v>33</v>
      </c>
      <c r="AA46" s="193">
        <v>267</v>
      </c>
      <c r="AB46" s="193" t="s">
        <v>1105</v>
      </c>
      <c r="AC46" s="193">
        <v>45</v>
      </c>
      <c r="AD46" s="193">
        <v>31</v>
      </c>
      <c r="AE46" s="193">
        <v>15</v>
      </c>
      <c r="AF46" s="193">
        <v>64</v>
      </c>
      <c r="AG46" s="193">
        <v>6</v>
      </c>
      <c r="AH46" s="193">
        <v>59</v>
      </c>
      <c r="AI46" s="193">
        <v>23</v>
      </c>
      <c r="AJ46" s="193">
        <v>20</v>
      </c>
      <c r="AK46" s="193">
        <v>0</v>
      </c>
      <c r="AL46" s="193">
        <v>36</v>
      </c>
      <c r="AM46" s="193">
        <v>60</v>
      </c>
      <c r="AN46" s="193">
        <v>155</v>
      </c>
      <c r="AO46" s="193">
        <v>69</v>
      </c>
      <c r="AP46" s="193">
        <v>17</v>
      </c>
      <c r="AQ46" s="193">
        <v>13</v>
      </c>
      <c r="AR46" s="193">
        <v>149</v>
      </c>
      <c r="AS46" s="193">
        <v>44</v>
      </c>
      <c r="AT46" s="193">
        <v>61</v>
      </c>
      <c r="AU46" s="193">
        <v>33</v>
      </c>
      <c r="AV46" s="194">
        <v>146</v>
      </c>
      <c r="AW46" s="193">
        <v>95</v>
      </c>
      <c r="AX46" s="193">
        <v>31</v>
      </c>
      <c r="AY46" s="193">
        <v>17</v>
      </c>
      <c r="AZ46" s="203" t="s">
        <v>1105</v>
      </c>
    </row>
    <row r="47" spans="1:52" ht="42.75" customHeight="1">
      <c r="A47" s="201" t="s">
        <v>52</v>
      </c>
      <c r="B47" s="202" t="s">
        <v>41</v>
      </c>
      <c r="C47" s="202" t="s">
        <v>42</v>
      </c>
      <c r="D47" s="193">
        <v>603</v>
      </c>
      <c r="E47" s="193">
        <v>18</v>
      </c>
      <c r="F47" s="193">
        <v>189</v>
      </c>
      <c r="G47" s="193">
        <v>215</v>
      </c>
      <c r="H47" s="193">
        <v>51</v>
      </c>
      <c r="I47" s="193">
        <v>20</v>
      </c>
      <c r="J47" s="193">
        <v>37</v>
      </c>
      <c r="K47" s="193">
        <v>33</v>
      </c>
      <c r="L47" s="193">
        <v>40</v>
      </c>
      <c r="M47" s="193">
        <v>0</v>
      </c>
      <c r="N47" s="194">
        <v>266</v>
      </c>
      <c r="O47" s="196">
        <v>135</v>
      </c>
      <c r="P47" s="196">
        <v>132</v>
      </c>
      <c r="Q47" s="196">
        <v>26</v>
      </c>
      <c r="R47" s="196">
        <v>149</v>
      </c>
      <c r="S47" s="196">
        <v>91</v>
      </c>
      <c r="T47" s="193">
        <v>255</v>
      </c>
      <c r="U47" s="193">
        <v>5</v>
      </c>
      <c r="V47" s="193">
        <v>6</v>
      </c>
      <c r="W47" s="193">
        <v>251</v>
      </c>
      <c r="X47" s="193" t="s">
        <v>1105</v>
      </c>
      <c r="Y47" s="193">
        <v>13</v>
      </c>
      <c r="Z47" s="193">
        <v>39</v>
      </c>
      <c r="AA47" s="193">
        <v>227</v>
      </c>
      <c r="AB47" s="193" t="s">
        <v>1105</v>
      </c>
      <c r="AC47" s="193">
        <v>21</v>
      </c>
      <c r="AD47" s="193">
        <v>16</v>
      </c>
      <c r="AE47" s="193">
        <v>17</v>
      </c>
      <c r="AF47" s="193">
        <v>57</v>
      </c>
      <c r="AG47" s="193">
        <v>6</v>
      </c>
      <c r="AH47" s="193">
        <v>60</v>
      </c>
      <c r="AI47" s="193">
        <v>27</v>
      </c>
      <c r="AJ47" s="193">
        <v>24</v>
      </c>
      <c r="AK47" s="193">
        <v>0</v>
      </c>
      <c r="AL47" s="193">
        <v>37</v>
      </c>
      <c r="AM47" s="193">
        <v>50</v>
      </c>
      <c r="AN47" s="193">
        <v>163</v>
      </c>
      <c r="AO47" s="193">
        <v>42</v>
      </c>
      <c r="AP47" s="193">
        <v>11</v>
      </c>
      <c r="AQ47" s="193">
        <v>11</v>
      </c>
      <c r="AR47" s="193">
        <v>105</v>
      </c>
      <c r="AS47" s="193">
        <v>42</v>
      </c>
      <c r="AT47" s="193">
        <v>88</v>
      </c>
      <c r="AU47" s="193">
        <v>21</v>
      </c>
      <c r="AV47" s="194">
        <v>141</v>
      </c>
      <c r="AW47" s="193">
        <v>79</v>
      </c>
      <c r="AX47" s="193">
        <v>29</v>
      </c>
      <c r="AY47" s="193">
        <v>28</v>
      </c>
      <c r="AZ47" s="203">
        <v>5</v>
      </c>
    </row>
    <row r="48" spans="1:52" ht="42.75" customHeight="1">
      <c r="A48" s="201" t="s">
        <v>53</v>
      </c>
      <c r="B48" s="202" t="s">
        <v>41</v>
      </c>
      <c r="C48" s="202" t="s">
        <v>42</v>
      </c>
      <c r="D48" s="194">
        <v>1673</v>
      </c>
      <c r="E48" s="193">
        <v>60</v>
      </c>
      <c r="F48" s="193">
        <v>608</v>
      </c>
      <c r="G48" s="193">
        <v>601</v>
      </c>
      <c r="H48" s="193">
        <v>116</v>
      </c>
      <c r="I48" s="193">
        <v>43</v>
      </c>
      <c r="J48" s="193">
        <v>61</v>
      </c>
      <c r="K48" s="193">
        <v>77</v>
      </c>
      <c r="L48" s="193">
        <v>107</v>
      </c>
      <c r="M48" s="193">
        <v>0</v>
      </c>
      <c r="N48" s="194">
        <v>717</v>
      </c>
      <c r="O48" s="196">
        <v>370</v>
      </c>
      <c r="P48" s="196">
        <v>347</v>
      </c>
      <c r="Q48" s="196">
        <v>76</v>
      </c>
      <c r="R48" s="196">
        <v>397</v>
      </c>
      <c r="S48" s="196">
        <v>245</v>
      </c>
      <c r="T48" s="193">
        <v>678</v>
      </c>
      <c r="U48" s="193">
        <v>19</v>
      </c>
      <c r="V48" s="193">
        <v>21</v>
      </c>
      <c r="W48" s="193">
        <v>660</v>
      </c>
      <c r="X48" s="193">
        <v>5</v>
      </c>
      <c r="Y48" s="193">
        <v>52</v>
      </c>
      <c r="Z48" s="193">
        <v>84</v>
      </c>
      <c r="AA48" s="193">
        <v>633</v>
      </c>
      <c r="AB48" s="193">
        <v>18</v>
      </c>
      <c r="AC48" s="193">
        <v>96</v>
      </c>
      <c r="AD48" s="193">
        <v>93</v>
      </c>
      <c r="AE48" s="193">
        <v>50</v>
      </c>
      <c r="AF48" s="193">
        <v>158</v>
      </c>
      <c r="AG48" s="193">
        <v>8</v>
      </c>
      <c r="AH48" s="193">
        <v>107</v>
      </c>
      <c r="AI48" s="193">
        <v>40</v>
      </c>
      <c r="AJ48" s="193">
        <v>49</v>
      </c>
      <c r="AK48" s="193">
        <v>0</v>
      </c>
      <c r="AL48" s="193">
        <v>100</v>
      </c>
      <c r="AM48" s="193">
        <v>125</v>
      </c>
      <c r="AN48" s="193">
        <v>364</v>
      </c>
      <c r="AO48" s="193">
        <v>193</v>
      </c>
      <c r="AP48" s="193">
        <v>35</v>
      </c>
      <c r="AQ48" s="193">
        <v>24</v>
      </c>
      <c r="AR48" s="193">
        <v>360</v>
      </c>
      <c r="AS48" s="193">
        <v>100</v>
      </c>
      <c r="AT48" s="193">
        <v>169</v>
      </c>
      <c r="AU48" s="193">
        <v>66</v>
      </c>
      <c r="AV48" s="194">
        <v>368</v>
      </c>
      <c r="AW48" s="193">
        <v>217</v>
      </c>
      <c r="AX48" s="193">
        <v>71</v>
      </c>
      <c r="AY48" s="193">
        <v>68</v>
      </c>
      <c r="AZ48" s="203">
        <v>12</v>
      </c>
    </row>
    <row r="49" spans="1:52" ht="42.75" customHeight="1">
      <c r="A49" s="201" t="s">
        <v>54</v>
      </c>
      <c r="B49" s="202" t="s">
        <v>41</v>
      </c>
      <c r="C49" s="202" t="s">
        <v>42</v>
      </c>
      <c r="D49" s="193">
        <v>319</v>
      </c>
      <c r="E49" s="193">
        <v>9</v>
      </c>
      <c r="F49" s="193">
        <v>116</v>
      </c>
      <c r="G49" s="193">
        <v>103</v>
      </c>
      <c r="H49" s="193">
        <v>33</v>
      </c>
      <c r="I49" s="193">
        <v>10</v>
      </c>
      <c r="J49" s="193">
        <v>17</v>
      </c>
      <c r="K49" s="193">
        <v>11</v>
      </c>
      <c r="L49" s="193">
        <v>21</v>
      </c>
      <c r="M49" s="193">
        <v>0</v>
      </c>
      <c r="N49" s="194">
        <v>136</v>
      </c>
      <c r="O49" s="196">
        <v>65</v>
      </c>
      <c r="P49" s="196">
        <v>72</v>
      </c>
      <c r="Q49" s="196">
        <v>12</v>
      </c>
      <c r="R49" s="196">
        <v>84</v>
      </c>
      <c r="S49" s="196">
        <v>41</v>
      </c>
      <c r="T49" s="193">
        <v>132</v>
      </c>
      <c r="U49" s="193" t="s">
        <v>1105</v>
      </c>
      <c r="V49" s="193" t="s">
        <v>1105</v>
      </c>
      <c r="W49" s="193">
        <v>131</v>
      </c>
      <c r="X49" s="193">
        <v>0</v>
      </c>
      <c r="Y49" s="193">
        <v>6</v>
      </c>
      <c r="Z49" s="193">
        <v>18</v>
      </c>
      <c r="AA49" s="193">
        <v>119</v>
      </c>
      <c r="AB49" s="193" t="s">
        <v>1105</v>
      </c>
      <c r="AC49" s="193">
        <v>10</v>
      </c>
      <c r="AD49" s="193">
        <v>13</v>
      </c>
      <c r="AE49" s="193">
        <v>14</v>
      </c>
      <c r="AF49" s="193">
        <v>27</v>
      </c>
      <c r="AG49" s="193" t="s">
        <v>1105</v>
      </c>
      <c r="AH49" s="193">
        <v>25</v>
      </c>
      <c r="AI49" s="193">
        <v>12</v>
      </c>
      <c r="AJ49" s="193">
        <v>17</v>
      </c>
      <c r="AK49" s="193">
        <v>0</v>
      </c>
      <c r="AL49" s="193">
        <v>15</v>
      </c>
      <c r="AM49" s="193">
        <v>31</v>
      </c>
      <c r="AN49" s="193">
        <v>80</v>
      </c>
      <c r="AO49" s="193">
        <v>22</v>
      </c>
      <c r="AP49" s="193" t="s">
        <v>1105</v>
      </c>
      <c r="AQ49" s="193">
        <v>8</v>
      </c>
      <c r="AR49" s="193">
        <v>69</v>
      </c>
      <c r="AS49" s="193">
        <v>15</v>
      </c>
      <c r="AT49" s="193">
        <v>35</v>
      </c>
      <c r="AU49" s="193">
        <v>10</v>
      </c>
      <c r="AV49" s="194">
        <v>66</v>
      </c>
      <c r="AW49" s="193">
        <v>35</v>
      </c>
      <c r="AX49" s="193">
        <v>21</v>
      </c>
      <c r="AY49" s="193">
        <v>9</v>
      </c>
      <c r="AZ49" s="203" t="s">
        <v>1105</v>
      </c>
    </row>
    <row r="50" spans="1:52" ht="42.75" customHeight="1">
      <c r="A50" s="201" t="s">
        <v>55</v>
      </c>
      <c r="B50" s="202" t="s">
        <v>41</v>
      </c>
      <c r="C50" s="202" t="s">
        <v>42</v>
      </c>
      <c r="D50" s="193">
        <v>96</v>
      </c>
      <c r="E50" s="193">
        <v>6</v>
      </c>
      <c r="F50" s="193">
        <v>27</v>
      </c>
      <c r="G50" s="193">
        <v>30</v>
      </c>
      <c r="H50" s="193">
        <v>5</v>
      </c>
      <c r="I50" s="193" t="s">
        <v>1105</v>
      </c>
      <c r="J50" s="193">
        <v>5</v>
      </c>
      <c r="K50" s="193">
        <v>12</v>
      </c>
      <c r="L50" s="193">
        <v>11</v>
      </c>
      <c r="M50" s="193">
        <v>0</v>
      </c>
      <c r="N50" s="194">
        <v>35</v>
      </c>
      <c r="O50" s="196">
        <v>21</v>
      </c>
      <c r="P50" s="196">
        <v>14</v>
      </c>
      <c r="Q50" s="196" t="s">
        <v>1105</v>
      </c>
      <c r="R50" s="196">
        <v>25</v>
      </c>
      <c r="S50" s="196">
        <v>8</v>
      </c>
      <c r="T50" s="193">
        <v>29</v>
      </c>
      <c r="U50" s="193" t="s">
        <v>1105</v>
      </c>
      <c r="V50" s="193" t="s">
        <v>1105</v>
      </c>
      <c r="W50" s="193">
        <v>30</v>
      </c>
      <c r="X50" s="193">
        <v>0</v>
      </c>
      <c r="Y50" s="193" t="s">
        <v>1105</v>
      </c>
      <c r="Z50" s="193">
        <v>7</v>
      </c>
      <c r="AA50" s="193">
        <v>28</v>
      </c>
      <c r="AB50" s="193">
        <v>0</v>
      </c>
      <c r="AC50" s="193" t="s">
        <v>1105</v>
      </c>
      <c r="AD50" s="193" t="s">
        <v>1105</v>
      </c>
      <c r="AE50" s="193" t="s">
        <v>1105</v>
      </c>
      <c r="AF50" s="193">
        <v>8</v>
      </c>
      <c r="AG50" s="193" t="s">
        <v>1105</v>
      </c>
      <c r="AH50" s="193">
        <v>6</v>
      </c>
      <c r="AI50" s="193" t="s">
        <v>1105</v>
      </c>
      <c r="AJ50" s="193" t="s">
        <v>1105</v>
      </c>
      <c r="AK50" s="193">
        <v>0</v>
      </c>
      <c r="AL50" s="193" t="s">
        <v>1105</v>
      </c>
      <c r="AM50" s="193">
        <v>7</v>
      </c>
      <c r="AN50" s="193">
        <v>18</v>
      </c>
      <c r="AO50" s="193">
        <v>7</v>
      </c>
      <c r="AP50" s="193" t="s">
        <v>1105</v>
      </c>
      <c r="AQ50" s="193" t="s">
        <v>1105</v>
      </c>
      <c r="AR50" s="193">
        <v>17</v>
      </c>
      <c r="AS50" s="193">
        <v>6</v>
      </c>
      <c r="AT50" s="193">
        <v>10</v>
      </c>
      <c r="AU50" s="193" t="s">
        <v>1105</v>
      </c>
      <c r="AV50" s="194">
        <v>21</v>
      </c>
      <c r="AW50" s="193">
        <v>10</v>
      </c>
      <c r="AX50" s="193" t="s">
        <v>1105</v>
      </c>
      <c r="AY50" s="193">
        <v>7</v>
      </c>
      <c r="AZ50" s="203" t="s">
        <v>1105</v>
      </c>
    </row>
    <row r="51" spans="1:52" ht="42.75" customHeight="1">
      <c r="A51" s="201" t="s">
        <v>56</v>
      </c>
      <c r="B51" s="202" t="s">
        <v>41</v>
      </c>
      <c r="C51" s="202" t="s">
        <v>42</v>
      </c>
      <c r="D51" s="193">
        <v>833</v>
      </c>
      <c r="E51" s="193">
        <v>24</v>
      </c>
      <c r="F51" s="193">
        <v>287</v>
      </c>
      <c r="G51" s="193">
        <v>247</v>
      </c>
      <c r="H51" s="193">
        <v>61</v>
      </c>
      <c r="I51" s="193">
        <v>33</v>
      </c>
      <c r="J51" s="193">
        <v>40</v>
      </c>
      <c r="K51" s="193">
        <v>73</v>
      </c>
      <c r="L51" s="193">
        <v>69</v>
      </c>
      <c r="M51" s="193">
        <v>0</v>
      </c>
      <c r="N51" s="194">
        <v>308</v>
      </c>
      <c r="O51" s="196">
        <v>177</v>
      </c>
      <c r="P51" s="196">
        <v>132</v>
      </c>
      <c r="Q51" s="196">
        <v>43</v>
      </c>
      <c r="R51" s="196">
        <v>186</v>
      </c>
      <c r="S51" s="196">
        <v>80</v>
      </c>
      <c r="T51" s="193">
        <v>290</v>
      </c>
      <c r="U51" s="193">
        <v>8</v>
      </c>
      <c r="V51" s="193">
        <v>11</v>
      </c>
      <c r="W51" s="193">
        <v>286</v>
      </c>
      <c r="X51" s="193" t="s">
        <v>1105</v>
      </c>
      <c r="Y51" s="193">
        <v>20</v>
      </c>
      <c r="Z51" s="193">
        <v>29</v>
      </c>
      <c r="AA51" s="193">
        <v>280</v>
      </c>
      <c r="AB51" s="193">
        <v>8</v>
      </c>
      <c r="AC51" s="193">
        <v>33</v>
      </c>
      <c r="AD51" s="193">
        <v>28</v>
      </c>
      <c r="AE51" s="193">
        <v>10</v>
      </c>
      <c r="AF51" s="193">
        <v>58</v>
      </c>
      <c r="AG51" s="193">
        <v>7</v>
      </c>
      <c r="AH51" s="193">
        <v>63</v>
      </c>
      <c r="AI51" s="193">
        <v>32</v>
      </c>
      <c r="AJ51" s="193">
        <v>25</v>
      </c>
      <c r="AK51" s="193">
        <v>0</v>
      </c>
      <c r="AL51" s="193">
        <v>44</v>
      </c>
      <c r="AM51" s="193">
        <v>59</v>
      </c>
      <c r="AN51" s="193">
        <v>166</v>
      </c>
      <c r="AO51" s="193">
        <v>68</v>
      </c>
      <c r="AP51" s="193">
        <v>15</v>
      </c>
      <c r="AQ51" s="193">
        <v>10</v>
      </c>
      <c r="AR51" s="193">
        <v>152</v>
      </c>
      <c r="AS51" s="193">
        <v>42</v>
      </c>
      <c r="AT51" s="193">
        <v>74</v>
      </c>
      <c r="AU51" s="193">
        <v>30</v>
      </c>
      <c r="AV51" s="194">
        <v>125</v>
      </c>
      <c r="AW51" s="193">
        <v>50</v>
      </c>
      <c r="AX51" s="193">
        <v>29</v>
      </c>
      <c r="AY51" s="193">
        <v>40</v>
      </c>
      <c r="AZ51" s="203">
        <v>6</v>
      </c>
    </row>
    <row r="52" spans="1:52" ht="42.75" customHeight="1">
      <c r="A52" s="201" t="s">
        <v>57</v>
      </c>
      <c r="B52" s="202" t="s">
        <v>41</v>
      </c>
      <c r="C52" s="202" t="s">
        <v>42</v>
      </c>
      <c r="D52" s="194">
        <v>1034</v>
      </c>
      <c r="E52" s="193">
        <v>31</v>
      </c>
      <c r="F52" s="193">
        <v>379</v>
      </c>
      <c r="G52" s="193">
        <v>366</v>
      </c>
      <c r="H52" s="193">
        <v>88</v>
      </c>
      <c r="I52" s="193">
        <v>29</v>
      </c>
      <c r="J52" s="193">
        <v>39</v>
      </c>
      <c r="K52" s="193">
        <v>25</v>
      </c>
      <c r="L52" s="193">
        <v>76</v>
      </c>
      <c r="M52" s="193">
        <v>0</v>
      </c>
      <c r="N52" s="194">
        <v>454</v>
      </c>
      <c r="O52" s="196">
        <v>256</v>
      </c>
      <c r="P52" s="196">
        <v>198</v>
      </c>
      <c r="Q52" s="196">
        <v>46</v>
      </c>
      <c r="R52" s="196">
        <v>270</v>
      </c>
      <c r="S52" s="196">
        <v>137</v>
      </c>
      <c r="T52" s="193">
        <v>416</v>
      </c>
      <c r="U52" s="193">
        <v>20</v>
      </c>
      <c r="V52" s="193">
        <v>18</v>
      </c>
      <c r="W52" s="193">
        <v>251</v>
      </c>
      <c r="X52" s="193">
        <v>159</v>
      </c>
      <c r="Y52" s="193">
        <v>44</v>
      </c>
      <c r="Z52" s="193">
        <v>53</v>
      </c>
      <c r="AA52" s="193">
        <v>401</v>
      </c>
      <c r="AB52" s="193">
        <v>11</v>
      </c>
      <c r="AC52" s="193">
        <v>48</v>
      </c>
      <c r="AD52" s="193">
        <v>44</v>
      </c>
      <c r="AE52" s="193">
        <v>18</v>
      </c>
      <c r="AF52" s="193">
        <v>108</v>
      </c>
      <c r="AG52" s="193">
        <v>10</v>
      </c>
      <c r="AH52" s="193">
        <v>73</v>
      </c>
      <c r="AI52" s="193">
        <v>42</v>
      </c>
      <c r="AJ52" s="193">
        <v>38</v>
      </c>
      <c r="AK52" s="193">
        <v>0</v>
      </c>
      <c r="AL52" s="193">
        <v>63</v>
      </c>
      <c r="AM52" s="193">
        <v>97</v>
      </c>
      <c r="AN52" s="193">
        <v>221</v>
      </c>
      <c r="AO52" s="193">
        <v>105</v>
      </c>
      <c r="AP52" s="193">
        <v>30</v>
      </c>
      <c r="AQ52" s="193">
        <v>17</v>
      </c>
      <c r="AR52" s="193">
        <v>218</v>
      </c>
      <c r="AS52" s="193">
        <v>74</v>
      </c>
      <c r="AT52" s="193">
        <v>98</v>
      </c>
      <c r="AU52" s="193">
        <v>47</v>
      </c>
      <c r="AV52" s="194">
        <v>205</v>
      </c>
      <c r="AW52" s="193">
        <v>105</v>
      </c>
      <c r="AX52" s="193">
        <v>57</v>
      </c>
      <c r="AY52" s="193">
        <v>35</v>
      </c>
      <c r="AZ52" s="203">
        <v>8</v>
      </c>
    </row>
    <row r="53" spans="1:52" ht="42.75" customHeight="1">
      <c r="A53" s="201" t="s">
        <v>58</v>
      </c>
      <c r="B53" s="202" t="s">
        <v>41</v>
      </c>
      <c r="C53" s="202" t="s">
        <v>42</v>
      </c>
      <c r="D53" s="193">
        <v>176</v>
      </c>
      <c r="E53" s="193" t="s">
        <v>1105</v>
      </c>
      <c r="F53" s="193">
        <v>63</v>
      </c>
      <c r="G53" s="193">
        <v>64</v>
      </c>
      <c r="H53" s="193">
        <v>15</v>
      </c>
      <c r="I53" s="193">
        <v>10</v>
      </c>
      <c r="J53" s="193">
        <v>8</v>
      </c>
      <c r="K53" s="193">
        <v>7</v>
      </c>
      <c r="L53" s="193">
        <v>7</v>
      </c>
      <c r="M53" s="193">
        <v>0</v>
      </c>
      <c r="N53" s="194">
        <v>79</v>
      </c>
      <c r="O53" s="196">
        <v>45</v>
      </c>
      <c r="P53" s="196">
        <v>34</v>
      </c>
      <c r="Q53" s="196">
        <v>8</v>
      </c>
      <c r="R53" s="196">
        <v>40</v>
      </c>
      <c r="S53" s="196">
        <v>32</v>
      </c>
      <c r="T53" s="193">
        <v>78</v>
      </c>
      <c r="U53" s="193" t="s">
        <v>1105</v>
      </c>
      <c r="V53" s="193">
        <v>0</v>
      </c>
      <c r="W53" s="193">
        <v>76</v>
      </c>
      <c r="X53" s="193">
        <v>0</v>
      </c>
      <c r="Y53" s="193" t="s">
        <v>1105</v>
      </c>
      <c r="Z53" s="193">
        <v>13</v>
      </c>
      <c r="AA53" s="193">
        <v>66</v>
      </c>
      <c r="AB53" s="193" t="s">
        <v>1105</v>
      </c>
      <c r="AC53" s="193">
        <v>5</v>
      </c>
      <c r="AD53" s="193">
        <v>11</v>
      </c>
      <c r="AE53" s="193" t="s">
        <v>1105</v>
      </c>
      <c r="AF53" s="193">
        <v>9</v>
      </c>
      <c r="AG53" s="193" t="s">
        <v>1105</v>
      </c>
      <c r="AH53" s="193">
        <v>21</v>
      </c>
      <c r="AI53" s="193">
        <v>14</v>
      </c>
      <c r="AJ53" s="193" t="s">
        <v>1105</v>
      </c>
      <c r="AK53" s="193">
        <v>0</v>
      </c>
      <c r="AL53" s="193">
        <v>7</v>
      </c>
      <c r="AM53" s="193">
        <v>20</v>
      </c>
      <c r="AN53" s="193">
        <v>43</v>
      </c>
      <c r="AO53" s="193">
        <v>13</v>
      </c>
      <c r="AP53" s="193" t="s">
        <v>1105</v>
      </c>
      <c r="AQ53" s="193">
        <v>9</v>
      </c>
      <c r="AR53" s="193">
        <v>39</v>
      </c>
      <c r="AS53" s="193">
        <v>7</v>
      </c>
      <c r="AT53" s="193">
        <v>19</v>
      </c>
      <c r="AU53" s="193">
        <v>5</v>
      </c>
      <c r="AV53" s="194">
        <v>35</v>
      </c>
      <c r="AW53" s="193">
        <v>19</v>
      </c>
      <c r="AX53" s="193">
        <v>9</v>
      </c>
      <c r="AY53" s="193">
        <v>6</v>
      </c>
      <c r="AZ53" s="203" t="s">
        <v>1105</v>
      </c>
    </row>
    <row r="54" spans="1:52" ht="42.75" customHeight="1">
      <c r="A54" s="201" t="s">
        <v>59</v>
      </c>
      <c r="B54" s="202" t="s">
        <v>41</v>
      </c>
      <c r="C54" s="202" t="s">
        <v>42</v>
      </c>
      <c r="D54" s="193">
        <v>679</v>
      </c>
      <c r="E54" s="193">
        <v>26</v>
      </c>
      <c r="F54" s="193">
        <v>226</v>
      </c>
      <c r="G54" s="193">
        <v>265</v>
      </c>
      <c r="H54" s="193">
        <v>41</v>
      </c>
      <c r="I54" s="193">
        <v>21</v>
      </c>
      <c r="J54" s="193">
        <v>31</v>
      </c>
      <c r="K54" s="193">
        <v>21</v>
      </c>
      <c r="L54" s="193">
        <v>47</v>
      </c>
      <c r="M54" s="193" t="s">
        <v>1105</v>
      </c>
      <c r="N54" s="194">
        <v>306</v>
      </c>
      <c r="O54" s="196">
        <v>158</v>
      </c>
      <c r="P54" s="196">
        <v>148</v>
      </c>
      <c r="Q54" s="196">
        <v>22</v>
      </c>
      <c r="R54" s="196">
        <v>187</v>
      </c>
      <c r="S54" s="196">
        <v>97</v>
      </c>
      <c r="T54" s="193">
        <v>282</v>
      </c>
      <c r="U54" s="193">
        <v>15</v>
      </c>
      <c r="V54" s="193">
        <v>9</v>
      </c>
      <c r="W54" s="193">
        <v>280</v>
      </c>
      <c r="X54" s="193" t="s">
        <v>1105</v>
      </c>
      <c r="Y54" s="193">
        <v>24</v>
      </c>
      <c r="Z54" s="193">
        <v>55</v>
      </c>
      <c r="AA54" s="193">
        <v>251</v>
      </c>
      <c r="AB54" s="193" t="s">
        <v>1105</v>
      </c>
      <c r="AC54" s="193">
        <v>24</v>
      </c>
      <c r="AD54" s="193">
        <v>25</v>
      </c>
      <c r="AE54" s="193">
        <v>21</v>
      </c>
      <c r="AF54" s="193">
        <v>62</v>
      </c>
      <c r="AG54" s="193">
        <v>10</v>
      </c>
      <c r="AH54" s="193">
        <v>62</v>
      </c>
      <c r="AI54" s="193">
        <v>38</v>
      </c>
      <c r="AJ54" s="193">
        <v>33</v>
      </c>
      <c r="AK54" s="193">
        <v>0</v>
      </c>
      <c r="AL54" s="193">
        <v>28</v>
      </c>
      <c r="AM54" s="193">
        <v>89</v>
      </c>
      <c r="AN54" s="193">
        <v>160</v>
      </c>
      <c r="AO54" s="193">
        <v>42</v>
      </c>
      <c r="AP54" s="193">
        <v>16</v>
      </c>
      <c r="AQ54" s="193">
        <v>8</v>
      </c>
      <c r="AR54" s="193">
        <v>149</v>
      </c>
      <c r="AS54" s="193">
        <v>40</v>
      </c>
      <c r="AT54" s="193">
        <v>85</v>
      </c>
      <c r="AU54" s="193">
        <v>25</v>
      </c>
      <c r="AV54" s="194">
        <v>178</v>
      </c>
      <c r="AW54" s="193">
        <v>104</v>
      </c>
      <c r="AX54" s="193">
        <v>34</v>
      </c>
      <c r="AY54" s="193">
        <v>34</v>
      </c>
      <c r="AZ54" s="203">
        <v>6</v>
      </c>
    </row>
    <row r="55" spans="1:52" ht="42.75" customHeight="1">
      <c r="A55" s="201" t="s">
        <v>60</v>
      </c>
      <c r="B55" s="202" t="s">
        <v>41</v>
      </c>
      <c r="C55" s="202" t="s">
        <v>42</v>
      </c>
      <c r="D55" s="194">
        <v>2568</v>
      </c>
      <c r="E55" s="193">
        <v>89</v>
      </c>
      <c r="F55" s="193">
        <v>844</v>
      </c>
      <c r="G55" s="193">
        <v>820</v>
      </c>
      <c r="H55" s="193">
        <v>174</v>
      </c>
      <c r="I55" s="193">
        <v>78</v>
      </c>
      <c r="J55" s="193">
        <v>99</v>
      </c>
      <c r="K55" s="193">
        <v>230</v>
      </c>
      <c r="L55" s="193">
        <v>234</v>
      </c>
      <c r="M55" s="193" t="s">
        <v>1105</v>
      </c>
      <c r="N55" s="194">
        <v>994</v>
      </c>
      <c r="O55" s="196">
        <v>591</v>
      </c>
      <c r="P55" s="196">
        <v>403</v>
      </c>
      <c r="Q55" s="196">
        <v>135</v>
      </c>
      <c r="R55" s="196">
        <v>583</v>
      </c>
      <c r="S55" s="196">
        <v>276</v>
      </c>
      <c r="T55" s="193">
        <v>874</v>
      </c>
      <c r="U55" s="193">
        <v>46</v>
      </c>
      <c r="V55" s="193">
        <v>74</v>
      </c>
      <c r="W55" s="193">
        <v>817</v>
      </c>
      <c r="X55" s="193">
        <v>6</v>
      </c>
      <c r="Y55" s="193">
        <v>171</v>
      </c>
      <c r="Z55" s="193">
        <v>84</v>
      </c>
      <c r="AA55" s="193">
        <v>910</v>
      </c>
      <c r="AB55" s="193">
        <v>16</v>
      </c>
      <c r="AC55" s="193">
        <v>103</v>
      </c>
      <c r="AD55" s="193">
        <v>108</v>
      </c>
      <c r="AE55" s="193">
        <v>58</v>
      </c>
      <c r="AF55" s="193">
        <v>202</v>
      </c>
      <c r="AG55" s="193">
        <v>8</v>
      </c>
      <c r="AH55" s="193">
        <v>210</v>
      </c>
      <c r="AI55" s="193">
        <v>68</v>
      </c>
      <c r="AJ55" s="193">
        <v>84</v>
      </c>
      <c r="AK55" s="193">
        <v>0</v>
      </c>
      <c r="AL55" s="193">
        <v>136</v>
      </c>
      <c r="AM55" s="193">
        <v>192</v>
      </c>
      <c r="AN55" s="193">
        <v>519</v>
      </c>
      <c r="AO55" s="193">
        <v>207</v>
      </c>
      <c r="AP55" s="193">
        <v>76</v>
      </c>
      <c r="AQ55" s="193">
        <v>33</v>
      </c>
      <c r="AR55" s="193">
        <v>495</v>
      </c>
      <c r="AS55" s="193">
        <v>194</v>
      </c>
      <c r="AT55" s="193">
        <v>188</v>
      </c>
      <c r="AU55" s="193">
        <v>85</v>
      </c>
      <c r="AV55" s="194">
        <v>482</v>
      </c>
      <c r="AW55" s="193">
        <v>240</v>
      </c>
      <c r="AX55" s="193">
        <v>90</v>
      </c>
      <c r="AY55" s="193">
        <v>128</v>
      </c>
      <c r="AZ55" s="203">
        <v>24</v>
      </c>
    </row>
    <row r="56" spans="1:52" ht="42.75" customHeight="1">
      <c r="A56" s="201" t="s">
        <v>61</v>
      </c>
      <c r="B56" s="202" t="s">
        <v>41</v>
      </c>
      <c r="C56" s="202" t="s">
        <v>42</v>
      </c>
      <c r="D56" s="193">
        <v>396</v>
      </c>
      <c r="E56" s="193">
        <v>7</v>
      </c>
      <c r="F56" s="193">
        <v>157</v>
      </c>
      <c r="G56" s="193">
        <v>130</v>
      </c>
      <c r="H56" s="193">
        <v>30</v>
      </c>
      <c r="I56" s="193">
        <v>19</v>
      </c>
      <c r="J56" s="193">
        <v>14</v>
      </c>
      <c r="K56" s="193">
        <v>13</v>
      </c>
      <c r="L56" s="193">
        <v>26</v>
      </c>
      <c r="M56" s="193" t="s">
        <v>1105</v>
      </c>
      <c r="N56" s="194">
        <v>160</v>
      </c>
      <c r="O56" s="196">
        <v>76</v>
      </c>
      <c r="P56" s="196">
        <v>84</v>
      </c>
      <c r="Q56" s="196">
        <v>18</v>
      </c>
      <c r="R56" s="196">
        <v>100</v>
      </c>
      <c r="S56" s="196">
        <v>42</v>
      </c>
      <c r="T56" s="193">
        <v>153</v>
      </c>
      <c r="U56" s="193" t="s">
        <v>1105</v>
      </c>
      <c r="V56" s="193" t="s">
        <v>1105</v>
      </c>
      <c r="W56" s="193">
        <v>147</v>
      </c>
      <c r="X56" s="193" t="s">
        <v>1105</v>
      </c>
      <c r="Y56" s="193">
        <v>10</v>
      </c>
      <c r="Z56" s="193">
        <v>14</v>
      </c>
      <c r="AA56" s="193">
        <v>146</v>
      </c>
      <c r="AB56" s="193" t="s">
        <v>1105</v>
      </c>
      <c r="AC56" s="193">
        <v>17</v>
      </c>
      <c r="AD56" s="193">
        <v>19</v>
      </c>
      <c r="AE56" s="193">
        <v>11</v>
      </c>
      <c r="AF56" s="193">
        <v>34</v>
      </c>
      <c r="AG56" s="193" t="s">
        <v>1105</v>
      </c>
      <c r="AH56" s="193">
        <v>31</v>
      </c>
      <c r="AI56" s="193">
        <v>14</v>
      </c>
      <c r="AJ56" s="193">
        <v>10</v>
      </c>
      <c r="AK56" s="193">
        <v>0</v>
      </c>
      <c r="AL56" s="193">
        <v>22</v>
      </c>
      <c r="AM56" s="193">
        <v>30</v>
      </c>
      <c r="AN56" s="193">
        <v>86</v>
      </c>
      <c r="AO56" s="193">
        <v>39</v>
      </c>
      <c r="AP56" s="193">
        <v>5</v>
      </c>
      <c r="AQ56" s="193">
        <v>8</v>
      </c>
      <c r="AR56" s="193">
        <v>79</v>
      </c>
      <c r="AS56" s="193">
        <v>28</v>
      </c>
      <c r="AT56" s="193">
        <v>24</v>
      </c>
      <c r="AU56" s="193">
        <v>21</v>
      </c>
      <c r="AV56" s="194">
        <v>65</v>
      </c>
      <c r="AW56" s="193">
        <v>39</v>
      </c>
      <c r="AX56" s="193">
        <v>14</v>
      </c>
      <c r="AY56" s="193">
        <v>11</v>
      </c>
      <c r="AZ56" s="203" t="s">
        <v>1105</v>
      </c>
    </row>
    <row r="57" spans="1:52" ht="42.75" customHeight="1">
      <c r="A57" s="201" t="s">
        <v>62</v>
      </c>
      <c r="B57" s="202" t="s">
        <v>41</v>
      </c>
      <c r="C57" s="202" t="s">
        <v>42</v>
      </c>
      <c r="D57" s="194">
        <v>5758</v>
      </c>
      <c r="E57" s="193">
        <v>231</v>
      </c>
      <c r="F57" s="194">
        <v>1804</v>
      </c>
      <c r="G57" s="194">
        <v>2316</v>
      </c>
      <c r="H57" s="193">
        <v>319</v>
      </c>
      <c r="I57" s="193">
        <v>147</v>
      </c>
      <c r="J57" s="193">
        <v>165</v>
      </c>
      <c r="K57" s="193">
        <v>266</v>
      </c>
      <c r="L57" s="193">
        <v>510</v>
      </c>
      <c r="M57" s="193">
        <v>0</v>
      </c>
      <c r="N57" s="194">
        <v>2635</v>
      </c>
      <c r="O57" s="195">
        <v>1463</v>
      </c>
      <c r="P57" s="195">
        <v>1171</v>
      </c>
      <c r="Q57" s="196">
        <v>304</v>
      </c>
      <c r="R57" s="195">
        <v>1499</v>
      </c>
      <c r="S57" s="196">
        <v>832</v>
      </c>
      <c r="T57" s="194">
        <v>2362</v>
      </c>
      <c r="U57" s="193">
        <v>115</v>
      </c>
      <c r="V57" s="193">
        <v>158</v>
      </c>
      <c r="W57" s="194">
        <v>2267</v>
      </c>
      <c r="X57" s="193">
        <v>23</v>
      </c>
      <c r="Y57" s="193">
        <v>344</v>
      </c>
      <c r="Z57" s="193">
        <v>388</v>
      </c>
      <c r="AA57" s="194">
        <v>2247</v>
      </c>
      <c r="AB57" s="193">
        <v>33</v>
      </c>
      <c r="AC57" s="193">
        <v>273</v>
      </c>
      <c r="AD57" s="193">
        <v>224</v>
      </c>
      <c r="AE57" s="193">
        <v>144</v>
      </c>
      <c r="AF57" s="193">
        <v>511</v>
      </c>
      <c r="AG57" s="193">
        <v>62</v>
      </c>
      <c r="AH57" s="193">
        <v>489</v>
      </c>
      <c r="AI57" s="193">
        <v>268</v>
      </c>
      <c r="AJ57" s="193">
        <v>233</v>
      </c>
      <c r="AK57" s="193" t="s">
        <v>1105</v>
      </c>
      <c r="AL57" s="193">
        <v>399</v>
      </c>
      <c r="AM57" s="193">
        <v>654</v>
      </c>
      <c r="AN57" s="194">
        <v>1367</v>
      </c>
      <c r="AO57" s="193">
        <v>485</v>
      </c>
      <c r="AP57" s="193">
        <v>129</v>
      </c>
      <c r="AQ57" s="193">
        <v>43</v>
      </c>
      <c r="AR57" s="194">
        <v>1164</v>
      </c>
      <c r="AS57" s="193">
        <v>507</v>
      </c>
      <c r="AT57" s="193">
        <v>789</v>
      </c>
      <c r="AU57" s="193">
        <v>133</v>
      </c>
      <c r="AV57" s="194">
        <v>1558</v>
      </c>
      <c r="AW57" s="193">
        <v>831</v>
      </c>
      <c r="AX57" s="193">
        <v>299</v>
      </c>
      <c r="AY57" s="193">
        <v>369</v>
      </c>
      <c r="AZ57" s="203">
        <v>59</v>
      </c>
    </row>
    <row r="58" spans="1:52" ht="42.75" customHeight="1">
      <c r="A58" s="201" t="s">
        <v>63</v>
      </c>
      <c r="B58" s="202" t="s">
        <v>41</v>
      </c>
      <c r="C58" s="202" t="s">
        <v>42</v>
      </c>
      <c r="D58" s="193">
        <v>210</v>
      </c>
      <c r="E58" s="193">
        <v>6</v>
      </c>
      <c r="F58" s="193">
        <v>90</v>
      </c>
      <c r="G58" s="193">
        <v>56</v>
      </c>
      <c r="H58" s="193">
        <v>12</v>
      </c>
      <c r="I58" s="193">
        <v>5</v>
      </c>
      <c r="J58" s="193">
        <v>8</v>
      </c>
      <c r="K58" s="193">
        <v>19</v>
      </c>
      <c r="L58" s="193">
        <v>13</v>
      </c>
      <c r="M58" s="193">
        <v>0</v>
      </c>
      <c r="N58" s="194">
        <v>68</v>
      </c>
      <c r="O58" s="196">
        <v>41</v>
      </c>
      <c r="P58" s="196">
        <v>27</v>
      </c>
      <c r="Q58" s="196">
        <v>7</v>
      </c>
      <c r="R58" s="196">
        <v>42</v>
      </c>
      <c r="S58" s="196">
        <v>19</v>
      </c>
      <c r="T58" s="193">
        <v>65</v>
      </c>
      <c r="U58" s="193" t="s">
        <v>1105</v>
      </c>
      <c r="V58" s="193">
        <v>0</v>
      </c>
      <c r="W58" s="193">
        <v>64</v>
      </c>
      <c r="X58" s="193">
        <v>0</v>
      </c>
      <c r="Y58" s="193" t="s">
        <v>1105</v>
      </c>
      <c r="Z58" s="193">
        <v>7</v>
      </c>
      <c r="AA58" s="193">
        <v>61</v>
      </c>
      <c r="AB58" s="193" t="s">
        <v>1105</v>
      </c>
      <c r="AC58" s="193">
        <v>7</v>
      </c>
      <c r="AD58" s="193">
        <v>6</v>
      </c>
      <c r="AE58" s="193">
        <v>5</v>
      </c>
      <c r="AF58" s="193">
        <v>8</v>
      </c>
      <c r="AG58" s="193" t="s">
        <v>1105</v>
      </c>
      <c r="AH58" s="193">
        <v>15</v>
      </c>
      <c r="AI58" s="193">
        <v>8</v>
      </c>
      <c r="AJ58" s="193">
        <v>6</v>
      </c>
      <c r="AK58" s="193">
        <v>0</v>
      </c>
      <c r="AL58" s="193">
        <v>12</v>
      </c>
      <c r="AM58" s="193">
        <v>14</v>
      </c>
      <c r="AN58" s="193">
        <v>36</v>
      </c>
      <c r="AO58" s="193">
        <v>17</v>
      </c>
      <c r="AP58" s="193" t="s">
        <v>1105</v>
      </c>
      <c r="AQ58" s="193" t="s">
        <v>1105</v>
      </c>
      <c r="AR58" s="193">
        <v>41</v>
      </c>
      <c r="AS58" s="193">
        <v>7</v>
      </c>
      <c r="AT58" s="193">
        <v>13</v>
      </c>
      <c r="AU58" s="193">
        <v>5</v>
      </c>
      <c r="AV58" s="194">
        <v>24</v>
      </c>
      <c r="AW58" s="193">
        <v>13</v>
      </c>
      <c r="AX58" s="193">
        <v>6</v>
      </c>
      <c r="AY58" s="193" t="s">
        <v>1105</v>
      </c>
      <c r="AZ58" s="203" t="s">
        <v>1105</v>
      </c>
    </row>
    <row r="59" spans="1:52" ht="42.75" customHeight="1">
      <c r="A59" s="201" t="s">
        <v>64</v>
      </c>
      <c r="B59" s="202" t="s">
        <v>41</v>
      </c>
      <c r="C59" s="202" t="s">
        <v>42</v>
      </c>
      <c r="D59" s="193">
        <v>705</v>
      </c>
      <c r="E59" s="193">
        <v>32</v>
      </c>
      <c r="F59" s="193">
        <v>244</v>
      </c>
      <c r="G59" s="193">
        <v>255</v>
      </c>
      <c r="H59" s="193">
        <v>32</v>
      </c>
      <c r="I59" s="193">
        <v>10</v>
      </c>
      <c r="J59" s="193">
        <v>28</v>
      </c>
      <c r="K59" s="193">
        <v>60</v>
      </c>
      <c r="L59" s="193">
        <v>45</v>
      </c>
      <c r="M59" s="193">
        <v>0</v>
      </c>
      <c r="N59" s="194">
        <v>287</v>
      </c>
      <c r="O59" s="196">
        <v>160</v>
      </c>
      <c r="P59" s="196">
        <v>127</v>
      </c>
      <c r="Q59" s="196">
        <v>27</v>
      </c>
      <c r="R59" s="196">
        <v>152</v>
      </c>
      <c r="S59" s="196">
        <v>108</v>
      </c>
      <c r="T59" s="193">
        <v>269</v>
      </c>
      <c r="U59" s="193">
        <v>11</v>
      </c>
      <c r="V59" s="193">
        <v>7</v>
      </c>
      <c r="W59" s="193">
        <v>257</v>
      </c>
      <c r="X59" s="193" t="s">
        <v>1105</v>
      </c>
      <c r="Y59" s="193">
        <v>26</v>
      </c>
      <c r="Z59" s="193">
        <v>39</v>
      </c>
      <c r="AA59" s="193">
        <v>249</v>
      </c>
      <c r="AB59" s="193" t="s">
        <v>1105</v>
      </c>
      <c r="AC59" s="193">
        <v>25</v>
      </c>
      <c r="AD59" s="193">
        <v>29</v>
      </c>
      <c r="AE59" s="193">
        <v>13</v>
      </c>
      <c r="AF59" s="193">
        <v>47</v>
      </c>
      <c r="AG59" s="193">
        <v>15</v>
      </c>
      <c r="AH59" s="193">
        <v>55</v>
      </c>
      <c r="AI59" s="193">
        <v>44</v>
      </c>
      <c r="AJ59" s="193">
        <v>30</v>
      </c>
      <c r="AK59" s="193">
        <v>0</v>
      </c>
      <c r="AL59" s="193">
        <v>25</v>
      </c>
      <c r="AM59" s="193">
        <v>79</v>
      </c>
      <c r="AN59" s="193">
        <v>153</v>
      </c>
      <c r="AO59" s="193">
        <v>44</v>
      </c>
      <c r="AP59" s="193">
        <v>11</v>
      </c>
      <c r="AQ59" s="193">
        <v>5</v>
      </c>
      <c r="AR59" s="193">
        <v>138</v>
      </c>
      <c r="AS59" s="193">
        <v>56</v>
      </c>
      <c r="AT59" s="193">
        <v>67</v>
      </c>
      <c r="AU59" s="193">
        <v>22</v>
      </c>
      <c r="AV59" s="194">
        <v>158</v>
      </c>
      <c r="AW59" s="193">
        <v>80</v>
      </c>
      <c r="AX59" s="193">
        <v>40</v>
      </c>
      <c r="AY59" s="193">
        <v>32</v>
      </c>
      <c r="AZ59" s="203">
        <v>6</v>
      </c>
    </row>
    <row r="60" spans="1:52" ht="42.75" customHeight="1">
      <c r="A60" s="201" t="s">
        <v>65</v>
      </c>
      <c r="B60" s="202" t="s">
        <v>41</v>
      </c>
      <c r="C60" s="202" t="s">
        <v>42</v>
      </c>
      <c r="D60" s="193">
        <v>123</v>
      </c>
      <c r="E60" s="193">
        <v>5</v>
      </c>
      <c r="F60" s="193">
        <v>38</v>
      </c>
      <c r="G60" s="193">
        <v>41</v>
      </c>
      <c r="H60" s="193">
        <v>15</v>
      </c>
      <c r="I60" s="193">
        <v>6</v>
      </c>
      <c r="J60" s="193">
        <v>6</v>
      </c>
      <c r="K60" s="193">
        <v>5</v>
      </c>
      <c r="L60" s="193">
        <v>8</v>
      </c>
      <c r="M60" s="193">
        <v>0</v>
      </c>
      <c r="N60" s="194">
        <v>56</v>
      </c>
      <c r="O60" s="196">
        <v>37</v>
      </c>
      <c r="P60" s="196">
        <v>18</v>
      </c>
      <c r="Q60" s="196" t="s">
        <v>1105</v>
      </c>
      <c r="R60" s="196">
        <v>33</v>
      </c>
      <c r="S60" s="196">
        <v>21</v>
      </c>
      <c r="T60" s="193">
        <v>48</v>
      </c>
      <c r="U60" s="193" t="s">
        <v>1105</v>
      </c>
      <c r="V60" s="193" t="s">
        <v>1105</v>
      </c>
      <c r="W60" s="193">
        <v>48</v>
      </c>
      <c r="X60" s="193">
        <v>0</v>
      </c>
      <c r="Y60" s="193">
        <v>7</v>
      </c>
      <c r="Z60" s="193">
        <v>10</v>
      </c>
      <c r="AA60" s="193">
        <v>45</v>
      </c>
      <c r="AB60" s="193" t="s">
        <v>1105</v>
      </c>
      <c r="AC60" s="193">
        <v>5</v>
      </c>
      <c r="AD60" s="193">
        <v>6</v>
      </c>
      <c r="AE60" s="193" t="s">
        <v>1105</v>
      </c>
      <c r="AF60" s="193">
        <v>6</v>
      </c>
      <c r="AG60" s="193" t="s">
        <v>1105</v>
      </c>
      <c r="AH60" s="193">
        <v>16</v>
      </c>
      <c r="AI60" s="193">
        <v>6</v>
      </c>
      <c r="AJ60" s="193">
        <v>7</v>
      </c>
      <c r="AK60" s="193">
        <v>0</v>
      </c>
      <c r="AL60" s="193" t="s">
        <v>1105</v>
      </c>
      <c r="AM60" s="193">
        <v>18</v>
      </c>
      <c r="AN60" s="193">
        <v>26</v>
      </c>
      <c r="AO60" s="193">
        <v>8</v>
      </c>
      <c r="AP60" s="193" t="s">
        <v>1105</v>
      </c>
      <c r="AQ60" s="193" t="s">
        <v>1105</v>
      </c>
      <c r="AR60" s="193">
        <v>31</v>
      </c>
      <c r="AS60" s="193" t="s">
        <v>1105</v>
      </c>
      <c r="AT60" s="193">
        <v>16</v>
      </c>
      <c r="AU60" s="193" t="s">
        <v>1105</v>
      </c>
      <c r="AV60" s="194">
        <v>29</v>
      </c>
      <c r="AW60" s="193">
        <v>17</v>
      </c>
      <c r="AX60" s="193">
        <v>6</v>
      </c>
      <c r="AY60" s="193">
        <v>5</v>
      </c>
      <c r="AZ60" s="203" t="s">
        <v>1105</v>
      </c>
    </row>
    <row r="61" spans="1:52" ht="42.75" customHeight="1">
      <c r="A61" s="201" t="s">
        <v>66</v>
      </c>
      <c r="B61" s="202" t="s">
        <v>41</v>
      </c>
      <c r="C61" s="202" t="s">
        <v>42</v>
      </c>
      <c r="D61" s="194">
        <v>26901</v>
      </c>
      <c r="E61" s="193">
        <v>961</v>
      </c>
      <c r="F61" s="194">
        <v>7438</v>
      </c>
      <c r="G61" s="194">
        <v>11724</v>
      </c>
      <c r="H61" s="194">
        <v>1543</v>
      </c>
      <c r="I61" s="193">
        <v>497</v>
      </c>
      <c r="J61" s="193">
        <v>823</v>
      </c>
      <c r="K61" s="193">
        <v>656</v>
      </c>
      <c r="L61" s="194">
        <v>3257</v>
      </c>
      <c r="M61" s="193" t="s">
        <v>1105</v>
      </c>
      <c r="N61" s="194">
        <v>13267</v>
      </c>
      <c r="O61" s="195">
        <v>7554</v>
      </c>
      <c r="P61" s="195">
        <v>5712</v>
      </c>
      <c r="Q61" s="195">
        <v>1726</v>
      </c>
      <c r="R61" s="195">
        <v>8795</v>
      </c>
      <c r="S61" s="195">
        <v>2745</v>
      </c>
      <c r="T61" s="194">
        <v>11274</v>
      </c>
      <c r="U61" s="193">
        <v>559</v>
      </c>
      <c r="V61" s="194">
        <v>1433</v>
      </c>
      <c r="W61" s="194">
        <v>9934</v>
      </c>
      <c r="X61" s="193">
        <v>389</v>
      </c>
      <c r="Y61" s="194">
        <v>2942</v>
      </c>
      <c r="Z61" s="194">
        <v>1379</v>
      </c>
      <c r="AA61" s="194">
        <v>11887</v>
      </c>
      <c r="AB61" s="193">
        <v>138</v>
      </c>
      <c r="AC61" s="194">
        <v>1887</v>
      </c>
      <c r="AD61" s="194">
        <v>1130</v>
      </c>
      <c r="AE61" s="193">
        <v>673</v>
      </c>
      <c r="AF61" s="194">
        <v>2450</v>
      </c>
      <c r="AG61" s="193">
        <v>158</v>
      </c>
      <c r="AH61" s="194">
        <v>1981</v>
      </c>
      <c r="AI61" s="193">
        <v>755</v>
      </c>
      <c r="AJ61" s="194">
        <v>1126</v>
      </c>
      <c r="AK61" s="193">
        <v>6</v>
      </c>
      <c r="AL61" s="194">
        <v>2963</v>
      </c>
      <c r="AM61" s="194">
        <v>2859</v>
      </c>
      <c r="AN61" s="194">
        <v>6314</v>
      </c>
      <c r="AO61" s="194">
        <v>3115</v>
      </c>
      <c r="AP61" s="193">
        <v>978</v>
      </c>
      <c r="AQ61" s="193">
        <v>296</v>
      </c>
      <c r="AR61" s="194">
        <v>5213</v>
      </c>
      <c r="AS61" s="194">
        <v>3201</v>
      </c>
      <c r="AT61" s="194">
        <v>3659</v>
      </c>
      <c r="AU61" s="193">
        <v>897</v>
      </c>
      <c r="AV61" s="194">
        <v>7861</v>
      </c>
      <c r="AW61" s="194">
        <v>4477</v>
      </c>
      <c r="AX61" s="194">
        <v>1451</v>
      </c>
      <c r="AY61" s="194">
        <v>1618</v>
      </c>
      <c r="AZ61" s="203">
        <v>315</v>
      </c>
    </row>
    <row r="62" spans="1:52" ht="42.75" customHeight="1">
      <c r="A62" s="201" t="s">
        <v>67</v>
      </c>
      <c r="B62" s="202" t="s">
        <v>41</v>
      </c>
      <c r="C62" s="202" t="s">
        <v>42</v>
      </c>
      <c r="D62" s="194">
        <v>1380</v>
      </c>
      <c r="E62" s="193">
        <v>36</v>
      </c>
      <c r="F62" s="193">
        <v>475</v>
      </c>
      <c r="G62" s="193">
        <v>494</v>
      </c>
      <c r="H62" s="193">
        <v>91</v>
      </c>
      <c r="I62" s="193">
        <v>67</v>
      </c>
      <c r="J62" s="193">
        <v>42</v>
      </c>
      <c r="K62" s="193">
        <v>66</v>
      </c>
      <c r="L62" s="193">
        <v>109</v>
      </c>
      <c r="M62" s="193" t="s">
        <v>1105</v>
      </c>
      <c r="N62" s="194">
        <v>585</v>
      </c>
      <c r="O62" s="196">
        <v>324</v>
      </c>
      <c r="P62" s="196">
        <v>262</v>
      </c>
      <c r="Q62" s="196">
        <v>52</v>
      </c>
      <c r="R62" s="196">
        <v>357</v>
      </c>
      <c r="S62" s="196">
        <v>177</v>
      </c>
      <c r="T62" s="193">
        <v>520</v>
      </c>
      <c r="U62" s="193">
        <v>23</v>
      </c>
      <c r="V62" s="193">
        <v>43</v>
      </c>
      <c r="W62" s="193">
        <v>509</v>
      </c>
      <c r="X62" s="193" t="s">
        <v>1105</v>
      </c>
      <c r="Y62" s="193">
        <v>75</v>
      </c>
      <c r="Z62" s="193">
        <v>109</v>
      </c>
      <c r="AA62" s="193">
        <v>477</v>
      </c>
      <c r="AB62" s="193" t="s">
        <v>1105</v>
      </c>
      <c r="AC62" s="193">
        <v>28</v>
      </c>
      <c r="AD62" s="193">
        <v>53</v>
      </c>
      <c r="AE62" s="193">
        <v>31</v>
      </c>
      <c r="AF62" s="193">
        <v>111</v>
      </c>
      <c r="AG62" s="193">
        <v>21</v>
      </c>
      <c r="AH62" s="193">
        <v>107</v>
      </c>
      <c r="AI62" s="193">
        <v>66</v>
      </c>
      <c r="AJ62" s="193">
        <v>48</v>
      </c>
      <c r="AK62" s="193">
        <v>0</v>
      </c>
      <c r="AL62" s="193">
        <v>120</v>
      </c>
      <c r="AM62" s="193">
        <v>156</v>
      </c>
      <c r="AN62" s="193">
        <v>307</v>
      </c>
      <c r="AO62" s="193">
        <v>85</v>
      </c>
      <c r="AP62" s="193">
        <v>38</v>
      </c>
      <c r="AQ62" s="193">
        <v>35</v>
      </c>
      <c r="AR62" s="193">
        <v>238</v>
      </c>
      <c r="AS62" s="193">
        <v>72</v>
      </c>
      <c r="AT62" s="193">
        <v>213</v>
      </c>
      <c r="AU62" s="193">
        <v>28</v>
      </c>
      <c r="AV62" s="194">
        <v>347</v>
      </c>
      <c r="AW62" s="193">
        <v>165</v>
      </c>
      <c r="AX62" s="193">
        <v>81</v>
      </c>
      <c r="AY62" s="193">
        <v>88</v>
      </c>
      <c r="AZ62" s="203">
        <v>13</v>
      </c>
    </row>
    <row r="63" spans="1:52" ht="42.75" customHeight="1">
      <c r="A63" s="201" t="s">
        <v>68</v>
      </c>
      <c r="B63" s="202" t="s">
        <v>41</v>
      </c>
      <c r="C63" s="202" t="s">
        <v>42</v>
      </c>
      <c r="D63" s="193">
        <v>154</v>
      </c>
      <c r="E63" s="193">
        <v>5</v>
      </c>
      <c r="F63" s="193">
        <v>59</v>
      </c>
      <c r="G63" s="193">
        <v>55</v>
      </c>
      <c r="H63" s="193">
        <v>9</v>
      </c>
      <c r="I63" s="193">
        <v>7</v>
      </c>
      <c r="J63" s="193" t="s">
        <v>1105</v>
      </c>
      <c r="K63" s="193">
        <v>5</v>
      </c>
      <c r="L63" s="193">
        <v>13</v>
      </c>
      <c r="M63" s="193">
        <v>0</v>
      </c>
      <c r="N63" s="194">
        <v>64</v>
      </c>
      <c r="O63" s="196">
        <v>34</v>
      </c>
      <c r="P63" s="196">
        <v>30</v>
      </c>
      <c r="Q63" s="196">
        <v>7</v>
      </c>
      <c r="R63" s="196">
        <v>35</v>
      </c>
      <c r="S63" s="196">
        <v>21</v>
      </c>
      <c r="T63" s="193">
        <v>61</v>
      </c>
      <c r="U63" s="193">
        <v>0</v>
      </c>
      <c r="V63" s="193" t="s">
        <v>1105</v>
      </c>
      <c r="W63" s="193">
        <v>59</v>
      </c>
      <c r="X63" s="193" t="s">
        <v>1105</v>
      </c>
      <c r="Y63" s="193" t="s">
        <v>1105</v>
      </c>
      <c r="Z63" s="193">
        <v>8</v>
      </c>
      <c r="AA63" s="193">
        <v>55</v>
      </c>
      <c r="AB63" s="193" t="s">
        <v>1105</v>
      </c>
      <c r="AC63" s="193">
        <v>10</v>
      </c>
      <c r="AD63" s="193">
        <v>6</v>
      </c>
      <c r="AE63" s="193" t="s">
        <v>1105</v>
      </c>
      <c r="AF63" s="193">
        <v>10</v>
      </c>
      <c r="AG63" s="193" t="s">
        <v>1105</v>
      </c>
      <c r="AH63" s="193">
        <v>13</v>
      </c>
      <c r="AI63" s="193">
        <v>7</v>
      </c>
      <c r="AJ63" s="193">
        <v>5</v>
      </c>
      <c r="AK63" s="193">
        <v>0</v>
      </c>
      <c r="AL63" s="193">
        <v>8</v>
      </c>
      <c r="AM63" s="193">
        <v>10</v>
      </c>
      <c r="AN63" s="193">
        <v>36</v>
      </c>
      <c r="AO63" s="193">
        <v>13</v>
      </c>
      <c r="AP63" s="193" t="s">
        <v>1105</v>
      </c>
      <c r="AQ63" s="193" t="s">
        <v>1105</v>
      </c>
      <c r="AR63" s="193">
        <v>38</v>
      </c>
      <c r="AS63" s="193">
        <v>6</v>
      </c>
      <c r="AT63" s="193">
        <v>15</v>
      </c>
      <c r="AU63" s="193" t="s">
        <v>1105</v>
      </c>
      <c r="AV63" s="194">
        <v>38</v>
      </c>
      <c r="AW63" s="193">
        <v>19</v>
      </c>
      <c r="AX63" s="193">
        <v>7</v>
      </c>
      <c r="AY63" s="193">
        <v>9</v>
      </c>
      <c r="AZ63" s="203" t="s">
        <v>1105</v>
      </c>
    </row>
    <row r="64" spans="1:52" ht="42.75" customHeight="1">
      <c r="A64" s="201" t="s">
        <v>69</v>
      </c>
      <c r="B64" s="202" t="s">
        <v>70</v>
      </c>
      <c r="C64" s="202" t="s">
        <v>71</v>
      </c>
      <c r="D64" s="193">
        <v>842</v>
      </c>
      <c r="E64" s="193">
        <v>12</v>
      </c>
      <c r="F64" s="193">
        <v>286</v>
      </c>
      <c r="G64" s="193">
        <v>343</v>
      </c>
      <c r="H64" s="193">
        <v>42</v>
      </c>
      <c r="I64" s="193">
        <v>27</v>
      </c>
      <c r="J64" s="193">
        <v>21</v>
      </c>
      <c r="K64" s="193">
        <v>56</v>
      </c>
      <c r="L64" s="193">
        <v>55</v>
      </c>
      <c r="M64" s="193">
        <v>0</v>
      </c>
      <c r="N64" s="194">
        <v>385</v>
      </c>
      <c r="O64" s="196">
        <v>219</v>
      </c>
      <c r="P64" s="196">
        <v>166</v>
      </c>
      <c r="Q64" s="196">
        <v>39</v>
      </c>
      <c r="R64" s="196">
        <v>200</v>
      </c>
      <c r="S64" s="196">
        <v>146</v>
      </c>
      <c r="T64" s="193">
        <v>361</v>
      </c>
      <c r="U64" s="193">
        <v>14</v>
      </c>
      <c r="V64" s="193">
        <v>8</v>
      </c>
      <c r="W64" s="193">
        <v>361</v>
      </c>
      <c r="X64" s="193">
        <v>0</v>
      </c>
      <c r="Y64" s="193">
        <v>24</v>
      </c>
      <c r="Z64" s="193">
        <v>73</v>
      </c>
      <c r="AA64" s="193">
        <v>312</v>
      </c>
      <c r="AB64" s="193" t="s">
        <v>1105</v>
      </c>
      <c r="AC64" s="193">
        <v>29</v>
      </c>
      <c r="AD64" s="193">
        <v>29</v>
      </c>
      <c r="AE64" s="193">
        <v>17</v>
      </c>
      <c r="AF64" s="193">
        <v>74</v>
      </c>
      <c r="AG64" s="193">
        <v>15</v>
      </c>
      <c r="AH64" s="193">
        <v>68</v>
      </c>
      <c r="AI64" s="193">
        <v>50</v>
      </c>
      <c r="AJ64" s="193">
        <v>35</v>
      </c>
      <c r="AK64" s="193">
        <v>0</v>
      </c>
      <c r="AL64" s="193">
        <v>64</v>
      </c>
      <c r="AM64" s="193">
        <v>108</v>
      </c>
      <c r="AN64" s="193">
        <v>198</v>
      </c>
      <c r="AO64" s="193">
        <v>64</v>
      </c>
      <c r="AP64" s="193">
        <v>14</v>
      </c>
      <c r="AQ64" s="193">
        <v>12</v>
      </c>
      <c r="AR64" s="193">
        <v>143</v>
      </c>
      <c r="AS64" s="193">
        <v>56</v>
      </c>
      <c r="AT64" s="193">
        <v>133</v>
      </c>
      <c r="AU64" s="193">
        <v>41</v>
      </c>
      <c r="AV64" s="194">
        <v>216</v>
      </c>
      <c r="AW64" s="193">
        <v>132</v>
      </c>
      <c r="AX64" s="193">
        <v>46</v>
      </c>
      <c r="AY64" s="193">
        <v>33</v>
      </c>
      <c r="AZ64" s="203">
        <v>5</v>
      </c>
    </row>
    <row r="65" spans="1:52" ht="42.75" customHeight="1">
      <c r="A65" s="201" t="s">
        <v>72</v>
      </c>
      <c r="B65" s="202" t="s">
        <v>70</v>
      </c>
      <c r="C65" s="202" t="s">
        <v>71</v>
      </c>
      <c r="D65" s="193">
        <v>696</v>
      </c>
      <c r="E65" s="193">
        <v>23</v>
      </c>
      <c r="F65" s="193">
        <v>250</v>
      </c>
      <c r="G65" s="193">
        <v>242</v>
      </c>
      <c r="H65" s="193">
        <v>50</v>
      </c>
      <c r="I65" s="193">
        <v>12</v>
      </c>
      <c r="J65" s="193">
        <v>28</v>
      </c>
      <c r="K65" s="193">
        <v>40</v>
      </c>
      <c r="L65" s="193">
        <v>51</v>
      </c>
      <c r="M65" s="193">
        <v>0</v>
      </c>
      <c r="N65" s="194">
        <v>292</v>
      </c>
      <c r="O65" s="196">
        <v>165</v>
      </c>
      <c r="P65" s="196">
        <v>127</v>
      </c>
      <c r="Q65" s="196">
        <v>25</v>
      </c>
      <c r="R65" s="196">
        <v>175</v>
      </c>
      <c r="S65" s="196">
        <v>92</v>
      </c>
      <c r="T65" s="193">
        <v>276</v>
      </c>
      <c r="U65" s="193">
        <v>12</v>
      </c>
      <c r="V65" s="193" t="s">
        <v>1105</v>
      </c>
      <c r="W65" s="193">
        <v>275</v>
      </c>
      <c r="X65" s="193">
        <v>0</v>
      </c>
      <c r="Y65" s="193">
        <v>18</v>
      </c>
      <c r="Z65" s="193">
        <v>25</v>
      </c>
      <c r="AA65" s="193">
        <v>267</v>
      </c>
      <c r="AB65" s="193">
        <v>6</v>
      </c>
      <c r="AC65" s="193">
        <v>28</v>
      </c>
      <c r="AD65" s="193">
        <v>22</v>
      </c>
      <c r="AE65" s="193">
        <v>18</v>
      </c>
      <c r="AF65" s="193">
        <v>51</v>
      </c>
      <c r="AG65" s="193">
        <v>6</v>
      </c>
      <c r="AH65" s="193">
        <v>60</v>
      </c>
      <c r="AI65" s="193">
        <v>35</v>
      </c>
      <c r="AJ65" s="193">
        <v>20</v>
      </c>
      <c r="AK65" s="193">
        <v>0</v>
      </c>
      <c r="AL65" s="193">
        <v>47</v>
      </c>
      <c r="AM65" s="193">
        <v>70</v>
      </c>
      <c r="AN65" s="193">
        <v>159</v>
      </c>
      <c r="AO65" s="193">
        <v>59</v>
      </c>
      <c r="AP65" s="193">
        <v>5</v>
      </c>
      <c r="AQ65" s="193">
        <v>25</v>
      </c>
      <c r="AR65" s="193">
        <v>126</v>
      </c>
      <c r="AS65" s="193">
        <v>41</v>
      </c>
      <c r="AT65" s="193">
        <v>72</v>
      </c>
      <c r="AU65" s="193">
        <v>28</v>
      </c>
      <c r="AV65" s="194">
        <v>145</v>
      </c>
      <c r="AW65" s="193">
        <v>79</v>
      </c>
      <c r="AX65" s="193">
        <v>27</v>
      </c>
      <c r="AY65" s="193">
        <v>35</v>
      </c>
      <c r="AZ65" s="203" t="s">
        <v>1105</v>
      </c>
    </row>
    <row r="66" spans="1:52" ht="42.75" customHeight="1">
      <c r="A66" s="201" t="s">
        <v>73</v>
      </c>
      <c r="B66" s="202" t="s">
        <v>70</v>
      </c>
      <c r="C66" s="202" t="s">
        <v>71</v>
      </c>
      <c r="D66" s="193">
        <v>655</v>
      </c>
      <c r="E66" s="193">
        <v>7</v>
      </c>
      <c r="F66" s="193">
        <v>189</v>
      </c>
      <c r="G66" s="193">
        <v>282</v>
      </c>
      <c r="H66" s="193">
        <v>24</v>
      </c>
      <c r="I66" s="193">
        <v>10</v>
      </c>
      <c r="J66" s="193">
        <v>32</v>
      </c>
      <c r="K66" s="193">
        <v>74</v>
      </c>
      <c r="L66" s="193">
        <v>38</v>
      </c>
      <c r="M66" s="193">
        <v>0</v>
      </c>
      <c r="N66" s="194">
        <v>306</v>
      </c>
      <c r="O66" s="196">
        <v>175</v>
      </c>
      <c r="P66" s="196">
        <v>131</v>
      </c>
      <c r="Q66" s="196">
        <v>43</v>
      </c>
      <c r="R66" s="196">
        <v>186</v>
      </c>
      <c r="S66" s="196">
        <v>77</v>
      </c>
      <c r="T66" s="193">
        <v>288</v>
      </c>
      <c r="U66" s="193">
        <v>13</v>
      </c>
      <c r="V66" s="193">
        <v>5</v>
      </c>
      <c r="W66" s="193">
        <v>286</v>
      </c>
      <c r="X66" s="193" t="s">
        <v>1105</v>
      </c>
      <c r="Y66" s="193">
        <v>19</v>
      </c>
      <c r="Z66" s="193">
        <v>62</v>
      </c>
      <c r="AA66" s="193">
        <v>244</v>
      </c>
      <c r="AB66" s="193" t="s">
        <v>1105</v>
      </c>
      <c r="AC66" s="193">
        <v>17</v>
      </c>
      <c r="AD66" s="193">
        <v>20</v>
      </c>
      <c r="AE66" s="193">
        <v>12</v>
      </c>
      <c r="AF66" s="193">
        <v>62</v>
      </c>
      <c r="AG66" s="193">
        <v>7</v>
      </c>
      <c r="AH66" s="193">
        <v>57</v>
      </c>
      <c r="AI66" s="193">
        <v>31</v>
      </c>
      <c r="AJ66" s="193">
        <v>34</v>
      </c>
      <c r="AK66" s="193">
        <v>0</v>
      </c>
      <c r="AL66" s="193">
        <v>64</v>
      </c>
      <c r="AM66" s="193">
        <v>103</v>
      </c>
      <c r="AN66" s="193">
        <v>156</v>
      </c>
      <c r="AO66" s="193">
        <v>34</v>
      </c>
      <c r="AP66" s="193">
        <v>13</v>
      </c>
      <c r="AQ66" s="193">
        <v>7</v>
      </c>
      <c r="AR66" s="193">
        <v>88</v>
      </c>
      <c r="AS66" s="193">
        <v>53</v>
      </c>
      <c r="AT66" s="193">
        <v>134</v>
      </c>
      <c r="AU66" s="193">
        <v>24</v>
      </c>
      <c r="AV66" s="194">
        <v>196</v>
      </c>
      <c r="AW66" s="193">
        <v>106</v>
      </c>
      <c r="AX66" s="193">
        <v>44</v>
      </c>
      <c r="AY66" s="193">
        <v>41</v>
      </c>
      <c r="AZ66" s="203">
        <v>5</v>
      </c>
    </row>
    <row r="67" spans="1:52" ht="42.75" customHeight="1">
      <c r="A67" s="201" t="s">
        <v>74</v>
      </c>
      <c r="B67" s="202" t="s">
        <v>70</v>
      </c>
      <c r="C67" s="202" t="s">
        <v>71</v>
      </c>
      <c r="D67" s="193">
        <v>833</v>
      </c>
      <c r="E67" s="193">
        <v>14</v>
      </c>
      <c r="F67" s="193">
        <v>290</v>
      </c>
      <c r="G67" s="193">
        <v>279</v>
      </c>
      <c r="H67" s="193">
        <v>33</v>
      </c>
      <c r="I67" s="193">
        <v>16</v>
      </c>
      <c r="J67" s="193">
        <v>38</v>
      </c>
      <c r="K67" s="193">
        <v>99</v>
      </c>
      <c r="L67" s="193">
        <v>65</v>
      </c>
      <c r="M67" s="193">
        <v>0</v>
      </c>
      <c r="N67" s="194">
        <v>312</v>
      </c>
      <c r="O67" s="196">
        <v>164</v>
      </c>
      <c r="P67" s="196">
        <v>148</v>
      </c>
      <c r="Q67" s="196">
        <v>39</v>
      </c>
      <c r="R67" s="196">
        <v>163</v>
      </c>
      <c r="S67" s="196">
        <v>110</v>
      </c>
      <c r="T67" s="193">
        <v>293</v>
      </c>
      <c r="U67" s="193">
        <v>7</v>
      </c>
      <c r="V67" s="193">
        <v>12</v>
      </c>
      <c r="W67" s="193">
        <v>290</v>
      </c>
      <c r="X67" s="193" t="s">
        <v>1105</v>
      </c>
      <c r="Y67" s="193">
        <v>21</v>
      </c>
      <c r="Z67" s="193">
        <v>54</v>
      </c>
      <c r="AA67" s="193">
        <v>258</v>
      </c>
      <c r="AB67" s="193" t="s">
        <v>1105</v>
      </c>
      <c r="AC67" s="193">
        <v>25</v>
      </c>
      <c r="AD67" s="193">
        <v>30</v>
      </c>
      <c r="AE67" s="193">
        <v>14</v>
      </c>
      <c r="AF67" s="193">
        <v>66</v>
      </c>
      <c r="AG67" s="193">
        <v>12</v>
      </c>
      <c r="AH67" s="193">
        <v>48</v>
      </c>
      <c r="AI67" s="193">
        <v>41</v>
      </c>
      <c r="AJ67" s="193">
        <v>23</v>
      </c>
      <c r="AK67" s="193">
        <v>0</v>
      </c>
      <c r="AL67" s="193">
        <v>50</v>
      </c>
      <c r="AM67" s="193">
        <v>77</v>
      </c>
      <c r="AN67" s="193">
        <v>161</v>
      </c>
      <c r="AO67" s="193">
        <v>63</v>
      </c>
      <c r="AP67" s="193">
        <v>11</v>
      </c>
      <c r="AQ67" s="193">
        <v>8</v>
      </c>
      <c r="AR67" s="193">
        <v>125</v>
      </c>
      <c r="AS67" s="193">
        <v>53</v>
      </c>
      <c r="AT67" s="193">
        <v>94</v>
      </c>
      <c r="AU67" s="193">
        <v>32</v>
      </c>
      <c r="AV67" s="194">
        <v>164</v>
      </c>
      <c r="AW67" s="193">
        <v>80</v>
      </c>
      <c r="AX67" s="193">
        <v>46</v>
      </c>
      <c r="AY67" s="193">
        <v>33</v>
      </c>
      <c r="AZ67" s="203">
        <v>5</v>
      </c>
    </row>
    <row r="68" spans="1:52" ht="42.75" customHeight="1">
      <c r="A68" s="201" t="s">
        <v>75</v>
      </c>
      <c r="B68" s="202" t="s">
        <v>70</v>
      </c>
      <c r="C68" s="202" t="s">
        <v>71</v>
      </c>
      <c r="D68" s="193">
        <v>147</v>
      </c>
      <c r="E68" s="193" t="s">
        <v>1105</v>
      </c>
      <c r="F68" s="193">
        <v>49</v>
      </c>
      <c r="G68" s="193">
        <v>54</v>
      </c>
      <c r="H68" s="193">
        <v>7</v>
      </c>
      <c r="I68" s="193">
        <v>6</v>
      </c>
      <c r="J68" s="193">
        <v>5</v>
      </c>
      <c r="K68" s="193">
        <v>15</v>
      </c>
      <c r="L68" s="193">
        <v>10</v>
      </c>
      <c r="M68" s="193">
        <v>0</v>
      </c>
      <c r="N68" s="194">
        <v>61</v>
      </c>
      <c r="O68" s="196">
        <v>34</v>
      </c>
      <c r="P68" s="196">
        <v>26</v>
      </c>
      <c r="Q68" s="196">
        <v>7</v>
      </c>
      <c r="R68" s="196">
        <v>31</v>
      </c>
      <c r="S68" s="196">
        <v>22</v>
      </c>
      <c r="T68" s="193">
        <v>59</v>
      </c>
      <c r="U68" s="193" t="s">
        <v>1105</v>
      </c>
      <c r="V68" s="193">
        <v>0</v>
      </c>
      <c r="W68" s="193">
        <v>59</v>
      </c>
      <c r="X68" s="193">
        <v>0</v>
      </c>
      <c r="Y68" s="193" t="s">
        <v>1105</v>
      </c>
      <c r="Z68" s="193">
        <v>7</v>
      </c>
      <c r="AA68" s="193">
        <v>53</v>
      </c>
      <c r="AB68" s="193" t="s">
        <v>1105</v>
      </c>
      <c r="AC68" s="193" t="s">
        <v>1105</v>
      </c>
      <c r="AD68" s="193" t="s">
        <v>1105</v>
      </c>
      <c r="AE68" s="193" t="s">
        <v>1105</v>
      </c>
      <c r="AF68" s="193">
        <v>13</v>
      </c>
      <c r="AG68" s="193">
        <v>5</v>
      </c>
      <c r="AH68" s="193">
        <v>10</v>
      </c>
      <c r="AI68" s="193">
        <v>9</v>
      </c>
      <c r="AJ68" s="193">
        <v>5</v>
      </c>
      <c r="AK68" s="193">
        <v>0</v>
      </c>
      <c r="AL68" s="193">
        <v>11</v>
      </c>
      <c r="AM68" s="193">
        <v>17</v>
      </c>
      <c r="AN68" s="193">
        <v>36</v>
      </c>
      <c r="AO68" s="193">
        <v>5</v>
      </c>
      <c r="AP68" s="193" t="s">
        <v>1105</v>
      </c>
      <c r="AQ68" s="193" t="s">
        <v>1105</v>
      </c>
      <c r="AR68" s="193">
        <v>26</v>
      </c>
      <c r="AS68" s="193">
        <v>9</v>
      </c>
      <c r="AT68" s="193">
        <v>19</v>
      </c>
      <c r="AU68" s="193">
        <v>5</v>
      </c>
      <c r="AV68" s="194">
        <v>34</v>
      </c>
      <c r="AW68" s="193">
        <v>16</v>
      </c>
      <c r="AX68" s="193">
        <v>10</v>
      </c>
      <c r="AY68" s="193">
        <v>6</v>
      </c>
      <c r="AZ68" s="203" t="s">
        <v>1105</v>
      </c>
    </row>
    <row r="69" spans="1:52" ht="42.75" customHeight="1">
      <c r="A69" s="201" t="s">
        <v>76</v>
      </c>
      <c r="B69" s="202" t="s">
        <v>70</v>
      </c>
      <c r="C69" s="202" t="s">
        <v>71</v>
      </c>
      <c r="D69" s="194">
        <v>1479</v>
      </c>
      <c r="E69" s="193">
        <v>57</v>
      </c>
      <c r="F69" s="193">
        <v>533</v>
      </c>
      <c r="G69" s="193">
        <v>466</v>
      </c>
      <c r="H69" s="193">
        <v>73</v>
      </c>
      <c r="I69" s="193">
        <v>26</v>
      </c>
      <c r="J69" s="193">
        <v>50</v>
      </c>
      <c r="K69" s="193">
        <v>162</v>
      </c>
      <c r="L69" s="193">
        <v>112</v>
      </c>
      <c r="M69" s="193">
        <v>0</v>
      </c>
      <c r="N69" s="194">
        <v>539</v>
      </c>
      <c r="O69" s="196">
        <v>307</v>
      </c>
      <c r="P69" s="196">
        <v>232</v>
      </c>
      <c r="Q69" s="196">
        <v>71</v>
      </c>
      <c r="R69" s="196">
        <v>271</v>
      </c>
      <c r="S69" s="196">
        <v>197</v>
      </c>
      <c r="T69" s="193">
        <v>510</v>
      </c>
      <c r="U69" s="193">
        <v>23</v>
      </c>
      <c r="V69" s="193">
        <v>6</v>
      </c>
      <c r="W69" s="193">
        <v>508</v>
      </c>
      <c r="X69" s="193">
        <v>0</v>
      </c>
      <c r="Y69" s="193">
        <v>31</v>
      </c>
      <c r="Z69" s="193">
        <v>59</v>
      </c>
      <c r="AA69" s="193">
        <v>480</v>
      </c>
      <c r="AB69" s="193" t="s">
        <v>1105</v>
      </c>
      <c r="AC69" s="193">
        <v>30</v>
      </c>
      <c r="AD69" s="193">
        <v>38</v>
      </c>
      <c r="AE69" s="193">
        <v>25</v>
      </c>
      <c r="AF69" s="193">
        <v>106</v>
      </c>
      <c r="AG69" s="193">
        <v>21</v>
      </c>
      <c r="AH69" s="193">
        <v>130</v>
      </c>
      <c r="AI69" s="193">
        <v>72</v>
      </c>
      <c r="AJ69" s="193">
        <v>47</v>
      </c>
      <c r="AK69" s="193" t="s">
        <v>1105</v>
      </c>
      <c r="AL69" s="193">
        <v>65</v>
      </c>
      <c r="AM69" s="193">
        <v>163</v>
      </c>
      <c r="AN69" s="193">
        <v>288</v>
      </c>
      <c r="AO69" s="193">
        <v>72</v>
      </c>
      <c r="AP69" s="193">
        <v>16</v>
      </c>
      <c r="AQ69" s="193">
        <v>14</v>
      </c>
      <c r="AR69" s="193">
        <v>204</v>
      </c>
      <c r="AS69" s="193">
        <v>124</v>
      </c>
      <c r="AT69" s="193">
        <v>150</v>
      </c>
      <c r="AU69" s="193">
        <v>47</v>
      </c>
      <c r="AV69" s="194">
        <v>302</v>
      </c>
      <c r="AW69" s="193">
        <v>141</v>
      </c>
      <c r="AX69" s="193">
        <v>74</v>
      </c>
      <c r="AY69" s="193">
        <v>72</v>
      </c>
      <c r="AZ69" s="203">
        <v>15</v>
      </c>
    </row>
    <row r="70" spans="1:52" ht="42.75" customHeight="1">
      <c r="A70" s="201" t="s">
        <v>77</v>
      </c>
      <c r="B70" s="202" t="s">
        <v>70</v>
      </c>
      <c r="C70" s="202" t="s">
        <v>71</v>
      </c>
      <c r="D70" s="193">
        <v>224</v>
      </c>
      <c r="E70" s="193">
        <v>9</v>
      </c>
      <c r="F70" s="193">
        <v>81</v>
      </c>
      <c r="G70" s="193">
        <v>75</v>
      </c>
      <c r="H70" s="193">
        <v>15</v>
      </c>
      <c r="I70" s="193" t="s">
        <v>1105</v>
      </c>
      <c r="J70" s="193">
        <v>6</v>
      </c>
      <c r="K70" s="193">
        <v>28</v>
      </c>
      <c r="L70" s="193">
        <v>6</v>
      </c>
      <c r="M70" s="193">
        <v>0</v>
      </c>
      <c r="N70" s="194">
        <v>90</v>
      </c>
      <c r="O70" s="196">
        <v>56</v>
      </c>
      <c r="P70" s="196">
        <v>34</v>
      </c>
      <c r="Q70" s="196">
        <v>8</v>
      </c>
      <c r="R70" s="196">
        <v>40</v>
      </c>
      <c r="S70" s="196">
        <v>42</v>
      </c>
      <c r="T70" s="193">
        <v>88</v>
      </c>
      <c r="U70" s="193" t="s">
        <v>1105</v>
      </c>
      <c r="V70" s="193" t="s">
        <v>1105</v>
      </c>
      <c r="W70" s="193">
        <v>89</v>
      </c>
      <c r="X70" s="193">
        <v>0</v>
      </c>
      <c r="Y70" s="193" t="s">
        <v>1105</v>
      </c>
      <c r="Z70" s="193">
        <v>13</v>
      </c>
      <c r="AA70" s="193">
        <v>77</v>
      </c>
      <c r="AB70" s="193">
        <v>0</v>
      </c>
      <c r="AC70" s="193" t="s">
        <v>1105</v>
      </c>
      <c r="AD70" s="193" t="s">
        <v>1105</v>
      </c>
      <c r="AE70" s="193">
        <v>5</v>
      </c>
      <c r="AF70" s="193">
        <v>12</v>
      </c>
      <c r="AG70" s="193">
        <v>6</v>
      </c>
      <c r="AH70" s="193">
        <v>27</v>
      </c>
      <c r="AI70" s="193">
        <v>19</v>
      </c>
      <c r="AJ70" s="193">
        <v>7</v>
      </c>
      <c r="AK70" s="193">
        <v>0</v>
      </c>
      <c r="AL70" s="193">
        <v>8</v>
      </c>
      <c r="AM70" s="193">
        <v>30</v>
      </c>
      <c r="AN70" s="193">
        <v>50</v>
      </c>
      <c r="AO70" s="193">
        <v>9</v>
      </c>
      <c r="AP70" s="193" t="s">
        <v>1105</v>
      </c>
      <c r="AQ70" s="193" t="s">
        <v>1105</v>
      </c>
      <c r="AR70" s="193">
        <v>37</v>
      </c>
      <c r="AS70" s="193">
        <v>16</v>
      </c>
      <c r="AT70" s="193">
        <v>25</v>
      </c>
      <c r="AU70" s="193">
        <v>11</v>
      </c>
      <c r="AV70" s="194">
        <v>51</v>
      </c>
      <c r="AW70" s="193">
        <v>27</v>
      </c>
      <c r="AX70" s="193">
        <v>12</v>
      </c>
      <c r="AY70" s="193">
        <v>10</v>
      </c>
      <c r="AZ70" s="203" t="s">
        <v>1105</v>
      </c>
    </row>
    <row r="71" spans="1:52" ht="42.75" customHeight="1">
      <c r="A71" s="201" t="s">
        <v>78</v>
      </c>
      <c r="B71" s="202" t="s">
        <v>70</v>
      </c>
      <c r="C71" s="202" t="s">
        <v>71</v>
      </c>
      <c r="D71" s="193">
        <v>692</v>
      </c>
      <c r="E71" s="193">
        <v>12</v>
      </c>
      <c r="F71" s="193">
        <v>195</v>
      </c>
      <c r="G71" s="193">
        <v>263</v>
      </c>
      <c r="H71" s="193">
        <v>26</v>
      </c>
      <c r="I71" s="193">
        <v>18</v>
      </c>
      <c r="J71" s="193">
        <v>38</v>
      </c>
      <c r="K71" s="193">
        <v>91</v>
      </c>
      <c r="L71" s="193">
        <v>48</v>
      </c>
      <c r="M71" s="193">
        <v>0</v>
      </c>
      <c r="N71" s="194">
        <v>289</v>
      </c>
      <c r="O71" s="196">
        <v>172</v>
      </c>
      <c r="P71" s="196">
        <v>116</v>
      </c>
      <c r="Q71" s="196">
        <v>32</v>
      </c>
      <c r="R71" s="196">
        <v>160</v>
      </c>
      <c r="S71" s="196">
        <v>96</v>
      </c>
      <c r="T71" s="193">
        <v>272</v>
      </c>
      <c r="U71" s="193">
        <v>9</v>
      </c>
      <c r="V71" s="193">
        <v>7</v>
      </c>
      <c r="W71" s="193">
        <v>270</v>
      </c>
      <c r="X71" s="193">
        <v>0</v>
      </c>
      <c r="Y71" s="193">
        <v>18</v>
      </c>
      <c r="Z71" s="193">
        <v>60</v>
      </c>
      <c r="AA71" s="193">
        <v>228</v>
      </c>
      <c r="AB71" s="193">
        <v>0</v>
      </c>
      <c r="AC71" s="193">
        <v>23</v>
      </c>
      <c r="AD71" s="193">
        <v>24</v>
      </c>
      <c r="AE71" s="193">
        <v>8</v>
      </c>
      <c r="AF71" s="193">
        <v>45</v>
      </c>
      <c r="AG71" s="193">
        <v>13</v>
      </c>
      <c r="AH71" s="193">
        <v>69</v>
      </c>
      <c r="AI71" s="193">
        <v>35</v>
      </c>
      <c r="AJ71" s="193">
        <v>24</v>
      </c>
      <c r="AK71" s="193">
        <v>0</v>
      </c>
      <c r="AL71" s="193">
        <v>47</v>
      </c>
      <c r="AM71" s="193">
        <v>86</v>
      </c>
      <c r="AN71" s="193">
        <v>153</v>
      </c>
      <c r="AO71" s="193">
        <v>43</v>
      </c>
      <c r="AP71" s="193">
        <v>7</v>
      </c>
      <c r="AQ71" s="193">
        <v>5</v>
      </c>
      <c r="AR71" s="193">
        <v>107</v>
      </c>
      <c r="AS71" s="193">
        <v>60</v>
      </c>
      <c r="AT71" s="193">
        <v>99</v>
      </c>
      <c r="AU71" s="193">
        <v>16</v>
      </c>
      <c r="AV71" s="194">
        <v>166</v>
      </c>
      <c r="AW71" s="193">
        <v>82</v>
      </c>
      <c r="AX71" s="193">
        <v>37</v>
      </c>
      <c r="AY71" s="193">
        <v>41</v>
      </c>
      <c r="AZ71" s="203">
        <v>6</v>
      </c>
    </row>
    <row r="72" spans="1:52" ht="42.75" customHeight="1">
      <c r="A72" s="201" t="s">
        <v>79</v>
      </c>
      <c r="B72" s="202" t="s">
        <v>70</v>
      </c>
      <c r="C72" s="202" t="s">
        <v>71</v>
      </c>
      <c r="D72" s="193">
        <v>273</v>
      </c>
      <c r="E72" s="193">
        <v>8</v>
      </c>
      <c r="F72" s="193">
        <v>90</v>
      </c>
      <c r="G72" s="193">
        <v>119</v>
      </c>
      <c r="H72" s="193">
        <v>13</v>
      </c>
      <c r="I72" s="193">
        <v>8</v>
      </c>
      <c r="J72" s="193">
        <v>8</v>
      </c>
      <c r="K72" s="193">
        <v>16</v>
      </c>
      <c r="L72" s="193">
        <v>12</v>
      </c>
      <c r="M72" s="193">
        <v>0</v>
      </c>
      <c r="N72" s="194">
        <v>132</v>
      </c>
      <c r="O72" s="196">
        <v>73</v>
      </c>
      <c r="P72" s="196">
        <v>59</v>
      </c>
      <c r="Q72" s="196">
        <v>8</v>
      </c>
      <c r="R72" s="196">
        <v>69</v>
      </c>
      <c r="S72" s="196">
        <v>55</v>
      </c>
      <c r="T72" s="193">
        <v>127</v>
      </c>
      <c r="U72" s="193">
        <v>5</v>
      </c>
      <c r="V72" s="193">
        <v>0</v>
      </c>
      <c r="W72" s="193">
        <v>126</v>
      </c>
      <c r="X72" s="193">
        <v>0</v>
      </c>
      <c r="Y72" s="193">
        <v>5</v>
      </c>
      <c r="Z72" s="193">
        <v>22</v>
      </c>
      <c r="AA72" s="193">
        <v>110</v>
      </c>
      <c r="AB72" s="193">
        <v>0</v>
      </c>
      <c r="AC72" s="193">
        <v>5</v>
      </c>
      <c r="AD72" s="193">
        <v>9</v>
      </c>
      <c r="AE72" s="193">
        <v>7</v>
      </c>
      <c r="AF72" s="193">
        <v>22</v>
      </c>
      <c r="AG72" s="193">
        <v>7</v>
      </c>
      <c r="AH72" s="193">
        <v>27</v>
      </c>
      <c r="AI72" s="193">
        <v>19</v>
      </c>
      <c r="AJ72" s="193">
        <v>18</v>
      </c>
      <c r="AK72" s="193">
        <v>0</v>
      </c>
      <c r="AL72" s="193">
        <v>19</v>
      </c>
      <c r="AM72" s="193">
        <v>45</v>
      </c>
      <c r="AN72" s="193">
        <v>68</v>
      </c>
      <c r="AO72" s="193">
        <v>15</v>
      </c>
      <c r="AP72" s="193" t="s">
        <v>1105</v>
      </c>
      <c r="AQ72" s="193" t="s">
        <v>1105</v>
      </c>
      <c r="AR72" s="193">
        <v>39</v>
      </c>
      <c r="AS72" s="193">
        <v>36</v>
      </c>
      <c r="AT72" s="193">
        <v>46</v>
      </c>
      <c r="AU72" s="193">
        <v>9</v>
      </c>
      <c r="AV72" s="194">
        <v>79</v>
      </c>
      <c r="AW72" s="193">
        <v>40</v>
      </c>
      <c r="AX72" s="193">
        <v>18</v>
      </c>
      <c r="AY72" s="193">
        <v>20</v>
      </c>
      <c r="AZ72" s="203" t="s">
        <v>1105</v>
      </c>
    </row>
    <row r="73" spans="1:52" ht="42.75" customHeight="1">
      <c r="A73" s="201" t="s">
        <v>80</v>
      </c>
      <c r="B73" s="202" t="s">
        <v>70</v>
      </c>
      <c r="C73" s="202" t="s">
        <v>71</v>
      </c>
      <c r="D73" s="193">
        <v>493</v>
      </c>
      <c r="E73" s="193">
        <v>15</v>
      </c>
      <c r="F73" s="193">
        <v>132</v>
      </c>
      <c r="G73" s="193">
        <v>166</v>
      </c>
      <c r="H73" s="193">
        <v>22</v>
      </c>
      <c r="I73" s="193">
        <v>16</v>
      </c>
      <c r="J73" s="193">
        <v>14</v>
      </c>
      <c r="K73" s="193">
        <v>91</v>
      </c>
      <c r="L73" s="193">
        <v>37</v>
      </c>
      <c r="M73" s="193">
        <v>0</v>
      </c>
      <c r="N73" s="194">
        <v>188</v>
      </c>
      <c r="O73" s="196">
        <v>107</v>
      </c>
      <c r="P73" s="196">
        <v>82</v>
      </c>
      <c r="Q73" s="196">
        <v>22</v>
      </c>
      <c r="R73" s="196">
        <v>106</v>
      </c>
      <c r="S73" s="196">
        <v>61</v>
      </c>
      <c r="T73" s="193">
        <v>184</v>
      </c>
      <c r="U73" s="193" t="s">
        <v>1105</v>
      </c>
      <c r="V73" s="193" t="s">
        <v>1105</v>
      </c>
      <c r="W73" s="193">
        <v>180</v>
      </c>
      <c r="X73" s="193" t="s">
        <v>1105</v>
      </c>
      <c r="Y73" s="193">
        <v>7</v>
      </c>
      <c r="Z73" s="193">
        <v>31</v>
      </c>
      <c r="AA73" s="193">
        <v>157</v>
      </c>
      <c r="AB73" s="193">
        <v>0</v>
      </c>
      <c r="AC73" s="193">
        <v>10</v>
      </c>
      <c r="AD73" s="193">
        <v>12</v>
      </c>
      <c r="AE73" s="193">
        <v>10</v>
      </c>
      <c r="AF73" s="193">
        <v>32</v>
      </c>
      <c r="AG73" s="193" t="s">
        <v>1105</v>
      </c>
      <c r="AH73" s="193">
        <v>42</v>
      </c>
      <c r="AI73" s="193">
        <v>29</v>
      </c>
      <c r="AJ73" s="193">
        <v>17</v>
      </c>
      <c r="AK73" s="193">
        <v>0</v>
      </c>
      <c r="AL73" s="193">
        <v>34</v>
      </c>
      <c r="AM73" s="193">
        <v>52</v>
      </c>
      <c r="AN73" s="193">
        <v>100</v>
      </c>
      <c r="AO73" s="193">
        <v>25</v>
      </c>
      <c r="AP73" s="193">
        <v>12</v>
      </c>
      <c r="AQ73" s="193" t="s">
        <v>1105</v>
      </c>
      <c r="AR73" s="193">
        <v>73</v>
      </c>
      <c r="AS73" s="193">
        <v>28</v>
      </c>
      <c r="AT73" s="193">
        <v>70</v>
      </c>
      <c r="AU73" s="193">
        <v>14</v>
      </c>
      <c r="AV73" s="194">
        <v>103</v>
      </c>
      <c r="AW73" s="193">
        <v>57</v>
      </c>
      <c r="AX73" s="193">
        <v>22</v>
      </c>
      <c r="AY73" s="193">
        <v>20</v>
      </c>
      <c r="AZ73" s="203" t="s">
        <v>1105</v>
      </c>
    </row>
    <row r="74" spans="1:52" ht="42.75" customHeight="1">
      <c r="A74" s="201" t="s">
        <v>81</v>
      </c>
      <c r="B74" s="202" t="s">
        <v>70</v>
      </c>
      <c r="C74" s="202" t="s">
        <v>71</v>
      </c>
      <c r="D74" s="193">
        <v>191</v>
      </c>
      <c r="E74" s="193">
        <v>5</v>
      </c>
      <c r="F74" s="193">
        <v>61</v>
      </c>
      <c r="G74" s="193">
        <v>63</v>
      </c>
      <c r="H74" s="193">
        <v>15</v>
      </c>
      <c r="I74" s="193" t="s">
        <v>1105</v>
      </c>
      <c r="J74" s="193">
        <v>11</v>
      </c>
      <c r="K74" s="193">
        <v>19</v>
      </c>
      <c r="L74" s="193">
        <v>13</v>
      </c>
      <c r="M74" s="193">
        <v>0</v>
      </c>
      <c r="N74" s="194">
        <v>78</v>
      </c>
      <c r="O74" s="196">
        <v>49</v>
      </c>
      <c r="P74" s="196">
        <v>29</v>
      </c>
      <c r="Q74" s="196">
        <v>6</v>
      </c>
      <c r="R74" s="196">
        <v>45</v>
      </c>
      <c r="S74" s="196">
        <v>27</v>
      </c>
      <c r="T74" s="193">
        <v>77</v>
      </c>
      <c r="U74" s="193">
        <v>0</v>
      </c>
      <c r="V74" s="193" t="s">
        <v>1105</v>
      </c>
      <c r="W74" s="193">
        <v>77</v>
      </c>
      <c r="X74" s="193">
        <v>0</v>
      </c>
      <c r="Y74" s="193" t="s">
        <v>1105</v>
      </c>
      <c r="Z74" s="193">
        <v>8</v>
      </c>
      <c r="AA74" s="193">
        <v>70</v>
      </c>
      <c r="AB74" s="193">
        <v>0</v>
      </c>
      <c r="AC74" s="193" t="s">
        <v>1105</v>
      </c>
      <c r="AD74" s="193">
        <v>5</v>
      </c>
      <c r="AE74" s="193" t="s">
        <v>1105</v>
      </c>
      <c r="AF74" s="193">
        <v>11</v>
      </c>
      <c r="AG74" s="193" t="s">
        <v>1105</v>
      </c>
      <c r="AH74" s="193">
        <v>23</v>
      </c>
      <c r="AI74" s="193">
        <v>10</v>
      </c>
      <c r="AJ74" s="193">
        <v>8</v>
      </c>
      <c r="AK74" s="193">
        <v>0</v>
      </c>
      <c r="AL74" s="193">
        <v>12</v>
      </c>
      <c r="AM74" s="193">
        <v>30</v>
      </c>
      <c r="AN74" s="193">
        <v>41</v>
      </c>
      <c r="AO74" s="193" t="s">
        <v>1105</v>
      </c>
      <c r="AP74" s="193" t="s">
        <v>1105</v>
      </c>
      <c r="AQ74" s="193" t="s">
        <v>1105</v>
      </c>
      <c r="AR74" s="193">
        <v>27</v>
      </c>
      <c r="AS74" s="193">
        <v>19</v>
      </c>
      <c r="AT74" s="193">
        <v>26</v>
      </c>
      <c r="AU74" s="193" t="s">
        <v>1105</v>
      </c>
      <c r="AV74" s="194">
        <v>45</v>
      </c>
      <c r="AW74" s="193">
        <v>25</v>
      </c>
      <c r="AX74" s="193">
        <v>9</v>
      </c>
      <c r="AY74" s="193">
        <v>9</v>
      </c>
      <c r="AZ74" s="203" t="s">
        <v>1105</v>
      </c>
    </row>
    <row r="75" spans="1:52" ht="42.75" customHeight="1">
      <c r="A75" s="201" t="s">
        <v>82</v>
      </c>
      <c r="B75" s="202" t="s">
        <v>70</v>
      </c>
      <c r="C75" s="202" t="s">
        <v>71</v>
      </c>
      <c r="D75" s="194">
        <v>9960</v>
      </c>
      <c r="E75" s="193">
        <v>315</v>
      </c>
      <c r="F75" s="194">
        <v>2896</v>
      </c>
      <c r="G75" s="194">
        <v>4363</v>
      </c>
      <c r="H75" s="193">
        <v>490</v>
      </c>
      <c r="I75" s="193">
        <v>268</v>
      </c>
      <c r="J75" s="193">
        <v>278</v>
      </c>
      <c r="K75" s="193">
        <v>451</v>
      </c>
      <c r="L75" s="193">
        <v>899</v>
      </c>
      <c r="M75" s="193">
        <v>0</v>
      </c>
      <c r="N75" s="194">
        <v>4853</v>
      </c>
      <c r="O75" s="195">
        <v>2896</v>
      </c>
      <c r="P75" s="195">
        <v>1957</v>
      </c>
      <c r="Q75" s="196">
        <v>657</v>
      </c>
      <c r="R75" s="195">
        <v>2748</v>
      </c>
      <c r="S75" s="195">
        <v>1447</v>
      </c>
      <c r="T75" s="194">
        <v>4599</v>
      </c>
      <c r="U75" s="193">
        <v>91</v>
      </c>
      <c r="V75" s="193">
        <v>163</v>
      </c>
      <c r="W75" s="194">
        <v>4511</v>
      </c>
      <c r="X75" s="193">
        <v>11</v>
      </c>
      <c r="Y75" s="193">
        <v>331</v>
      </c>
      <c r="Z75" s="193">
        <v>557</v>
      </c>
      <c r="AA75" s="194">
        <v>4296</v>
      </c>
      <c r="AB75" s="193">
        <v>42</v>
      </c>
      <c r="AC75" s="193">
        <v>438</v>
      </c>
      <c r="AD75" s="193">
        <v>467</v>
      </c>
      <c r="AE75" s="193">
        <v>253</v>
      </c>
      <c r="AF75" s="193">
        <v>878</v>
      </c>
      <c r="AG75" s="193">
        <v>96</v>
      </c>
      <c r="AH75" s="194">
        <v>1062</v>
      </c>
      <c r="AI75" s="193">
        <v>384</v>
      </c>
      <c r="AJ75" s="193">
        <v>337</v>
      </c>
      <c r="AK75" s="193" t="s">
        <v>1105</v>
      </c>
      <c r="AL75" s="193">
        <v>894</v>
      </c>
      <c r="AM75" s="194">
        <v>1228</v>
      </c>
      <c r="AN75" s="194">
        <v>2559</v>
      </c>
      <c r="AO75" s="193">
        <v>858</v>
      </c>
      <c r="AP75" s="193">
        <v>209</v>
      </c>
      <c r="AQ75" s="193">
        <v>108</v>
      </c>
      <c r="AR75" s="194">
        <v>1533</v>
      </c>
      <c r="AS75" s="194">
        <v>1256</v>
      </c>
      <c r="AT75" s="194">
        <v>1588</v>
      </c>
      <c r="AU75" s="193">
        <v>368</v>
      </c>
      <c r="AV75" s="194">
        <v>2972</v>
      </c>
      <c r="AW75" s="194">
        <v>1681</v>
      </c>
      <c r="AX75" s="193">
        <v>589</v>
      </c>
      <c r="AY75" s="193">
        <v>605</v>
      </c>
      <c r="AZ75" s="203">
        <v>97</v>
      </c>
    </row>
    <row r="76" spans="1:52" ht="42.75" customHeight="1">
      <c r="A76" s="201" t="s">
        <v>83</v>
      </c>
      <c r="B76" s="202" t="s">
        <v>70</v>
      </c>
      <c r="C76" s="202" t="s">
        <v>71</v>
      </c>
      <c r="D76" s="194">
        <v>3891</v>
      </c>
      <c r="E76" s="193">
        <v>89</v>
      </c>
      <c r="F76" s="194">
        <v>1246</v>
      </c>
      <c r="G76" s="194">
        <v>1505</v>
      </c>
      <c r="H76" s="193">
        <v>240</v>
      </c>
      <c r="I76" s="193">
        <v>67</v>
      </c>
      <c r="J76" s="193">
        <v>161</v>
      </c>
      <c r="K76" s="193">
        <v>232</v>
      </c>
      <c r="L76" s="193">
        <v>353</v>
      </c>
      <c r="M76" s="193">
        <v>0</v>
      </c>
      <c r="N76" s="194">
        <v>1745</v>
      </c>
      <c r="O76" s="196">
        <v>998</v>
      </c>
      <c r="P76" s="196">
        <v>747</v>
      </c>
      <c r="Q76" s="196">
        <v>164</v>
      </c>
      <c r="R76" s="196">
        <v>988</v>
      </c>
      <c r="S76" s="196">
        <v>593</v>
      </c>
      <c r="T76" s="194">
        <v>1556</v>
      </c>
      <c r="U76" s="193">
        <v>125</v>
      </c>
      <c r="V76" s="193">
        <v>64</v>
      </c>
      <c r="W76" s="194">
        <v>1538</v>
      </c>
      <c r="X76" s="193" t="s">
        <v>1105</v>
      </c>
      <c r="Y76" s="193">
        <v>204</v>
      </c>
      <c r="Z76" s="193">
        <v>210</v>
      </c>
      <c r="AA76" s="194">
        <v>1535</v>
      </c>
      <c r="AB76" s="193">
        <v>20</v>
      </c>
      <c r="AC76" s="193">
        <v>140</v>
      </c>
      <c r="AD76" s="193">
        <v>166</v>
      </c>
      <c r="AE76" s="193">
        <v>92</v>
      </c>
      <c r="AF76" s="193">
        <v>317</v>
      </c>
      <c r="AG76" s="193">
        <v>30</v>
      </c>
      <c r="AH76" s="193">
        <v>328</v>
      </c>
      <c r="AI76" s="193">
        <v>195</v>
      </c>
      <c r="AJ76" s="193">
        <v>141</v>
      </c>
      <c r="AK76" s="193">
        <v>0</v>
      </c>
      <c r="AL76" s="193">
        <v>316</v>
      </c>
      <c r="AM76" s="193">
        <v>440</v>
      </c>
      <c r="AN76" s="193">
        <v>895</v>
      </c>
      <c r="AO76" s="193">
        <v>335</v>
      </c>
      <c r="AP76" s="193">
        <v>74</v>
      </c>
      <c r="AQ76" s="193">
        <v>184</v>
      </c>
      <c r="AR76" s="193">
        <v>619</v>
      </c>
      <c r="AS76" s="193">
        <v>233</v>
      </c>
      <c r="AT76" s="193">
        <v>544</v>
      </c>
      <c r="AU76" s="193">
        <v>164</v>
      </c>
      <c r="AV76" s="194">
        <v>951</v>
      </c>
      <c r="AW76" s="193">
        <v>518</v>
      </c>
      <c r="AX76" s="193">
        <v>174</v>
      </c>
      <c r="AY76" s="193">
        <v>228</v>
      </c>
      <c r="AZ76" s="203">
        <v>31</v>
      </c>
    </row>
    <row r="77" spans="1:52" ht="42.75" customHeight="1">
      <c r="A77" s="201" t="s">
        <v>84</v>
      </c>
      <c r="B77" s="202" t="s">
        <v>70</v>
      </c>
      <c r="C77" s="202" t="s">
        <v>71</v>
      </c>
      <c r="D77" s="193">
        <v>139</v>
      </c>
      <c r="E77" s="193">
        <v>5</v>
      </c>
      <c r="F77" s="193">
        <v>38</v>
      </c>
      <c r="G77" s="193">
        <v>54</v>
      </c>
      <c r="H77" s="193">
        <v>6</v>
      </c>
      <c r="I77" s="193" t="s">
        <v>1105</v>
      </c>
      <c r="J77" s="193" t="s">
        <v>1105</v>
      </c>
      <c r="K77" s="193">
        <v>20</v>
      </c>
      <c r="L77" s="193">
        <v>10</v>
      </c>
      <c r="M77" s="193">
        <v>0</v>
      </c>
      <c r="N77" s="194">
        <v>60</v>
      </c>
      <c r="O77" s="196">
        <v>36</v>
      </c>
      <c r="P77" s="196">
        <v>24</v>
      </c>
      <c r="Q77" s="196">
        <v>6</v>
      </c>
      <c r="R77" s="196">
        <v>35</v>
      </c>
      <c r="S77" s="196">
        <v>20</v>
      </c>
      <c r="T77" s="193">
        <v>60</v>
      </c>
      <c r="U77" s="193">
        <v>0</v>
      </c>
      <c r="V77" s="193">
        <v>0</v>
      </c>
      <c r="W77" s="193">
        <v>60</v>
      </c>
      <c r="X77" s="193">
        <v>0</v>
      </c>
      <c r="Y77" s="193">
        <v>0</v>
      </c>
      <c r="Z77" s="193">
        <v>8</v>
      </c>
      <c r="AA77" s="193">
        <v>52</v>
      </c>
      <c r="AB77" s="193">
        <v>0</v>
      </c>
      <c r="AC77" s="193">
        <v>7</v>
      </c>
      <c r="AD77" s="193">
        <v>7</v>
      </c>
      <c r="AE77" s="193" t="s">
        <v>1105</v>
      </c>
      <c r="AF77" s="193">
        <v>7</v>
      </c>
      <c r="AG77" s="193">
        <v>6</v>
      </c>
      <c r="AH77" s="193">
        <v>19</v>
      </c>
      <c r="AI77" s="193">
        <v>5</v>
      </c>
      <c r="AJ77" s="193" t="s">
        <v>1105</v>
      </c>
      <c r="AK77" s="193">
        <v>0</v>
      </c>
      <c r="AL77" s="193">
        <v>5</v>
      </c>
      <c r="AM77" s="193">
        <v>16</v>
      </c>
      <c r="AN77" s="193">
        <v>27</v>
      </c>
      <c r="AO77" s="193">
        <v>14</v>
      </c>
      <c r="AP77" s="193" t="s">
        <v>1105</v>
      </c>
      <c r="AQ77" s="193" t="s">
        <v>1105</v>
      </c>
      <c r="AR77" s="193">
        <v>19</v>
      </c>
      <c r="AS77" s="193">
        <v>15</v>
      </c>
      <c r="AT77" s="193">
        <v>20</v>
      </c>
      <c r="AU77" s="193">
        <v>5</v>
      </c>
      <c r="AV77" s="194">
        <v>40</v>
      </c>
      <c r="AW77" s="193">
        <v>28</v>
      </c>
      <c r="AX77" s="193">
        <v>5</v>
      </c>
      <c r="AY77" s="193">
        <v>6</v>
      </c>
      <c r="AZ77" s="203" t="s">
        <v>1105</v>
      </c>
    </row>
    <row r="78" spans="1:52" ht="42.75" customHeight="1">
      <c r="A78" s="201" t="s">
        <v>85</v>
      </c>
      <c r="B78" s="202" t="s">
        <v>70</v>
      </c>
      <c r="C78" s="202" t="s">
        <v>71</v>
      </c>
      <c r="D78" s="193">
        <v>476</v>
      </c>
      <c r="E78" s="193">
        <v>8</v>
      </c>
      <c r="F78" s="193">
        <v>160</v>
      </c>
      <c r="G78" s="193">
        <v>194</v>
      </c>
      <c r="H78" s="193">
        <v>15</v>
      </c>
      <c r="I78" s="193">
        <v>5</v>
      </c>
      <c r="J78" s="193">
        <v>22</v>
      </c>
      <c r="K78" s="193">
        <v>42</v>
      </c>
      <c r="L78" s="193">
        <v>29</v>
      </c>
      <c r="M78" s="193">
        <v>0</v>
      </c>
      <c r="N78" s="194">
        <v>209</v>
      </c>
      <c r="O78" s="196">
        <v>128</v>
      </c>
      <c r="P78" s="196">
        <v>82</v>
      </c>
      <c r="Q78" s="196">
        <v>19</v>
      </c>
      <c r="R78" s="196">
        <v>118</v>
      </c>
      <c r="S78" s="196">
        <v>73</v>
      </c>
      <c r="T78" s="193">
        <v>198</v>
      </c>
      <c r="U78" s="193">
        <v>6</v>
      </c>
      <c r="V78" s="193">
        <v>6</v>
      </c>
      <c r="W78" s="193">
        <v>196</v>
      </c>
      <c r="X78" s="193">
        <v>0</v>
      </c>
      <c r="Y78" s="193">
        <v>14</v>
      </c>
      <c r="Z78" s="193">
        <v>35</v>
      </c>
      <c r="AA78" s="193">
        <v>175</v>
      </c>
      <c r="AB78" s="193" t="s">
        <v>1105</v>
      </c>
      <c r="AC78" s="193">
        <v>11</v>
      </c>
      <c r="AD78" s="193">
        <v>15</v>
      </c>
      <c r="AE78" s="193">
        <v>8</v>
      </c>
      <c r="AF78" s="193">
        <v>28</v>
      </c>
      <c r="AG78" s="193">
        <v>7</v>
      </c>
      <c r="AH78" s="193">
        <v>44</v>
      </c>
      <c r="AI78" s="193">
        <v>35</v>
      </c>
      <c r="AJ78" s="193">
        <v>20</v>
      </c>
      <c r="AK78" s="193">
        <v>0</v>
      </c>
      <c r="AL78" s="193">
        <v>41</v>
      </c>
      <c r="AM78" s="193">
        <v>54</v>
      </c>
      <c r="AN78" s="193">
        <v>117</v>
      </c>
      <c r="AO78" s="193">
        <v>26</v>
      </c>
      <c r="AP78" s="193">
        <v>13</v>
      </c>
      <c r="AQ78" s="193">
        <v>6</v>
      </c>
      <c r="AR78" s="193">
        <v>79</v>
      </c>
      <c r="AS78" s="193">
        <v>37</v>
      </c>
      <c r="AT78" s="193">
        <v>69</v>
      </c>
      <c r="AU78" s="193">
        <v>20</v>
      </c>
      <c r="AV78" s="194">
        <v>113</v>
      </c>
      <c r="AW78" s="193">
        <v>61</v>
      </c>
      <c r="AX78" s="193">
        <v>26</v>
      </c>
      <c r="AY78" s="193">
        <v>24</v>
      </c>
      <c r="AZ78" s="203" t="s">
        <v>1105</v>
      </c>
    </row>
    <row r="79" spans="1:52" ht="42.75" customHeight="1">
      <c r="A79" s="201" t="s">
        <v>86</v>
      </c>
      <c r="B79" s="202" t="s">
        <v>70</v>
      </c>
      <c r="C79" s="202" t="s">
        <v>71</v>
      </c>
      <c r="D79" s="194">
        <v>1118</v>
      </c>
      <c r="E79" s="193">
        <v>22</v>
      </c>
      <c r="F79" s="193">
        <v>366</v>
      </c>
      <c r="G79" s="193">
        <v>445</v>
      </c>
      <c r="H79" s="193">
        <v>61</v>
      </c>
      <c r="I79" s="193">
        <v>50</v>
      </c>
      <c r="J79" s="193">
        <v>28</v>
      </c>
      <c r="K79" s="193">
        <v>45</v>
      </c>
      <c r="L79" s="193">
        <v>101</v>
      </c>
      <c r="M79" s="193">
        <v>0</v>
      </c>
      <c r="N79" s="194">
        <v>506</v>
      </c>
      <c r="O79" s="196">
        <v>292</v>
      </c>
      <c r="P79" s="196">
        <v>215</v>
      </c>
      <c r="Q79" s="196">
        <v>66</v>
      </c>
      <c r="R79" s="196">
        <v>255</v>
      </c>
      <c r="S79" s="196">
        <v>186</v>
      </c>
      <c r="T79" s="193">
        <v>497</v>
      </c>
      <c r="U79" s="193">
        <v>6</v>
      </c>
      <c r="V79" s="193" t="s">
        <v>1105</v>
      </c>
      <c r="W79" s="193">
        <v>492</v>
      </c>
      <c r="X79" s="193">
        <v>0</v>
      </c>
      <c r="Y79" s="193">
        <v>14</v>
      </c>
      <c r="Z79" s="193">
        <v>64</v>
      </c>
      <c r="AA79" s="193">
        <v>442</v>
      </c>
      <c r="AB79" s="193">
        <v>8</v>
      </c>
      <c r="AC79" s="193">
        <v>37</v>
      </c>
      <c r="AD79" s="193">
        <v>48</v>
      </c>
      <c r="AE79" s="193">
        <v>27</v>
      </c>
      <c r="AF79" s="193">
        <v>76</v>
      </c>
      <c r="AG79" s="193">
        <v>12</v>
      </c>
      <c r="AH79" s="193">
        <v>120</v>
      </c>
      <c r="AI79" s="193">
        <v>48</v>
      </c>
      <c r="AJ79" s="193">
        <v>35</v>
      </c>
      <c r="AK79" s="193">
        <v>0</v>
      </c>
      <c r="AL79" s="193">
        <v>96</v>
      </c>
      <c r="AM79" s="193">
        <v>121</v>
      </c>
      <c r="AN79" s="193">
        <v>277</v>
      </c>
      <c r="AO79" s="193">
        <v>91</v>
      </c>
      <c r="AP79" s="193">
        <v>18</v>
      </c>
      <c r="AQ79" s="193">
        <v>18</v>
      </c>
      <c r="AR79" s="193">
        <v>161</v>
      </c>
      <c r="AS79" s="193">
        <v>118</v>
      </c>
      <c r="AT79" s="193">
        <v>154</v>
      </c>
      <c r="AU79" s="193">
        <v>56</v>
      </c>
      <c r="AV79" s="194">
        <v>287</v>
      </c>
      <c r="AW79" s="193">
        <v>165</v>
      </c>
      <c r="AX79" s="193">
        <v>54</v>
      </c>
      <c r="AY79" s="193">
        <v>59</v>
      </c>
      <c r="AZ79" s="203">
        <v>9</v>
      </c>
    </row>
    <row r="80" spans="1:52" ht="42.75" customHeight="1">
      <c r="A80" s="201" t="s">
        <v>87</v>
      </c>
      <c r="B80" s="202" t="s">
        <v>88</v>
      </c>
      <c r="C80" s="202" t="s">
        <v>89</v>
      </c>
      <c r="D80" s="194">
        <v>2156</v>
      </c>
      <c r="E80" s="193">
        <v>81</v>
      </c>
      <c r="F80" s="193">
        <v>669</v>
      </c>
      <c r="G80" s="193">
        <v>762</v>
      </c>
      <c r="H80" s="193">
        <v>77</v>
      </c>
      <c r="I80" s="193">
        <v>33</v>
      </c>
      <c r="J80" s="193">
        <v>117</v>
      </c>
      <c r="K80" s="193">
        <v>191</v>
      </c>
      <c r="L80" s="193">
        <v>224</v>
      </c>
      <c r="M80" s="193" t="s">
        <v>1105</v>
      </c>
      <c r="N80" s="194">
        <v>839</v>
      </c>
      <c r="O80" s="196">
        <v>520</v>
      </c>
      <c r="P80" s="196">
        <v>320</v>
      </c>
      <c r="Q80" s="196">
        <v>118</v>
      </c>
      <c r="R80" s="196">
        <v>475</v>
      </c>
      <c r="S80" s="196">
        <v>247</v>
      </c>
      <c r="T80" s="193">
        <v>779</v>
      </c>
      <c r="U80" s="193">
        <v>26</v>
      </c>
      <c r="V80" s="193">
        <v>34</v>
      </c>
      <c r="W80" s="193">
        <v>765</v>
      </c>
      <c r="X80" s="193" t="s">
        <v>1105</v>
      </c>
      <c r="Y80" s="193">
        <v>72</v>
      </c>
      <c r="Z80" s="193">
        <v>100</v>
      </c>
      <c r="AA80" s="193">
        <v>739</v>
      </c>
      <c r="AB80" s="193">
        <v>9</v>
      </c>
      <c r="AC80" s="193">
        <v>63</v>
      </c>
      <c r="AD80" s="193">
        <v>51</v>
      </c>
      <c r="AE80" s="193">
        <v>40</v>
      </c>
      <c r="AF80" s="193">
        <v>167</v>
      </c>
      <c r="AG80" s="193">
        <v>16</v>
      </c>
      <c r="AH80" s="193">
        <v>202</v>
      </c>
      <c r="AI80" s="193">
        <v>89</v>
      </c>
      <c r="AJ80" s="193">
        <v>61</v>
      </c>
      <c r="AK80" s="193">
        <v>0</v>
      </c>
      <c r="AL80" s="193">
        <v>142</v>
      </c>
      <c r="AM80" s="193">
        <v>251</v>
      </c>
      <c r="AN80" s="193">
        <v>438</v>
      </c>
      <c r="AO80" s="193">
        <v>117</v>
      </c>
      <c r="AP80" s="193">
        <v>33</v>
      </c>
      <c r="AQ80" s="193">
        <v>16</v>
      </c>
      <c r="AR80" s="193">
        <v>271</v>
      </c>
      <c r="AS80" s="193">
        <v>222</v>
      </c>
      <c r="AT80" s="193">
        <v>270</v>
      </c>
      <c r="AU80" s="193">
        <v>62</v>
      </c>
      <c r="AV80" s="194">
        <v>517</v>
      </c>
      <c r="AW80" s="193">
        <v>283</v>
      </c>
      <c r="AX80" s="193">
        <v>105</v>
      </c>
      <c r="AY80" s="193">
        <v>114</v>
      </c>
      <c r="AZ80" s="203">
        <v>15</v>
      </c>
    </row>
    <row r="81" spans="1:52" ht="42.75" customHeight="1">
      <c r="A81" s="201" t="s">
        <v>90</v>
      </c>
      <c r="B81" s="202" t="s">
        <v>88</v>
      </c>
      <c r="C81" s="202" t="s">
        <v>89</v>
      </c>
      <c r="D81" s="193">
        <v>687</v>
      </c>
      <c r="E81" s="193">
        <v>23</v>
      </c>
      <c r="F81" s="193">
        <v>203</v>
      </c>
      <c r="G81" s="193">
        <v>275</v>
      </c>
      <c r="H81" s="193">
        <v>52</v>
      </c>
      <c r="I81" s="193">
        <v>22</v>
      </c>
      <c r="J81" s="193">
        <v>40</v>
      </c>
      <c r="K81" s="193">
        <v>35</v>
      </c>
      <c r="L81" s="193">
        <v>36</v>
      </c>
      <c r="M81" s="193">
        <v>0</v>
      </c>
      <c r="N81" s="194">
        <v>327</v>
      </c>
      <c r="O81" s="196">
        <v>194</v>
      </c>
      <c r="P81" s="196">
        <v>134</v>
      </c>
      <c r="Q81" s="196">
        <v>26</v>
      </c>
      <c r="R81" s="196">
        <v>193</v>
      </c>
      <c r="S81" s="196">
        <v>108</v>
      </c>
      <c r="T81" s="193">
        <v>315</v>
      </c>
      <c r="U81" s="193" t="s">
        <v>1105</v>
      </c>
      <c r="V81" s="193">
        <v>10</v>
      </c>
      <c r="W81" s="193">
        <v>313</v>
      </c>
      <c r="X81" s="193" t="s">
        <v>1105</v>
      </c>
      <c r="Y81" s="193">
        <v>14</v>
      </c>
      <c r="Z81" s="193">
        <v>36</v>
      </c>
      <c r="AA81" s="193">
        <v>292</v>
      </c>
      <c r="AB81" s="193" t="s">
        <v>1105</v>
      </c>
      <c r="AC81" s="193">
        <v>29</v>
      </c>
      <c r="AD81" s="193">
        <v>34</v>
      </c>
      <c r="AE81" s="193">
        <v>19</v>
      </c>
      <c r="AF81" s="193">
        <v>54</v>
      </c>
      <c r="AG81" s="193">
        <v>12</v>
      </c>
      <c r="AH81" s="193">
        <v>82</v>
      </c>
      <c r="AI81" s="193">
        <v>24</v>
      </c>
      <c r="AJ81" s="193">
        <v>27</v>
      </c>
      <c r="AK81" s="193">
        <v>0</v>
      </c>
      <c r="AL81" s="193">
        <v>44</v>
      </c>
      <c r="AM81" s="193">
        <v>63</v>
      </c>
      <c r="AN81" s="193">
        <v>189</v>
      </c>
      <c r="AO81" s="193">
        <v>64</v>
      </c>
      <c r="AP81" s="193">
        <v>11</v>
      </c>
      <c r="AQ81" s="193">
        <v>9</v>
      </c>
      <c r="AR81" s="193">
        <v>135</v>
      </c>
      <c r="AS81" s="193">
        <v>57</v>
      </c>
      <c r="AT81" s="193">
        <v>100</v>
      </c>
      <c r="AU81" s="193">
        <v>26</v>
      </c>
      <c r="AV81" s="194">
        <v>169</v>
      </c>
      <c r="AW81" s="193">
        <v>118</v>
      </c>
      <c r="AX81" s="193">
        <v>24</v>
      </c>
      <c r="AY81" s="193">
        <v>25</v>
      </c>
      <c r="AZ81" s="203" t="s">
        <v>1105</v>
      </c>
    </row>
    <row r="82" spans="1:52" ht="42.75" customHeight="1">
      <c r="A82" s="201" t="s">
        <v>91</v>
      </c>
      <c r="B82" s="202" t="s">
        <v>88</v>
      </c>
      <c r="C82" s="202" t="s">
        <v>89</v>
      </c>
      <c r="D82" s="193">
        <v>649</v>
      </c>
      <c r="E82" s="193">
        <v>27</v>
      </c>
      <c r="F82" s="193">
        <v>170</v>
      </c>
      <c r="G82" s="193">
        <v>250</v>
      </c>
      <c r="H82" s="193">
        <v>38</v>
      </c>
      <c r="I82" s="193">
        <v>15</v>
      </c>
      <c r="J82" s="193">
        <v>47</v>
      </c>
      <c r="K82" s="193">
        <v>51</v>
      </c>
      <c r="L82" s="193">
        <v>52</v>
      </c>
      <c r="M82" s="193">
        <v>0</v>
      </c>
      <c r="N82" s="194">
        <v>288</v>
      </c>
      <c r="O82" s="196">
        <v>159</v>
      </c>
      <c r="P82" s="196">
        <v>129</v>
      </c>
      <c r="Q82" s="196">
        <v>27</v>
      </c>
      <c r="R82" s="196">
        <v>160</v>
      </c>
      <c r="S82" s="196">
        <v>100</v>
      </c>
      <c r="T82" s="193">
        <v>271</v>
      </c>
      <c r="U82" s="193">
        <v>8</v>
      </c>
      <c r="V82" s="193">
        <v>8</v>
      </c>
      <c r="W82" s="193">
        <v>268</v>
      </c>
      <c r="X82" s="193">
        <v>0</v>
      </c>
      <c r="Y82" s="193">
        <v>20</v>
      </c>
      <c r="Z82" s="193">
        <v>28</v>
      </c>
      <c r="AA82" s="193">
        <v>260</v>
      </c>
      <c r="AB82" s="193">
        <v>5</v>
      </c>
      <c r="AC82" s="193">
        <v>32</v>
      </c>
      <c r="AD82" s="193">
        <v>20</v>
      </c>
      <c r="AE82" s="193">
        <v>18</v>
      </c>
      <c r="AF82" s="193">
        <v>55</v>
      </c>
      <c r="AG82" s="193">
        <v>10</v>
      </c>
      <c r="AH82" s="193">
        <v>60</v>
      </c>
      <c r="AI82" s="193">
        <v>31</v>
      </c>
      <c r="AJ82" s="193">
        <v>26</v>
      </c>
      <c r="AK82" s="193" t="s">
        <v>1105</v>
      </c>
      <c r="AL82" s="193">
        <v>31</v>
      </c>
      <c r="AM82" s="193">
        <v>72</v>
      </c>
      <c r="AN82" s="193">
        <v>153</v>
      </c>
      <c r="AO82" s="193">
        <v>54</v>
      </c>
      <c r="AP82" s="193">
        <v>8</v>
      </c>
      <c r="AQ82" s="193">
        <v>8</v>
      </c>
      <c r="AR82" s="193">
        <v>100</v>
      </c>
      <c r="AS82" s="193">
        <v>62</v>
      </c>
      <c r="AT82" s="193">
        <v>103</v>
      </c>
      <c r="AU82" s="193">
        <v>14</v>
      </c>
      <c r="AV82" s="194">
        <v>145</v>
      </c>
      <c r="AW82" s="193">
        <v>68</v>
      </c>
      <c r="AX82" s="193">
        <v>30</v>
      </c>
      <c r="AY82" s="193">
        <v>43</v>
      </c>
      <c r="AZ82" s="203" t="s">
        <v>1105</v>
      </c>
    </row>
    <row r="83" spans="1:52" ht="42.75" customHeight="1">
      <c r="A83" s="201" t="s">
        <v>92</v>
      </c>
      <c r="B83" s="202" t="s">
        <v>88</v>
      </c>
      <c r="C83" s="202" t="s">
        <v>89</v>
      </c>
      <c r="D83" s="193">
        <v>249</v>
      </c>
      <c r="E83" s="193" t="s">
        <v>1105</v>
      </c>
      <c r="F83" s="193">
        <v>94</v>
      </c>
      <c r="G83" s="193">
        <v>91</v>
      </c>
      <c r="H83" s="193">
        <v>19</v>
      </c>
      <c r="I83" s="193">
        <v>5</v>
      </c>
      <c r="J83" s="193">
        <v>11</v>
      </c>
      <c r="K83" s="193">
        <v>14</v>
      </c>
      <c r="L83" s="193">
        <v>13</v>
      </c>
      <c r="M83" s="193">
        <v>0</v>
      </c>
      <c r="N83" s="194">
        <v>110</v>
      </c>
      <c r="O83" s="196">
        <v>59</v>
      </c>
      <c r="P83" s="196">
        <v>51</v>
      </c>
      <c r="Q83" s="196">
        <v>10</v>
      </c>
      <c r="R83" s="196">
        <v>60</v>
      </c>
      <c r="S83" s="196">
        <v>40</v>
      </c>
      <c r="T83" s="193">
        <v>108</v>
      </c>
      <c r="U83" s="193" t="s">
        <v>1105</v>
      </c>
      <c r="V83" s="193">
        <v>0</v>
      </c>
      <c r="W83" s="193">
        <v>107</v>
      </c>
      <c r="X83" s="193">
        <v>0</v>
      </c>
      <c r="Y83" s="193" t="s">
        <v>1105</v>
      </c>
      <c r="Z83" s="193">
        <v>14</v>
      </c>
      <c r="AA83" s="193">
        <v>96</v>
      </c>
      <c r="AB83" s="193">
        <v>0</v>
      </c>
      <c r="AC83" s="193">
        <v>10</v>
      </c>
      <c r="AD83" s="193">
        <v>7</v>
      </c>
      <c r="AE83" s="193">
        <v>6</v>
      </c>
      <c r="AF83" s="193">
        <v>23</v>
      </c>
      <c r="AG83" s="193" t="s">
        <v>1105</v>
      </c>
      <c r="AH83" s="193">
        <v>25</v>
      </c>
      <c r="AI83" s="193">
        <v>12</v>
      </c>
      <c r="AJ83" s="193">
        <v>11</v>
      </c>
      <c r="AK83" s="193">
        <v>0</v>
      </c>
      <c r="AL83" s="193">
        <v>12</v>
      </c>
      <c r="AM83" s="193">
        <v>32</v>
      </c>
      <c r="AN83" s="193">
        <v>54</v>
      </c>
      <c r="AO83" s="193">
        <v>20</v>
      </c>
      <c r="AP83" s="193" t="s">
        <v>1105</v>
      </c>
      <c r="AQ83" s="193" t="s">
        <v>1105</v>
      </c>
      <c r="AR83" s="193">
        <v>44</v>
      </c>
      <c r="AS83" s="193">
        <v>20</v>
      </c>
      <c r="AT83" s="193">
        <v>30</v>
      </c>
      <c r="AU83" s="193">
        <v>13</v>
      </c>
      <c r="AV83" s="194">
        <v>63</v>
      </c>
      <c r="AW83" s="193">
        <v>38</v>
      </c>
      <c r="AX83" s="193">
        <v>16</v>
      </c>
      <c r="AY83" s="193">
        <v>8</v>
      </c>
      <c r="AZ83" s="203" t="s">
        <v>1105</v>
      </c>
    </row>
    <row r="84" spans="1:52" ht="42.75" customHeight="1">
      <c r="A84" s="201" t="s">
        <v>93</v>
      </c>
      <c r="B84" s="202" t="s">
        <v>88</v>
      </c>
      <c r="C84" s="202" t="s">
        <v>89</v>
      </c>
      <c r="D84" s="194">
        <v>7265</v>
      </c>
      <c r="E84" s="193">
        <v>218</v>
      </c>
      <c r="F84" s="194">
        <v>1898</v>
      </c>
      <c r="G84" s="194">
        <v>3296</v>
      </c>
      <c r="H84" s="193">
        <v>421</v>
      </c>
      <c r="I84" s="193">
        <v>142</v>
      </c>
      <c r="J84" s="193">
        <v>290</v>
      </c>
      <c r="K84" s="193">
        <v>292</v>
      </c>
      <c r="L84" s="193">
        <v>708</v>
      </c>
      <c r="M84" s="193">
        <v>0</v>
      </c>
      <c r="N84" s="194">
        <v>3717</v>
      </c>
      <c r="O84" s="195">
        <v>2146</v>
      </c>
      <c r="P84" s="195">
        <v>1571</v>
      </c>
      <c r="Q84" s="196">
        <v>467</v>
      </c>
      <c r="R84" s="195">
        <v>2188</v>
      </c>
      <c r="S84" s="195">
        <v>1062</v>
      </c>
      <c r="T84" s="194">
        <v>3414</v>
      </c>
      <c r="U84" s="193">
        <v>104</v>
      </c>
      <c r="V84" s="193">
        <v>199</v>
      </c>
      <c r="W84" s="194">
        <v>3316</v>
      </c>
      <c r="X84" s="193">
        <v>6</v>
      </c>
      <c r="Y84" s="193">
        <v>395</v>
      </c>
      <c r="Z84" s="193">
        <v>676</v>
      </c>
      <c r="AA84" s="194">
        <v>3040</v>
      </c>
      <c r="AB84" s="193">
        <v>61</v>
      </c>
      <c r="AC84" s="193">
        <v>373</v>
      </c>
      <c r="AD84" s="193">
        <v>324</v>
      </c>
      <c r="AE84" s="193">
        <v>211</v>
      </c>
      <c r="AF84" s="193">
        <v>676</v>
      </c>
      <c r="AG84" s="193">
        <v>91</v>
      </c>
      <c r="AH84" s="193">
        <v>667</v>
      </c>
      <c r="AI84" s="193">
        <v>266</v>
      </c>
      <c r="AJ84" s="193">
        <v>336</v>
      </c>
      <c r="AK84" s="193" t="s">
        <v>1105</v>
      </c>
      <c r="AL84" s="193">
        <v>709</v>
      </c>
      <c r="AM84" s="193">
        <v>820</v>
      </c>
      <c r="AN84" s="194">
        <v>1986</v>
      </c>
      <c r="AO84" s="193">
        <v>711</v>
      </c>
      <c r="AP84" s="193">
        <v>200</v>
      </c>
      <c r="AQ84" s="193">
        <v>64</v>
      </c>
      <c r="AR84" s="194">
        <v>1077</v>
      </c>
      <c r="AS84" s="193">
        <v>977</v>
      </c>
      <c r="AT84" s="194">
        <v>1412</v>
      </c>
      <c r="AU84" s="193">
        <v>188</v>
      </c>
      <c r="AV84" s="194">
        <v>2271</v>
      </c>
      <c r="AW84" s="194">
        <v>1397</v>
      </c>
      <c r="AX84" s="193">
        <v>399</v>
      </c>
      <c r="AY84" s="193">
        <v>414</v>
      </c>
      <c r="AZ84" s="203">
        <v>61</v>
      </c>
    </row>
    <row r="85" spans="1:52" ht="42.75" customHeight="1">
      <c r="A85" s="201" t="s">
        <v>94</v>
      </c>
      <c r="B85" s="202" t="s">
        <v>88</v>
      </c>
      <c r="C85" s="202" t="s">
        <v>89</v>
      </c>
      <c r="D85" s="194">
        <v>1445</v>
      </c>
      <c r="E85" s="193">
        <v>38</v>
      </c>
      <c r="F85" s="193">
        <v>426</v>
      </c>
      <c r="G85" s="193">
        <v>632</v>
      </c>
      <c r="H85" s="193">
        <v>87</v>
      </c>
      <c r="I85" s="193">
        <v>20</v>
      </c>
      <c r="J85" s="193">
        <v>58</v>
      </c>
      <c r="K85" s="193">
        <v>65</v>
      </c>
      <c r="L85" s="193">
        <v>118</v>
      </c>
      <c r="M85" s="193">
        <v>0</v>
      </c>
      <c r="N85" s="194">
        <v>719</v>
      </c>
      <c r="O85" s="196">
        <v>421</v>
      </c>
      <c r="P85" s="196">
        <v>298</v>
      </c>
      <c r="Q85" s="196">
        <v>78</v>
      </c>
      <c r="R85" s="196">
        <v>420</v>
      </c>
      <c r="S85" s="196">
        <v>222</v>
      </c>
      <c r="T85" s="193">
        <v>685</v>
      </c>
      <c r="U85" s="193">
        <v>11</v>
      </c>
      <c r="V85" s="193">
        <v>24</v>
      </c>
      <c r="W85" s="193">
        <v>680</v>
      </c>
      <c r="X85" s="193" t="s">
        <v>1105</v>
      </c>
      <c r="Y85" s="193">
        <v>37</v>
      </c>
      <c r="Z85" s="193">
        <v>94</v>
      </c>
      <c r="AA85" s="193">
        <v>625</v>
      </c>
      <c r="AB85" s="193">
        <v>5</v>
      </c>
      <c r="AC85" s="193">
        <v>68</v>
      </c>
      <c r="AD85" s="193">
        <v>60</v>
      </c>
      <c r="AE85" s="193">
        <v>37</v>
      </c>
      <c r="AF85" s="193">
        <v>121</v>
      </c>
      <c r="AG85" s="193">
        <v>16</v>
      </c>
      <c r="AH85" s="193">
        <v>154</v>
      </c>
      <c r="AI85" s="193">
        <v>67</v>
      </c>
      <c r="AJ85" s="193">
        <v>74</v>
      </c>
      <c r="AK85" s="193" t="s">
        <v>1105</v>
      </c>
      <c r="AL85" s="193">
        <v>115</v>
      </c>
      <c r="AM85" s="193">
        <v>162</v>
      </c>
      <c r="AN85" s="193">
        <v>412</v>
      </c>
      <c r="AO85" s="193">
        <v>113</v>
      </c>
      <c r="AP85" s="193">
        <v>32</v>
      </c>
      <c r="AQ85" s="193">
        <v>15</v>
      </c>
      <c r="AR85" s="193">
        <v>226</v>
      </c>
      <c r="AS85" s="193">
        <v>143</v>
      </c>
      <c r="AT85" s="193">
        <v>297</v>
      </c>
      <c r="AU85" s="193">
        <v>38</v>
      </c>
      <c r="AV85" s="194">
        <v>411</v>
      </c>
      <c r="AW85" s="193">
        <v>254</v>
      </c>
      <c r="AX85" s="193">
        <v>77</v>
      </c>
      <c r="AY85" s="193">
        <v>68</v>
      </c>
      <c r="AZ85" s="203">
        <v>12</v>
      </c>
    </row>
    <row r="86" spans="1:52" ht="42.75" customHeight="1">
      <c r="A86" s="201" t="s">
        <v>95</v>
      </c>
      <c r="B86" s="202" t="s">
        <v>88</v>
      </c>
      <c r="C86" s="202" t="s">
        <v>89</v>
      </c>
      <c r="D86" s="193">
        <v>463</v>
      </c>
      <c r="E86" s="193">
        <v>17</v>
      </c>
      <c r="F86" s="193">
        <v>178</v>
      </c>
      <c r="G86" s="193">
        <v>151</v>
      </c>
      <c r="H86" s="193">
        <v>21</v>
      </c>
      <c r="I86" s="193">
        <v>9</v>
      </c>
      <c r="J86" s="193">
        <v>21</v>
      </c>
      <c r="K86" s="193">
        <v>38</v>
      </c>
      <c r="L86" s="193">
        <v>28</v>
      </c>
      <c r="M86" s="193">
        <v>0</v>
      </c>
      <c r="N86" s="194">
        <v>172</v>
      </c>
      <c r="O86" s="196">
        <v>92</v>
      </c>
      <c r="P86" s="196">
        <v>80</v>
      </c>
      <c r="Q86" s="196">
        <v>16</v>
      </c>
      <c r="R86" s="196">
        <v>98</v>
      </c>
      <c r="S86" s="196">
        <v>57</v>
      </c>
      <c r="T86" s="193">
        <v>167</v>
      </c>
      <c r="U86" s="193" t="s">
        <v>1105</v>
      </c>
      <c r="V86" s="193" t="s">
        <v>1105</v>
      </c>
      <c r="W86" s="193">
        <v>161</v>
      </c>
      <c r="X86" s="193" t="s">
        <v>1105</v>
      </c>
      <c r="Y86" s="193">
        <v>9</v>
      </c>
      <c r="Z86" s="193">
        <v>18</v>
      </c>
      <c r="AA86" s="193">
        <v>153</v>
      </c>
      <c r="AB86" s="193" t="s">
        <v>1105</v>
      </c>
      <c r="AC86" s="193">
        <v>10</v>
      </c>
      <c r="AD86" s="193">
        <v>19</v>
      </c>
      <c r="AE86" s="193">
        <v>13</v>
      </c>
      <c r="AF86" s="193">
        <v>32</v>
      </c>
      <c r="AG86" s="193">
        <v>8</v>
      </c>
      <c r="AH86" s="193">
        <v>47</v>
      </c>
      <c r="AI86" s="193">
        <v>13</v>
      </c>
      <c r="AJ86" s="193">
        <v>17</v>
      </c>
      <c r="AK86" s="193">
        <v>0</v>
      </c>
      <c r="AL86" s="193">
        <v>13</v>
      </c>
      <c r="AM86" s="193">
        <v>43</v>
      </c>
      <c r="AN86" s="193">
        <v>94</v>
      </c>
      <c r="AO86" s="193">
        <v>30</v>
      </c>
      <c r="AP86" s="193" t="s">
        <v>1105</v>
      </c>
      <c r="AQ86" s="193">
        <v>5</v>
      </c>
      <c r="AR86" s="193">
        <v>64</v>
      </c>
      <c r="AS86" s="193">
        <v>38</v>
      </c>
      <c r="AT86" s="193">
        <v>52</v>
      </c>
      <c r="AU86" s="193">
        <v>12</v>
      </c>
      <c r="AV86" s="194">
        <v>98</v>
      </c>
      <c r="AW86" s="193">
        <v>63</v>
      </c>
      <c r="AX86" s="193">
        <v>17</v>
      </c>
      <c r="AY86" s="193">
        <v>15</v>
      </c>
      <c r="AZ86" s="203" t="s">
        <v>1105</v>
      </c>
    </row>
    <row r="87" spans="1:52" ht="42.75" customHeight="1">
      <c r="A87" s="201" t="s">
        <v>96</v>
      </c>
      <c r="B87" s="202" t="s">
        <v>88</v>
      </c>
      <c r="C87" s="202" t="s">
        <v>89</v>
      </c>
      <c r="D87" s="193">
        <v>553</v>
      </c>
      <c r="E87" s="193">
        <v>24</v>
      </c>
      <c r="F87" s="193">
        <v>187</v>
      </c>
      <c r="G87" s="193">
        <v>180</v>
      </c>
      <c r="H87" s="193">
        <v>45</v>
      </c>
      <c r="I87" s="193">
        <v>10</v>
      </c>
      <c r="J87" s="193">
        <v>39</v>
      </c>
      <c r="K87" s="193">
        <v>30</v>
      </c>
      <c r="L87" s="193">
        <v>37</v>
      </c>
      <c r="M87" s="193" t="s">
        <v>1105</v>
      </c>
      <c r="N87" s="194">
        <v>225</v>
      </c>
      <c r="O87" s="196">
        <v>125</v>
      </c>
      <c r="P87" s="196">
        <v>101</v>
      </c>
      <c r="Q87" s="196">
        <v>16</v>
      </c>
      <c r="R87" s="196">
        <v>127</v>
      </c>
      <c r="S87" s="196">
        <v>83</v>
      </c>
      <c r="T87" s="193">
        <v>204</v>
      </c>
      <c r="U87" s="193">
        <v>6</v>
      </c>
      <c r="V87" s="193">
        <v>16</v>
      </c>
      <c r="W87" s="193">
        <v>198</v>
      </c>
      <c r="X87" s="193" t="s">
        <v>1105</v>
      </c>
      <c r="Y87" s="193">
        <v>26</v>
      </c>
      <c r="Z87" s="193">
        <v>25</v>
      </c>
      <c r="AA87" s="193">
        <v>200</v>
      </c>
      <c r="AB87" s="193" t="s">
        <v>1105</v>
      </c>
      <c r="AC87" s="193">
        <v>18</v>
      </c>
      <c r="AD87" s="193">
        <v>21</v>
      </c>
      <c r="AE87" s="193">
        <v>16</v>
      </c>
      <c r="AF87" s="193">
        <v>49</v>
      </c>
      <c r="AG87" s="193">
        <v>10</v>
      </c>
      <c r="AH87" s="193">
        <v>45</v>
      </c>
      <c r="AI87" s="193">
        <v>25</v>
      </c>
      <c r="AJ87" s="193">
        <v>17</v>
      </c>
      <c r="AK87" s="193">
        <v>0</v>
      </c>
      <c r="AL87" s="193">
        <v>22</v>
      </c>
      <c r="AM87" s="193">
        <v>55</v>
      </c>
      <c r="AN87" s="193">
        <v>118</v>
      </c>
      <c r="AO87" s="193">
        <v>42</v>
      </c>
      <c r="AP87" s="193">
        <v>11</v>
      </c>
      <c r="AQ87" s="193">
        <v>5</v>
      </c>
      <c r="AR87" s="193">
        <v>80</v>
      </c>
      <c r="AS87" s="193">
        <v>65</v>
      </c>
      <c r="AT87" s="193">
        <v>61</v>
      </c>
      <c r="AU87" s="193">
        <v>14</v>
      </c>
      <c r="AV87" s="194">
        <v>121</v>
      </c>
      <c r="AW87" s="193">
        <v>62</v>
      </c>
      <c r="AX87" s="193">
        <v>25</v>
      </c>
      <c r="AY87" s="193">
        <v>30</v>
      </c>
      <c r="AZ87" s="203" t="s">
        <v>1105</v>
      </c>
    </row>
    <row r="88" spans="1:52" ht="42.75" customHeight="1">
      <c r="A88" s="201" t="s">
        <v>97</v>
      </c>
      <c r="B88" s="202" t="s">
        <v>88</v>
      </c>
      <c r="C88" s="202" t="s">
        <v>89</v>
      </c>
      <c r="D88" s="194">
        <v>3036</v>
      </c>
      <c r="E88" s="193">
        <v>80</v>
      </c>
      <c r="F88" s="193">
        <v>795</v>
      </c>
      <c r="G88" s="194">
        <v>1252</v>
      </c>
      <c r="H88" s="193">
        <v>149</v>
      </c>
      <c r="I88" s="193">
        <v>52</v>
      </c>
      <c r="J88" s="193">
        <v>146</v>
      </c>
      <c r="K88" s="193">
        <v>290</v>
      </c>
      <c r="L88" s="193">
        <v>273</v>
      </c>
      <c r="M88" s="193">
        <v>0</v>
      </c>
      <c r="N88" s="194">
        <v>1401</v>
      </c>
      <c r="O88" s="196">
        <v>783</v>
      </c>
      <c r="P88" s="196">
        <v>618</v>
      </c>
      <c r="Q88" s="196">
        <v>195</v>
      </c>
      <c r="R88" s="196">
        <v>838</v>
      </c>
      <c r="S88" s="196">
        <v>369</v>
      </c>
      <c r="T88" s="194">
        <v>1314</v>
      </c>
      <c r="U88" s="193">
        <v>39</v>
      </c>
      <c r="V88" s="193">
        <v>49</v>
      </c>
      <c r="W88" s="194">
        <v>1274</v>
      </c>
      <c r="X88" s="193">
        <v>8</v>
      </c>
      <c r="Y88" s="193">
        <v>119</v>
      </c>
      <c r="Z88" s="193">
        <v>193</v>
      </c>
      <c r="AA88" s="194">
        <v>1208</v>
      </c>
      <c r="AB88" s="193">
        <v>24</v>
      </c>
      <c r="AC88" s="193">
        <v>162</v>
      </c>
      <c r="AD88" s="193">
        <v>121</v>
      </c>
      <c r="AE88" s="193">
        <v>90</v>
      </c>
      <c r="AF88" s="193">
        <v>280</v>
      </c>
      <c r="AG88" s="193">
        <v>25</v>
      </c>
      <c r="AH88" s="193">
        <v>233</v>
      </c>
      <c r="AI88" s="193">
        <v>95</v>
      </c>
      <c r="AJ88" s="193">
        <v>149</v>
      </c>
      <c r="AK88" s="193" t="s">
        <v>1105</v>
      </c>
      <c r="AL88" s="193">
        <v>223</v>
      </c>
      <c r="AM88" s="193">
        <v>341</v>
      </c>
      <c r="AN88" s="193">
        <v>740</v>
      </c>
      <c r="AO88" s="193">
        <v>275</v>
      </c>
      <c r="AP88" s="193">
        <v>46</v>
      </c>
      <c r="AQ88" s="193">
        <v>30</v>
      </c>
      <c r="AR88" s="193">
        <v>397</v>
      </c>
      <c r="AS88" s="193">
        <v>375</v>
      </c>
      <c r="AT88" s="193">
        <v>520</v>
      </c>
      <c r="AU88" s="193">
        <v>79</v>
      </c>
      <c r="AV88" s="194">
        <v>819</v>
      </c>
      <c r="AW88" s="193">
        <v>408</v>
      </c>
      <c r="AX88" s="193">
        <v>180</v>
      </c>
      <c r="AY88" s="193">
        <v>198</v>
      </c>
      <c r="AZ88" s="203">
        <v>33</v>
      </c>
    </row>
    <row r="89" spans="1:52" ht="42.75" customHeight="1">
      <c r="A89" s="201" t="s">
        <v>98</v>
      </c>
      <c r="B89" s="202" t="s">
        <v>88</v>
      </c>
      <c r="C89" s="202" t="s">
        <v>89</v>
      </c>
      <c r="D89" s="193">
        <v>495</v>
      </c>
      <c r="E89" s="193">
        <v>13</v>
      </c>
      <c r="F89" s="193">
        <v>176</v>
      </c>
      <c r="G89" s="193">
        <v>183</v>
      </c>
      <c r="H89" s="193">
        <v>29</v>
      </c>
      <c r="I89" s="193">
        <v>12</v>
      </c>
      <c r="J89" s="193">
        <v>20</v>
      </c>
      <c r="K89" s="193">
        <v>26</v>
      </c>
      <c r="L89" s="193">
        <v>36</v>
      </c>
      <c r="M89" s="193">
        <v>0</v>
      </c>
      <c r="N89" s="194">
        <v>212</v>
      </c>
      <c r="O89" s="196">
        <v>122</v>
      </c>
      <c r="P89" s="196">
        <v>90</v>
      </c>
      <c r="Q89" s="196">
        <v>20</v>
      </c>
      <c r="R89" s="196">
        <v>119</v>
      </c>
      <c r="S89" s="196">
        <v>73</v>
      </c>
      <c r="T89" s="193">
        <v>199</v>
      </c>
      <c r="U89" s="193">
        <v>7</v>
      </c>
      <c r="V89" s="193">
        <v>5</v>
      </c>
      <c r="W89" s="193">
        <v>199</v>
      </c>
      <c r="X89" s="193" t="s">
        <v>1105</v>
      </c>
      <c r="Y89" s="193">
        <v>12</v>
      </c>
      <c r="Z89" s="193">
        <v>27</v>
      </c>
      <c r="AA89" s="193">
        <v>184</v>
      </c>
      <c r="AB89" s="193" t="s">
        <v>1105</v>
      </c>
      <c r="AC89" s="193">
        <v>23</v>
      </c>
      <c r="AD89" s="193">
        <v>15</v>
      </c>
      <c r="AE89" s="193">
        <v>9</v>
      </c>
      <c r="AF89" s="193">
        <v>35</v>
      </c>
      <c r="AG89" s="193">
        <v>8</v>
      </c>
      <c r="AH89" s="193">
        <v>55</v>
      </c>
      <c r="AI89" s="193">
        <v>30</v>
      </c>
      <c r="AJ89" s="193">
        <v>17</v>
      </c>
      <c r="AK89" s="193">
        <v>0</v>
      </c>
      <c r="AL89" s="193">
        <v>17</v>
      </c>
      <c r="AM89" s="193">
        <v>46</v>
      </c>
      <c r="AN89" s="193">
        <v>118</v>
      </c>
      <c r="AO89" s="193">
        <v>39</v>
      </c>
      <c r="AP89" s="193">
        <v>9</v>
      </c>
      <c r="AQ89" s="193">
        <v>5</v>
      </c>
      <c r="AR89" s="193">
        <v>70</v>
      </c>
      <c r="AS89" s="193">
        <v>61</v>
      </c>
      <c r="AT89" s="193">
        <v>55</v>
      </c>
      <c r="AU89" s="193">
        <v>20</v>
      </c>
      <c r="AV89" s="194">
        <v>139</v>
      </c>
      <c r="AW89" s="193">
        <v>90</v>
      </c>
      <c r="AX89" s="193">
        <v>20</v>
      </c>
      <c r="AY89" s="193">
        <v>25</v>
      </c>
      <c r="AZ89" s="203" t="s">
        <v>1105</v>
      </c>
    </row>
    <row r="90" spans="1:52" ht="42.75" customHeight="1">
      <c r="A90" s="201" t="s">
        <v>99</v>
      </c>
      <c r="B90" s="202" t="s">
        <v>88</v>
      </c>
      <c r="C90" s="202" t="s">
        <v>89</v>
      </c>
      <c r="D90" s="193">
        <v>235</v>
      </c>
      <c r="E90" s="193">
        <v>5</v>
      </c>
      <c r="F90" s="193">
        <v>89</v>
      </c>
      <c r="G90" s="193">
        <v>80</v>
      </c>
      <c r="H90" s="193">
        <v>15</v>
      </c>
      <c r="I90" s="193" t="s">
        <v>1105</v>
      </c>
      <c r="J90" s="193">
        <v>13</v>
      </c>
      <c r="K90" s="193">
        <v>17</v>
      </c>
      <c r="L90" s="193">
        <v>13</v>
      </c>
      <c r="M90" s="193">
        <v>0</v>
      </c>
      <c r="N90" s="194">
        <v>95</v>
      </c>
      <c r="O90" s="196">
        <v>55</v>
      </c>
      <c r="P90" s="196">
        <v>40</v>
      </c>
      <c r="Q90" s="196">
        <v>8</v>
      </c>
      <c r="R90" s="196">
        <v>51</v>
      </c>
      <c r="S90" s="196">
        <v>35</v>
      </c>
      <c r="T90" s="193">
        <v>93</v>
      </c>
      <c r="U90" s="193" t="s">
        <v>1105</v>
      </c>
      <c r="V90" s="193" t="s">
        <v>1105</v>
      </c>
      <c r="W90" s="193">
        <v>93</v>
      </c>
      <c r="X90" s="193">
        <v>0</v>
      </c>
      <c r="Y90" s="193" t="s">
        <v>1105</v>
      </c>
      <c r="Z90" s="193">
        <v>9</v>
      </c>
      <c r="AA90" s="193">
        <v>86</v>
      </c>
      <c r="AB90" s="193">
        <v>0</v>
      </c>
      <c r="AC90" s="193">
        <v>5</v>
      </c>
      <c r="AD90" s="193">
        <v>7</v>
      </c>
      <c r="AE90" s="193">
        <v>5</v>
      </c>
      <c r="AF90" s="193">
        <v>21</v>
      </c>
      <c r="AG90" s="193">
        <v>5</v>
      </c>
      <c r="AH90" s="193">
        <v>23</v>
      </c>
      <c r="AI90" s="193">
        <v>12</v>
      </c>
      <c r="AJ90" s="193">
        <v>9</v>
      </c>
      <c r="AK90" s="193">
        <v>0</v>
      </c>
      <c r="AL90" s="193">
        <v>8</v>
      </c>
      <c r="AM90" s="193">
        <v>25</v>
      </c>
      <c r="AN90" s="193">
        <v>51</v>
      </c>
      <c r="AO90" s="193">
        <v>15</v>
      </c>
      <c r="AP90" s="193" t="s">
        <v>1105</v>
      </c>
      <c r="AQ90" s="193" t="s">
        <v>1105</v>
      </c>
      <c r="AR90" s="193">
        <v>40</v>
      </c>
      <c r="AS90" s="193">
        <v>22</v>
      </c>
      <c r="AT90" s="193">
        <v>25</v>
      </c>
      <c r="AU90" s="193" t="s">
        <v>1105</v>
      </c>
      <c r="AV90" s="194">
        <v>57</v>
      </c>
      <c r="AW90" s="193">
        <v>36</v>
      </c>
      <c r="AX90" s="193">
        <v>11</v>
      </c>
      <c r="AY90" s="193">
        <v>9</v>
      </c>
      <c r="AZ90" s="203" t="s">
        <v>1105</v>
      </c>
    </row>
    <row r="91" spans="1:52" ht="42.75" customHeight="1">
      <c r="A91" s="201" t="s">
        <v>100</v>
      </c>
      <c r="B91" s="202" t="s">
        <v>101</v>
      </c>
      <c r="C91" s="202" t="s">
        <v>102</v>
      </c>
      <c r="D91" s="194">
        <v>1760</v>
      </c>
      <c r="E91" s="193">
        <v>59</v>
      </c>
      <c r="F91" s="193">
        <v>600</v>
      </c>
      <c r="G91" s="193">
        <v>606</v>
      </c>
      <c r="H91" s="193">
        <v>116</v>
      </c>
      <c r="I91" s="193">
        <v>46</v>
      </c>
      <c r="J91" s="193">
        <v>45</v>
      </c>
      <c r="K91" s="193">
        <v>183</v>
      </c>
      <c r="L91" s="193">
        <v>105</v>
      </c>
      <c r="M91" s="193">
        <v>0</v>
      </c>
      <c r="N91" s="194">
        <v>722</v>
      </c>
      <c r="O91" s="196">
        <v>410</v>
      </c>
      <c r="P91" s="196">
        <v>313</v>
      </c>
      <c r="Q91" s="196">
        <v>84</v>
      </c>
      <c r="R91" s="196">
        <v>426</v>
      </c>
      <c r="S91" s="196">
        <v>212</v>
      </c>
      <c r="T91" s="193">
        <v>696</v>
      </c>
      <c r="U91" s="193">
        <v>16</v>
      </c>
      <c r="V91" s="193">
        <v>10</v>
      </c>
      <c r="W91" s="193">
        <v>687</v>
      </c>
      <c r="X91" s="193" t="s">
        <v>1105</v>
      </c>
      <c r="Y91" s="193">
        <v>33</v>
      </c>
      <c r="Z91" s="193">
        <v>94</v>
      </c>
      <c r="AA91" s="193">
        <v>629</v>
      </c>
      <c r="AB91" s="193">
        <v>16</v>
      </c>
      <c r="AC91" s="193">
        <v>70</v>
      </c>
      <c r="AD91" s="193">
        <v>63</v>
      </c>
      <c r="AE91" s="193">
        <v>51</v>
      </c>
      <c r="AF91" s="193">
        <v>148</v>
      </c>
      <c r="AG91" s="193">
        <v>12</v>
      </c>
      <c r="AH91" s="193">
        <v>161</v>
      </c>
      <c r="AI91" s="193">
        <v>61</v>
      </c>
      <c r="AJ91" s="193">
        <v>57</v>
      </c>
      <c r="AK91" s="193" t="s">
        <v>1105</v>
      </c>
      <c r="AL91" s="193">
        <v>81</v>
      </c>
      <c r="AM91" s="193">
        <v>166</v>
      </c>
      <c r="AN91" s="193">
        <v>414</v>
      </c>
      <c r="AO91" s="193">
        <v>122</v>
      </c>
      <c r="AP91" s="193">
        <v>20</v>
      </c>
      <c r="AQ91" s="193">
        <v>27</v>
      </c>
      <c r="AR91" s="193">
        <v>277</v>
      </c>
      <c r="AS91" s="193">
        <v>140</v>
      </c>
      <c r="AT91" s="193">
        <v>224</v>
      </c>
      <c r="AU91" s="193">
        <v>54</v>
      </c>
      <c r="AV91" s="194">
        <v>372</v>
      </c>
      <c r="AW91" s="193">
        <v>208</v>
      </c>
      <c r="AX91" s="193">
        <v>82</v>
      </c>
      <c r="AY91" s="193">
        <v>71</v>
      </c>
      <c r="AZ91" s="203">
        <v>11</v>
      </c>
    </row>
    <row r="92" spans="1:52" ht="42.75" customHeight="1">
      <c r="A92" s="201" t="s">
        <v>103</v>
      </c>
      <c r="B92" s="202" t="s">
        <v>101</v>
      </c>
      <c r="C92" s="202" t="s">
        <v>102</v>
      </c>
      <c r="D92" s="194">
        <v>1001</v>
      </c>
      <c r="E92" s="193">
        <v>37</v>
      </c>
      <c r="F92" s="193">
        <v>371</v>
      </c>
      <c r="G92" s="193">
        <v>366</v>
      </c>
      <c r="H92" s="193">
        <v>56</v>
      </c>
      <c r="I92" s="193">
        <v>29</v>
      </c>
      <c r="J92" s="193">
        <v>24</v>
      </c>
      <c r="K92" s="193">
        <v>55</v>
      </c>
      <c r="L92" s="193">
        <v>62</v>
      </c>
      <c r="M92" s="193" t="s">
        <v>1105</v>
      </c>
      <c r="N92" s="194">
        <v>422</v>
      </c>
      <c r="O92" s="196">
        <v>241</v>
      </c>
      <c r="P92" s="196">
        <v>180</v>
      </c>
      <c r="Q92" s="196">
        <v>35</v>
      </c>
      <c r="R92" s="196">
        <v>253</v>
      </c>
      <c r="S92" s="196">
        <v>133</v>
      </c>
      <c r="T92" s="193">
        <v>403</v>
      </c>
      <c r="U92" s="193">
        <v>8</v>
      </c>
      <c r="V92" s="193">
        <v>10</v>
      </c>
      <c r="W92" s="193">
        <v>402</v>
      </c>
      <c r="X92" s="193">
        <v>0</v>
      </c>
      <c r="Y92" s="193">
        <v>20</v>
      </c>
      <c r="Z92" s="193">
        <v>74</v>
      </c>
      <c r="AA92" s="193">
        <v>348</v>
      </c>
      <c r="AB92" s="193">
        <v>6</v>
      </c>
      <c r="AC92" s="193">
        <v>43</v>
      </c>
      <c r="AD92" s="193">
        <v>48</v>
      </c>
      <c r="AE92" s="193">
        <v>20</v>
      </c>
      <c r="AF92" s="193">
        <v>77</v>
      </c>
      <c r="AG92" s="193">
        <v>14</v>
      </c>
      <c r="AH92" s="193">
        <v>93</v>
      </c>
      <c r="AI92" s="193">
        <v>49</v>
      </c>
      <c r="AJ92" s="193">
        <v>39</v>
      </c>
      <c r="AK92" s="193" t="s">
        <v>1105</v>
      </c>
      <c r="AL92" s="193">
        <v>32</v>
      </c>
      <c r="AM92" s="193">
        <v>78</v>
      </c>
      <c r="AN92" s="193">
        <v>252</v>
      </c>
      <c r="AO92" s="193">
        <v>75</v>
      </c>
      <c r="AP92" s="193">
        <v>18</v>
      </c>
      <c r="AQ92" s="193">
        <v>14</v>
      </c>
      <c r="AR92" s="193">
        <v>156</v>
      </c>
      <c r="AS92" s="193">
        <v>73</v>
      </c>
      <c r="AT92" s="193">
        <v>147</v>
      </c>
      <c r="AU92" s="193">
        <v>32</v>
      </c>
      <c r="AV92" s="194">
        <v>253</v>
      </c>
      <c r="AW92" s="193">
        <v>141</v>
      </c>
      <c r="AX92" s="193">
        <v>52</v>
      </c>
      <c r="AY92" s="193">
        <v>52</v>
      </c>
      <c r="AZ92" s="203">
        <v>8</v>
      </c>
    </row>
    <row r="93" spans="1:52" ht="42.75" customHeight="1">
      <c r="A93" s="201" t="s">
        <v>104</v>
      </c>
      <c r="B93" s="202" t="s">
        <v>101</v>
      </c>
      <c r="C93" s="202" t="s">
        <v>102</v>
      </c>
      <c r="D93" s="193">
        <v>747</v>
      </c>
      <c r="E93" s="193">
        <v>31</v>
      </c>
      <c r="F93" s="193">
        <v>260</v>
      </c>
      <c r="G93" s="193">
        <v>252</v>
      </c>
      <c r="H93" s="193">
        <v>50</v>
      </c>
      <c r="I93" s="193">
        <v>28</v>
      </c>
      <c r="J93" s="193">
        <v>24</v>
      </c>
      <c r="K93" s="193">
        <v>47</v>
      </c>
      <c r="L93" s="193">
        <v>54</v>
      </c>
      <c r="M93" s="193">
        <v>0</v>
      </c>
      <c r="N93" s="194">
        <v>302</v>
      </c>
      <c r="O93" s="196">
        <v>176</v>
      </c>
      <c r="P93" s="196">
        <v>126</v>
      </c>
      <c r="Q93" s="196">
        <v>22</v>
      </c>
      <c r="R93" s="196">
        <v>174</v>
      </c>
      <c r="S93" s="196">
        <v>105</v>
      </c>
      <c r="T93" s="193">
        <v>294</v>
      </c>
      <c r="U93" s="193" t="s">
        <v>1105</v>
      </c>
      <c r="V93" s="193">
        <v>5</v>
      </c>
      <c r="W93" s="193">
        <v>289</v>
      </c>
      <c r="X93" s="193" t="s">
        <v>1105</v>
      </c>
      <c r="Y93" s="193">
        <v>12</v>
      </c>
      <c r="Z93" s="193">
        <v>58</v>
      </c>
      <c r="AA93" s="193">
        <v>244</v>
      </c>
      <c r="AB93" s="193" t="s">
        <v>1105</v>
      </c>
      <c r="AC93" s="193">
        <v>25</v>
      </c>
      <c r="AD93" s="193">
        <v>26</v>
      </c>
      <c r="AE93" s="193">
        <v>19</v>
      </c>
      <c r="AF93" s="193">
        <v>59</v>
      </c>
      <c r="AG93" s="193">
        <v>9</v>
      </c>
      <c r="AH93" s="193">
        <v>61</v>
      </c>
      <c r="AI93" s="193">
        <v>42</v>
      </c>
      <c r="AJ93" s="193">
        <v>27</v>
      </c>
      <c r="AK93" s="193">
        <v>0</v>
      </c>
      <c r="AL93" s="193">
        <v>33</v>
      </c>
      <c r="AM93" s="193">
        <v>74</v>
      </c>
      <c r="AN93" s="193">
        <v>167</v>
      </c>
      <c r="AO93" s="193">
        <v>48</v>
      </c>
      <c r="AP93" s="193">
        <v>12</v>
      </c>
      <c r="AQ93" s="193">
        <v>16</v>
      </c>
      <c r="AR93" s="193">
        <v>99</v>
      </c>
      <c r="AS93" s="193">
        <v>49</v>
      </c>
      <c r="AT93" s="193">
        <v>120</v>
      </c>
      <c r="AU93" s="193">
        <v>18</v>
      </c>
      <c r="AV93" s="194">
        <v>175</v>
      </c>
      <c r="AW93" s="193">
        <v>89</v>
      </c>
      <c r="AX93" s="193">
        <v>43</v>
      </c>
      <c r="AY93" s="193">
        <v>38</v>
      </c>
      <c r="AZ93" s="203">
        <v>5</v>
      </c>
    </row>
    <row r="94" spans="1:52" ht="42.75" customHeight="1">
      <c r="A94" s="201" t="s">
        <v>105</v>
      </c>
      <c r="B94" s="202" t="s">
        <v>101</v>
      </c>
      <c r="C94" s="202" t="s">
        <v>102</v>
      </c>
      <c r="D94" s="193">
        <v>150</v>
      </c>
      <c r="E94" s="193">
        <v>5</v>
      </c>
      <c r="F94" s="193">
        <v>51</v>
      </c>
      <c r="G94" s="193">
        <v>42</v>
      </c>
      <c r="H94" s="193">
        <v>9</v>
      </c>
      <c r="I94" s="193">
        <v>5</v>
      </c>
      <c r="J94" s="193">
        <v>10</v>
      </c>
      <c r="K94" s="193">
        <v>20</v>
      </c>
      <c r="L94" s="193">
        <v>8</v>
      </c>
      <c r="M94" s="193">
        <v>0</v>
      </c>
      <c r="N94" s="194">
        <v>51</v>
      </c>
      <c r="O94" s="196">
        <v>26</v>
      </c>
      <c r="P94" s="196">
        <v>25</v>
      </c>
      <c r="Q94" s="196" t="s">
        <v>1105</v>
      </c>
      <c r="R94" s="196">
        <v>30</v>
      </c>
      <c r="S94" s="196">
        <v>18</v>
      </c>
      <c r="T94" s="193">
        <v>49</v>
      </c>
      <c r="U94" s="193" t="s">
        <v>1105</v>
      </c>
      <c r="V94" s="193">
        <v>0</v>
      </c>
      <c r="W94" s="193">
        <v>49</v>
      </c>
      <c r="X94" s="193" t="s">
        <v>1105</v>
      </c>
      <c r="Y94" s="193" t="s">
        <v>1105</v>
      </c>
      <c r="Z94" s="193">
        <v>11</v>
      </c>
      <c r="AA94" s="193">
        <v>39</v>
      </c>
      <c r="AB94" s="193">
        <v>0</v>
      </c>
      <c r="AC94" s="193" t="s">
        <v>1105</v>
      </c>
      <c r="AD94" s="193" t="s">
        <v>1105</v>
      </c>
      <c r="AE94" s="193" t="s">
        <v>1105</v>
      </c>
      <c r="AF94" s="193">
        <v>12</v>
      </c>
      <c r="AG94" s="193" t="s">
        <v>1105</v>
      </c>
      <c r="AH94" s="193">
        <v>11</v>
      </c>
      <c r="AI94" s="193">
        <v>9</v>
      </c>
      <c r="AJ94" s="193">
        <v>6</v>
      </c>
      <c r="AK94" s="193">
        <v>0</v>
      </c>
      <c r="AL94" s="193">
        <v>6</v>
      </c>
      <c r="AM94" s="193">
        <v>17</v>
      </c>
      <c r="AN94" s="193">
        <v>28</v>
      </c>
      <c r="AO94" s="193" t="s">
        <v>1105</v>
      </c>
      <c r="AP94" s="193" t="s">
        <v>1105</v>
      </c>
      <c r="AQ94" s="193" t="s">
        <v>1105</v>
      </c>
      <c r="AR94" s="193">
        <v>13</v>
      </c>
      <c r="AS94" s="193">
        <v>12</v>
      </c>
      <c r="AT94" s="193">
        <v>20</v>
      </c>
      <c r="AU94" s="193">
        <v>5</v>
      </c>
      <c r="AV94" s="194">
        <v>23</v>
      </c>
      <c r="AW94" s="193">
        <v>7</v>
      </c>
      <c r="AX94" s="193">
        <v>7</v>
      </c>
      <c r="AY94" s="193">
        <v>7</v>
      </c>
      <c r="AZ94" s="203" t="s">
        <v>1105</v>
      </c>
    </row>
    <row r="95" spans="1:52" ht="42.75" customHeight="1">
      <c r="A95" s="201" t="s">
        <v>106</v>
      </c>
      <c r="B95" s="202" t="s">
        <v>101</v>
      </c>
      <c r="C95" s="202" t="s">
        <v>102</v>
      </c>
      <c r="D95" s="194">
        <v>2888</v>
      </c>
      <c r="E95" s="193">
        <v>94</v>
      </c>
      <c r="F95" s="194">
        <v>1038</v>
      </c>
      <c r="G95" s="194">
        <v>1122</v>
      </c>
      <c r="H95" s="193">
        <v>173</v>
      </c>
      <c r="I95" s="193">
        <v>94</v>
      </c>
      <c r="J95" s="193">
        <v>87</v>
      </c>
      <c r="K95" s="193">
        <v>75</v>
      </c>
      <c r="L95" s="193">
        <v>201</v>
      </c>
      <c r="M95" s="193" t="s">
        <v>1105</v>
      </c>
      <c r="N95" s="194">
        <v>1295</v>
      </c>
      <c r="O95" s="196">
        <v>747</v>
      </c>
      <c r="P95" s="196">
        <v>548</v>
      </c>
      <c r="Q95" s="196">
        <v>149</v>
      </c>
      <c r="R95" s="196">
        <v>772</v>
      </c>
      <c r="S95" s="196">
        <v>374</v>
      </c>
      <c r="T95" s="194">
        <v>1252</v>
      </c>
      <c r="U95" s="193">
        <v>20</v>
      </c>
      <c r="V95" s="193">
        <v>23</v>
      </c>
      <c r="W95" s="194">
        <v>1238</v>
      </c>
      <c r="X95" s="193" t="s">
        <v>1105</v>
      </c>
      <c r="Y95" s="193">
        <v>55</v>
      </c>
      <c r="Z95" s="193">
        <v>204</v>
      </c>
      <c r="AA95" s="194">
        <v>1091</v>
      </c>
      <c r="AB95" s="193">
        <v>32</v>
      </c>
      <c r="AC95" s="193">
        <v>171</v>
      </c>
      <c r="AD95" s="193">
        <v>127</v>
      </c>
      <c r="AE95" s="193">
        <v>59</v>
      </c>
      <c r="AF95" s="193">
        <v>238</v>
      </c>
      <c r="AG95" s="193">
        <v>26</v>
      </c>
      <c r="AH95" s="193">
        <v>268</v>
      </c>
      <c r="AI95" s="193">
        <v>105</v>
      </c>
      <c r="AJ95" s="193">
        <v>135</v>
      </c>
      <c r="AK95" s="193">
        <v>0</v>
      </c>
      <c r="AL95" s="193">
        <v>134</v>
      </c>
      <c r="AM95" s="193">
        <v>261</v>
      </c>
      <c r="AN95" s="193">
        <v>692</v>
      </c>
      <c r="AO95" s="193">
        <v>295</v>
      </c>
      <c r="AP95" s="193">
        <v>48</v>
      </c>
      <c r="AQ95" s="193">
        <v>38</v>
      </c>
      <c r="AR95" s="193">
        <v>408</v>
      </c>
      <c r="AS95" s="193">
        <v>251</v>
      </c>
      <c r="AT95" s="193">
        <v>494</v>
      </c>
      <c r="AU95" s="193">
        <v>103</v>
      </c>
      <c r="AV95" s="194">
        <v>726</v>
      </c>
      <c r="AW95" s="193">
        <v>401</v>
      </c>
      <c r="AX95" s="193">
        <v>172</v>
      </c>
      <c r="AY95" s="193">
        <v>132</v>
      </c>
      <c r="AZ95" s="203">
        <v>21</v>
      </c>
    </row>
    <row r="96" spans="1:52" ht="42.75" customHeight="1">
      <c r="A96" s="201" t="s">
        <v>107</v>
      </c>
      <c r="B96" s="202" t="s">
        <v>101</v>
      </c>
      <c r="C96" s="202" t="s">
        <v>102</v>
      </c>
      <c r="D96" s="193">
        <v>184</v>
      </c>
      <c r="E96" s="193">
        <v>8</v>
      </c>
      <c r="F96" s="193">
        <v>77</v>
      </c>
      <c r="G96" s="193">
        <v>56</v>
      </c>
      <c r="H96" s="193">
        <v>13</v>
      </c>
      <c r="I96" s="193">
        <v>6</v>
      </c>
      <c r="J96" s="193">
        <v>5</v>
      </c>
      <c r="K96" s="193">
        <v>15</v>
      </c>
      <c r="L96" s="193">
        <v>5</v>
      </c>
      <c r="M96" s="193">
        <v>0</v>
      </c>
      <c r="N96" s="194">
        <v>69</v>
      </c>
      <c r="O96" s="196">
        <v>40</v>
      </c>
      <c r="P96" s="196">
        <v>28</v>
      </c>
      <c r="Q96" s="196" t="s">
        <v>1105</v>
      </c>
      <c r="R96" s="196">
        <v>32</v>
      </c>
      <c r="S96" s="196">
        <v>34</v>
      </c>
      <c r="T96" s="193">
        <v>68</v>
      </c>
      <c r="U96" s="193">
        <v>0</v>
      </c>
      <c r="V96" s="193">
        <v>0</v>
      </c>
      <c r="W96" s="193">
        <v>68</v>
      </c>
      <c r="X96" s="193">
        <v>0</v>
      </c>
      <c r="Y96" s="193">
        <v>0</v>
      </c>
      <c r="Z96" s="193">
        <v>20</v>
      </c>
      <c r="AA96" s="193">
        <v>49</v>
      </c>
      <c r="AB96" s="193" t="s">
        <v>1105</v>
      </c>
      <c r="AC96" s="193" t="s">
        <v>1105</v>
      </c>
      <c r="AD96" s="193" t="s">
        <v>1105</v>
      </c>
      <c r="AE96" s="193" t="s">
        <v>1105</v>
      </c>
      <c r="AF96" s="193">
        <v>13</v>
      </c>
      <c r="AG96" s="193" t="s">
        <v>1105</v>
      </c>
      <c r="AH96" s="193">
        <v>17</v>
      </c>
      <c r="AI96" s="193">
        <v>11</v>
      </c>
      <c r="AJ96" s="193">
        <v>12</v>
      </c>
      <c r="AK96" s="193">
        <v>0</v>
      </c>
      <c r="AL96" s="193" t="s">
        <v>1105</v>
      </c>
      <c r="AM96" s="193">
        <v>27</v>
      </c>
      <c r="AN96" s="193">
        <v>34</v>
      </c>
      <c r="AO96" s="193">
        <v>6</v>
      </c>
      <c r="AP96" s="193" t="s">
        <v>1105</v>
      </c>
      <c r="AQ96" s="193" t="s">
        <v>1105</v>
      </c>
      <c r="AR96" s="193">
        <v>21</v>
      </c>
      <c r="AS96" s="193">
        <v>10</v>
      </c>
      <c r="AT96" s="193">
        <v>35</v>
      </c>
      <c r="AU96" s="193" t="s">
        <v>1105</v>
      </c>
      <c r="AV96" s="194">
        <v>41</v>
      </c>
      <c r="AW96" s="193">
        <v>25</v>
      </c>
      <c r="AX96" s="193">
        <v>8</v>
      </c>
      <c r="AY96" s="193">
        <v>6</v>
      </c>
      <c r="AZ96" s="203" t="s">
        <v>1105</v>
      </c>
    </row>
    <row r="97" spans="1:52" ht="42.75" customHeight="1">
      <c r="A97" s="201" t="s">
        <v>108</v>
      </c>
      <c r="B97" s="202" t="s">
        <v>101</v>
      </c>
      <c r="C97" s="202" t="s">
        <v>102</v>
      </c>
      <c r="D97" s="193">
        <v>195</v>
      </c>
      <c r="E97" s="193">
        <v>10</v>
      </c>
      <c r="F97" s="193">
        <v>67</v>
      </c>
      <c r="G97" s="193">
        <v>90</v>
      </c>
      <c r="H97" s="193">
        <v>6</v>
      </c>
      <c r="I97" s="193" t="s">
        <v>1105</v>
      </c>
      <c r="J97" s="193">
        <v>6</v>
      </c>
      <c r="K97" s="193">
        <v>9</v>
      </c>
      <c r="L97" s="193">
        <v>6</v>
      </c>
      <c r="M97" s="193">
        <v>0</v>
      </c>
      <c r="N97" s="194">
        <v>96</v>
      </c>
      <c r="O97" s="196">
        <v>59</v>
      </c>
      <c r="P97" s="196">
        <v>36</v>
      </c>
      <c r="Q97" s="196">
        <v>7</v>
      </c>
      <c r="R97" s="196">
        <v>44</v>
      </c>
      <c r="S97" s="196">
        <v>45</v>
      </c>
      <c r="T97" s="193">
        <v>93</v>
      </c>
      <c r="U97" s="193" t="s">
        <v>1105</v>
      </c>
      <c r="V97" s="193" t="s">
        <v>1105</v>
      </c>
      <c r="W97" s="193">
        <v>93</v>
      </c>
      <c r="X97" s="193">
        <v>0</v>
      </c>
      <c r="Y97" s="193" t="s">
        <v>1105</v>
      </c>
      <c r="Z97" s="193">
        <v>12</v>
      </c>
      <c r="AA97" s="193">
        <v>83</v>
      </c>
      <c r="AB97" s="193" t="s">
        <v>1105</v>
      </c>
      <c r="AC97" s="193">
        <v>6</v>
      </c>
      <c r="AD97" s="193">
        <v>5</v>
      </c>
      <c r="AE97" s="193">
        <v>6</v>
      </c>
      <c r="AF97" s="193">
        <v>17</v>
      </c>
      <c r="AG97" s="193">
        <v>11</v>
      </c>
      <c r="AH97" s="193">
        <v>17</v>
      </c>
      <c r="AI97" s="193">
        <v>13</v>
      </c>
      <c r="AJ97" s="193">
        <v>5</v>
      </c>
      <c r="AK97" s="193">
        <v>0</v>
      </c>
      <c r="AL97" s="193">
        <v>14</v>
      </c>
      <c r="AM97" s="193">
        <v>23</v>
      </c>
      <c r="AN97" s="193">
        <v>53</v>
      </c>
      <c r="AO97" s="193">
        <v>16</v>
      </c>
      <c r="AP97" s="193" t="s">
        <v>1105</v>
      </c>
      <c r="AQ97" s="193" t="s">
        <v>1105</v>
      </c>
      <c r="AR97" s="193">
        <v>32</v>
      </c>
      <c r="AS97" s="193">
        <v>22</v>
      </c>
      <c r="AT97" s="193">
        <v>34</v>
      </c>
      <c r="AU97" s="193">
        <v>5</v>
      </c>
      <c r="AV97" s="194">
        <v>64</v>
      </c>
      <c r="AW97" s="193">
        <v>39</v>
      </c>
      <c r="AX97" s="193">
        <v>9</v>
      </c>
      <c r="AY97" s="193">
        <v>15</v>
      </c>
      <c r="AZ97" s="203" t="s">
        <v>1105</v>
      </c>
    </row>
    <row r="98" spans="1:52" ht="42.75" customHeight="1">
      <c r="A98" s="201" t="s">
        <v>109</v>
      </c>
      <c r="B98" s="202" t="s">
        <v>101</v>
      </c>
      <c r="C98" s="202" t="s">
        <v>102</v>
      </c>
      <c r="D98" s="194">
        <v>2119</v>
      </c>
      <c r="E98" s="193">
        <v>47</v>
      </c>
      <c r="F98" s="193">
        <v>758</v>
      </c>
      <c r="G98" s="193">
        <v>707</v>
      </c>
      <c r="H98" s="193">
        <v>131</v>
      </c>
      <c r="I98" s="193">
        <v>65</v>
      </c>
      <c r="J98" s="193">
        <v>59</v>
      </c>
      <c r="K98" s="193">
        <v>200</v>
      </c>
      <c r="L98" s="193">
        <v>151</v>
      </c>
      <c r="M98" s="193" t="s">
        <v>1105</v>
      </c>
      <c r="N98" s="194">
        <v>838</v>
      </c>
      <c r="O98" s="196">
        <v>442</v>
      </c>
      <c r="P98" s="196">
        <v>396</v>
      </c>
      <c r="Q98" s="196">
        <v>97</v>
      </c>
      <c r="R98" s="196">
        <v>527</v>
      </c>
      <c r="S98" s="196">
        <v>214</v>
      </c>
      <c r="T98" s="193">
        <v>812</v>
      </c>
      <c r="U98" s="193">
        <v>11</v>
      </c>
      <c r="V98" s="193">
        <v>16</v>
      </c>
      <c r="W98" s="193">
        <v>793</v>
      </c>
      <c r="X98" s="193" t="s">
        <v>1105</v>
      </c>
      <c r="Y98" s="193">
        <v>45</v>
      </c>
      <c r="Z98" s="193">
        <v>96</v>
      </c>
      <c r="AA98" s="193">
        <v>742</v>
      </c>
      <c r="AB98" s="193">
        <v>20</v>
      </c>
      <c r="AC98" s="193">
        <v>124</v>
      </c>
      <c r="AD98" s="193">
        <v>101</v>
      </c>
      <c r="AE98" s="193">
        <v>52</v>
      </c>
      <c r="AF98" s="193">
        <v>187</v>
      </c>
      <c r="AG98" s="193">
        <v>7</v>
      </c>
      <c r="AH98" s="193">
        <v>149</v>
      </c>
      <c r="AI98" s="193">
        <v>49</v>
      </c>
      <c r="AJ98" s="193">
        <v>63</v>
      </c>
      <c r="AK98" s="193">
        <v>0</v>
      </c>
      <c r="AL98" s="193">
        <v>88</v>
      </c>
      <c r="AM98" s="193">
        <v>147</v>
      </c>
      <c r="AN98" s="193">
        <v>451</v>
      </c>
      <c r="AO98" s="193">
        <v>214</v>
      </c>
      <c r="AP98" s="193">
        <v>27</v>
      </c>
      <c r="AQ98" s="193">
        <v>27</v>
      </c>
      <c r="AR98" s="193">
        <v>318</v>
      </c>
      <c r="AS98" s="193">
        <v>152</v>
      </c>
      <c r="AT98" s="193">
        <v>254</v>
      </c>
      <c r="AU98" s="193">
        <v>88</v>
      </c>
      <c r="AV98" s="194">
        <v>454</v>
      </c>
      <c r="AW98" s="193">
        <v>237</v>
      </c>
      <c r="AX98" s="193">
        <v>112</v>
      </c>
      <c r="AY98" s="193">
        <v>88</v>
      </c>
      <c r="AZ98" s="203">
        <v>17</v>
      </c>
    </row>
    <row r="99" spans="1:52" ht="42.75" customHeight="1">
      <c r="A99" s="201" t="s">
        <v>110</v>
      </c>
      <c r="B99" s="202" t="s">
        <v>101</v>
      </c>
      <c r="C99" s="202" t="s">
        <v>102</v>
      </c>
      <c r="D99" s="194">
        <v>1042</v>
      </c>
      <c r="E99" s="193">
        <v>56</v>
      </c>
      <c r="F99" s="193">
        <v>335</v>
      </c>
      <c r="G99" s="193">
        <v>344</v>
      </c>
      <c r="H99" s="193">
        <v>40</v>
      </c>
      <c r="I99" s="193">
        <v>21</v>
      </c>
      <c r="J99" s="193">
        <v>42</v>
      </c>
      <c r="K99" s="193">
        <v>129</v>
      </c>
      <c r="L99" s="193">
        <v>74</v>
      </c>
      <c r="M99" s="193" t="s">
        <v>1105</v>
      </c>
      <c r="N99" s="194">
        <v>384</v>
      </c>
      <c r="O99" s="196">
        <v>230</v>
      </c>
      <c r="P99" s="196">
        <v>154</v>
      </c>
      <c r="Q99" s="196">
        <v>45</v>
      </c>
      <c r="R99" s="196">
        <v>212</v>
      </c>
      <c r="S99" s="196">
        <v>127</v>
      </c>
      <c r="T99" s="193">
        <v>363</v>
      </c>
      <c r="U99" s="193">
        <v>8</v>
      </c>
      <c r="V99" s="193">
        <v>13</v>
      </c>
      <c r="W99" s="193">
        <v>361</v>
      </c>
      <c r="X99" s="193">
        <v>0</v>
      </c>
      <c r="Y99" s="193">
        <v>23</v>
      </c>
      <c r="Z99" s="193">
        <v>73</v>
      </c>
      <c r="AA99" s="193">
        <v>311</v>
      </c>
      <c r="AB99" s="193">
        <v>5</v>
      </c>
      <c r="AC99" s="193">
        <v>26</v>
      </c>
      <c r="AD99" s="193">
        <v>28</v>
      </c>
      <c r="AE99" s="193">
        <v>19</v>
      </c>
      <c r="AF99" s="193">
        <v>84</v>
      </c>
      <c r="AG99" s="193">
        <v>15</v>
      </c>
      <c r="AH99" s="193">
        <v>85</v>
      </c>
      <c r="AI99" s="193">
        <v>42</v>
      </c>
      <c r="AJ99" s="193">
        <v>45</v>
      </c>
      <c r="AK99" s="193">
        <v>0</v>
      </c>
      <c r="AL99" s="193">
        <v>35</v>
      </c>
      <c r="AM99" s="193">
        <v>94</v>
      </c>
      <c r="AN99" s="193">
        <v>223</v>
      </c>
      <c r="AO99" s="193">
        <v>53</v>
      </c>
      <c r="AP99" s="193">
        <v>14</v>
      </c>
      <c r="AQ99" s="193">
        <v>8</v>
      </c>
      <c r="AR99" s="193">
        <v>135</v>
      </c>
      <c r="AS99" s="193">
        <v>77</v>
      </c>
      <c r="AT99" s="193">
        <v>143</v>
      </c>
      <c r="AU99" s="193">
        <v>22</v>
      </c>
      <c r="AV99" s="194">
        <v>227</v>
      </c>
      <c r="AW99" s="193">
        <v>112</v>
      </c>
      <c r="AX99" s="193">
        <v>50</v>
      </c>
      <c r="AY99" s="193">
        <v>56</v>
      </c>
      <c r="AZ99" s="203">
        <v>9</v>
      </c>
    </row>
    <row r="100" spans="1:52" ht="42.75" customHeight="1">
      <c r="A100" s="201" t="s">
        <v>111</v>
      </c>
      <c r="B100" s="202" t="s">
        <v>101</v>
      </c>
      <c r="C100" s="202" t="s">
        <v>102</v>
      </c>
      <c r="D100" s="194">
        <v>3819</v>
      </c>
      <c r="E100" s="193">
        <v>88</v>
      </c>
      <c r="F100" s="194">
        <v>1375</v>
      </c>
      <c r="G100" s="194">
        <v>1301</v>
      </c>
      <c r="H100" s="193">
        <v>206</v>
      </c>
      <c r="I100" s="193">
        <v>102</v>
      </c>
      <c r="J100" s="193">
        <v>125</v>
      </c>
      <c r="K100" s="193">
        <v>381</v>
      </c>
      <c r="L100" s="193">
        <v>239</v>
      </c>
      <c r="M100" s="193" t="s">
        <v>1105</v>
      </c>
      <c r="N100" s="194">
        <v>1507</v>
      </c>
      <c r="O100" s="196">
        <v>828</v>
      </c>
      <c r="P100" s="196">
        <v>678</v>
      </c>
      <c r="Q100" s="196">
        <v>198</v>
      </c>
      <c r="R100" s="196">
        <v>895</v>
      </c>
      <c r="S100" s="196">
        <v>413</v>
      </c>
      <c r="T100" s="194">
        <v>1445</v>
      </c>
      <c r="U100" s="193">
        <v>21</v>
      </c>
      <c r="V100" s="193">
        <v>41</v>
      </c>
      <c r="W100" s="194">
        <v>1418</v>
      </c>
      <c r="X100" s="193" t="s">
        <v>1105</v>
      </c>
      <c r="Y100" s="193">
        <v>84</v>
      </c>
      <c r="Z100" s="193">
        <v>158</v>
      </c>
      <c r="AA100" s="194">
        <v>1349</v>
      </c>
      <c r="AB100" s="193">
        <v>25</v>
      </c>
      <c r="AC100" s="193">
        <v>189</v>
      </c>
      <c r="AD100" s="193">
        <v>144</v>
      </c>
      <c r="AE100" s="193">
        <v>80</v>
      </c>
      <c r="AF100" s="193">
        <v>315</v>
      </c>
      <c r="AG100" s="193">
        <v>27</v>
      </c>
      <c r="AH100" s="193">
        <v>285</v>
      </c>
      <c r="AI100" s="193">
        <v>161</v>
      </c>
      <c r="AJ100" s="193">
        <v>116</v>
      </c>
      <c r="AK100" s="193" t="s">
        <v>1105</v>
      </c>
      <c r="AL100" s="193">
        <v>164</v>
      </c>
      <c r="AM100" s="193">
        <v>315</v>
      </c>
      <c r="AN100" s="193">
        <v>830</v>
      </c>
      <c r="AO100" s="193">
        <v>308</v>
      </c>
      <c r="AP100" s="193">
        <v>54</v>
      </c>
      <c r="AQ100" s="193">
        <v>42</v>
      </c>
      <c r="AR100" s="193">
        <v>543</v>
      </c>
      <c r="AS100" s="193">
        <v>260</v>
      </c>
      <c r="AT100" s="193">
        <v>546</v>
      </c>
      <c r="AU100" s="193">
        <v>116</v>
      </c>
      <c r="AV100" s="194">
        <v>887</v>
      </c>
      <c r="AW100" s="193">
        <v>463</v>
      </c>
      <c r="AX100" s="193">
        <v>213</v>
      </c>
      <c r="AY100" s="193">
        <v>176</v>
      </c>
      <c r="AZ100" s="203">
        <v>35</v>
      </c>
    </row>
    <row r="101" spans="1:52" ht="42.75" customHeight="1">
      <c r="A101" s="201" t="s">
        <v>112</v>
      </c>
      <c r="B101" s="202" t="s">
        <v>101</v>
      </c>
      <c r="C101" s="202" t="s">
        <v>102</v>
      </c>
      <c r="D101" s="193">
        <v>918</v>
      </c>
      <c r="E101" s="193">
        <v>29</v>
      </c>
      <c r="F101" s="193">
        <v>326</v>
      </c>
      <c r="G101" s="193">
        <v>343</v>
      </c>
      <c r="H101" s="193">
        <v>48</v>
      </c>
      <c r="I101" s="193">
        <v>34</v>
      </c>
      <c r="J101" s="193">
        <v>37</v>
      </c>
      <c r="K101" s="193">
        <v>53</v>
      </c>
      <c r="L101" s="193">
        <v>45</v>
      </c>
      <c r="M101" s="193" t="s">
        <v>1105</v>
      </c>
      <c r="N101" s="194">
        <v>391</v>
      </c>
      <c r="O101" s="196">
        <v>213</v>
      </c>
      <c r="P101" s="196">
        <v>178</v>
      </c>
      <c r="Q101" s="196">
        <v>31</v>
      </c>
      <c r="R101" s="196">
        <v>224</v>
      </c>
      <c r="S101" s="196">
        <v>135</v>
      </c>
      <c r="T101" s="193">
        <v>379</v>
      </c>
      <c r="U101" s="193">
        <v>5</v>
      </c>
      <c r="V101" s="193">
        <v>7</v>
      </c>
      <c r="W101" s="193">
        <v>375</v>
      </c>
      <c r="X101" s="193" t="s">
        <v>1105</v>
      </c>
      <c r="Y101" s="193">
        <v>15</v>
      </c>
      <c r="Z101" s="193">
        <v>65</v>
      </c>
      <c r="AA101" s="193">
        <v>326</v>
      </c>
      <c r="AB101" s="193">
        <v>5</v>
      </c>
      <c r="AC101" s="193">
        <v>38</v>
      </c>
      <c r="AD101" s="193">
        <v>34</v>
      </c>
      <c r="AE101" s="193">
        <v>25</v>
      </c>
      <c r="AF101" s="193">
        <v>71</v>
      </c>
      <c r="AG101" s="193">
        <v>19</v>
      </c>
      <c r="AH101" s="193">
        <v>81</v>
      </c>
      <c r="AI101" s="193">
        <v>43</v>
      </c>
      <c r="AJ101" s="193">
        <v>40</v>
      </c>
      <c r="AK101" s="193">
        <v>0</v>
      </c>
      <c r="AL101" s="193">
        <v>37</v>
      </c>
      <c r="AM101" s="193">
        <v>93</v>
      </c>
      <c r="AN101" s="193">
        <v>221</v>
      </c>
      <c r="AO101" s="193">
        <v>62</v>
      </c>
      <c r="AP101" s="193">
        <v>15</v>
      </c>
      <c r="AQ101" s="193">
        <v>7</v>
      </c>
      <c r="AR101" s="193">
        <v>137</v>
      </c>
      <c r="AS101" s="193">
        <v>64</v>
      </c>
      <c r="AT101" s="193">
        <v>155</v>
      </c>
      <c r="AU101" s="193">
        <v>28</v>
      </c>
      <c r="AV101" s="194">
        <v>221</v>
      </c>
      <c r="AW101" s="193">
        <v>125</v>
      </c>
      <c r="AX101" s="193">
        <v>55</v>
      </c>
      <c r="AY101" s="193">
        <v>37</v>
      </c>
      <c r="AZ101" s="203" t="s">
        <v>1105</v>
      </c>
    </row>
    <row r="102" spans="1:52" ht="42.75" customHeight="1">
      <c r="A102" s="201" t="s">
        <v>113</v>
      </c>
      <c r="B102" s="202" t="s">
        <v>101</v>
      </c>
      <c r="C102" s="202" t="s">
        <v>102</v>
      </c>
      <c r="D102" s="193">
        <v>660</v>
      </c>
      <c r="E102" s="193">
        <v>27</v>
      </c>
      <c r="F102" s="193">
        <v>225</v>
      </c>
      <c r="G102" s="193">
        <v>213</v>
      </c>
      <c r="H102" s="193">
        <v>44</v>
      </c>
      <c r="I102" s="193">
        <v>16</v>
      </c>
      <c r="J102" s="193">
        <v>26</v>
      </c>
      <c r="K102" s="193">
        <v>86</v>
      </c>
      <c r="L102" s="193">
        <v>25</v>
      </c>
      <c r="M102" s="193">
        <v>0</v>
      </c>
      <c r="N102" s="194">
        <v>257</v>
      </c>
      <c r="O102" s="196">
        <v>156</v>
      </c>
      <c r="P102" s="196">
        <v>101</v>
      </c>
      <c r="Q102" s="196">
        <v>23</v>
      </c>
      <c r="R102" s="196">
        <v>131</v>
      </c>
      <c r="S102" s="196">
        <v>103</v>
      </c>
      <c r="T102" s="193">
        <v>249</v>
      </c>
      <c r="U102" s="193" t="s">
        <v>1105</v>
      </c>
      <c r="V102" s="193" t="s">
        <v>1105</v>
      </c>
      <c r="W102" s="193">
        <v>248</v>
      </c>
      <c r="X102" s="193">
        <v>0</v>
      </c>
      <c r="Y102" s="193">
        <v>9</v>
      </c>
      <c r="Z102" s="193">
        <v>48</v>
      </c>
      <c r="AA102" s="193">
        <v>209</v>
      </c>
      <c r="AB102" s="193" t="s">
        <v>1105</v>
      </c>
      <c r="AC102" s="193">
        <v>15</v>
      </c>
      <c r="AD102" s="193">
        <v>18</v>
      </c>
      <c r="AE102" s="193">
        <v>12</v>
      </c>
      <c r="AF102" s="193">
        <v>46</v>
      </c>
      <c r="AG102" s="193">
        <v>7</v>
      </c>
      <c r="AH102" s="193">
        <v>60</v>
      </c>
      <c r="AI102" s="193">
        <v>41</v>
      </c>
      <c r="AJ102" s="193">
        <v>38</v>
      </c>
      <c r="AK102" s="193">
        <v>0</v>
      </c>
      <c r="AL102" s="193">
        <v>18</v>
      </c>
      <c r="AM102" s="193">
        <v>75</v>
      </c>
      <c r="AN102" s="193">
        <v>137</v>
      </c>
      <c r="AO102" s="193">
        <v>35</v>
      </c>
      <c r="AP102" s="193">
        <v>10</v>
      </c>
      <c r="AQ102" s="193">
        <v>6</v>
      </c>
      <c r="AR102" s="193">
        <v>89</v>
      </c>
      <c r="AS102" s="193">
        <v>49</v>
      </c>
      <c r="AT102" s="193">
        <v>102</v>
      </c>
      <c r="AU102" s="193">
        <v>12</v>
      </c>
      <c r="AV102" s="194">
        <v>164</v>
      </c>
      <c r="AW102" s="193">
        <v>99</v>
      </c>
      <c r="AX102" s="193">
        <v>33</v>
      </c>
      <c r="AY102" s="193">
        <v>28</v>
      </c>
      <c r="AZ102" s="203" t="s">
        <v>1105</v>
      </c>
    </row>
    <row r="103" spans="1:52" ht="42.75" customHeight="1">
      <c r="A103" s="201" t="s">
        <v>114</v>
      </c>
      <c r="B103" s="202" t="s">
        <v>101</v>
      </c>
      <c r="C103" s="202" t="s">
        <v>102</v>
      </c>
      <c r="D103" s="194">
        <v>1744</v>
      </c>
      <c r="E103" s="193">
        <v>55</v>
      </c>
      <c r="F103" s="193">
        <v>626</v>
      </c>
      <c r="G103" s="193">
        <v>618</v>
      </c>
      <c r="H103" s="193">
        <v>107</v>
      </c>
      <c r="I103" s="193">
        <v>64</v>
      </c>
      <c r="J103" s="193">
        <v>58</v>
      </c>
      <c r="K103" s="193">
        <v>84</v>
      </c>
      <c r="L103" s="193">
        <v>130</v>
      </c>
      <c r="M103" s="193" t="s">
        <v>1105</v>
      </c>
      <c r="N103" s="194">
        <v>725</v>
      </c>
      <c r="O103" s="196">
        <v>353</v>
      </c>
      <c r="P103" s="196">
        <v>373</v>
      </c>
      <c r="Q103" s="196">
        <v>78</v>
      </c>
      <c r="R103" s="196">
        <v>452</v>
      </c>
      <c r="S103" s="196">
        <v>196</v>
      </c>
      <c r="T103" s="193">
        <v>682</v>
      </c>
      <c r="U103" s="193">
        <v>12</v>
      </c>
      <c r="V103" s="193">
        <v>32</v>
      </c>
      <c r="W103" s="193">
        <v>647</v>
      </c>
      <c r="X103" s="193" t="s">
        <v>1105</v>
      </c>
      <c r="Y103" s="193">
        <v>75</v>
      </c>
      <c r="Z103" s="193">
        <v>67</v>
      </c>
      <c r="AA103" s="193">
        <v>658</v>
      </c>
      <c r="AB103" s="193">
        <v>19</v>
      </c>
      <c r="AC103" s="193">
        <v>114</v>
      </c>
      <c r="AD103" s="193">
        <v>85</v>
      </c>
      <c r="AE103" s="193">
        <v>56</v>
      </c>
      <c r="AF103" s="193">
        <v>156</v>
      </c>
      <c r="AG103" s="193">
        <v>9</v>
      </c>
      <c r="AH103" s="193">
        <v>101</v>
      </c>
      <c r="AI103" s="193">
        <v>47</v>
      </c>
      <c r="AJ103" s="193">
        <v>59</v>
      </c>
      <c r="AK103" s="193">
        <v>0</v>
      </c>
      <c r="AL103" s="193">
        <v>81</v>
      </c>
      <c r="AM103" s="193">
        <v>114</v>
      </c>
      <c r="AN103" s="193">
        <v>375</v>
      </c>
      <c r="AO103" s="193">
        <v>208</v>
      </c>
      <c r="AP103" s="193">
        <v>28</v>
      </c>
      <c r="AQ103" s="193">
        <v>20</v>
      </c>
      <c r="AR103" s="193">
        <v>277</v>
      </c>
      <c r="AS103" s="193">
        <v>137</v>
      </c>
      <c r="AT103" s="193">
        <v>219</v>
      </c>
      <c r="AU103" s="193">
        <v>72</v>
      </c>
      <c r="AV103" s="194">
        <v>402</v>
      </c>
      <c r="AW103" s="193">
        <v>250</v>
      </c>
      <c r="AX103" s="193">
        <v>78</v>
      </c>
      <c r="AY103" s="193">
        <v>64</v>
      </c>
      <c r="AZ103" s="203">
        <v>10</v>
      </c>
    </row>
    <row r="104" spans="1:52" ht="42.75" customHeight="1">
      <c r="A104" s="201" t="s">
        <v>115</v>
      </c>
      <c r="B104" s="202" t="s">
        <v>101</v>
      </c>
      <c r="C104" s="202" t="s">
        <v>102</v>
      </c>
      <c r="D104" s="193">
        <v>242</v>
      </c>
      <c r="E104" s="193">
        <v>9</v>
      </c>
      <c r="F104" s="193">
        <v>72</v>
      </c>
      <c r="G104" s="193">
        <v>70</v>
      </c>
      <c r="H104" s="193">
        <v>19</v>
      </c>
      <c r="I104" s="193">
        <v>6</v>
      </c>
      <c r="J104" s="193">
        <v>10</v>
      </c>
      <c r="K104" s="193">
        <v>45</v>
      </c>
      <c r="L104" s="193">
        <v>12</v>
      </c>
      <c r="M104" s="193">
        <v>0</v>
      </c>
      <c r="N104" s="194">
        <v>89</v>
      </c>
      <c r="O104" s="196">
        <v>59</v>
      </c>
      <c r="P104" s="196">
        <v>30</v>
      </c>
      <c r="Q104" s="196">
        <v>10</v>
      </c>
      <c r="R104" s="196">
        <v>52</v>
      </c>
      <c r="S104" s="196">
        <v>28</v>
      </c>
      <c r="T104" s="193">
        <v>87</v>
      </c>
      <c r="U104" s="193" t="s">
        <v>1105</v>
      </c>
      <c r="V104" s="193" t="s">
        <v>1105</v>
      </c>
      <c r="W104" s="193">
        <v>87</v>
      </c>
      <c r="X104" s="193">
        <v>0</v>
      </c>
      <c r="Y104" s="193" t="s">
        <v>1105</v>
      </c>
      <c r="Z104" s="193">
        <v>14</v>
      </c>
      <c r="AA104" s="193">
        <v>75</v>
      </c>
      <c r="AB104" s="193" t="s">
        <v>1105</v>
      </c>
      <c r="AC104" s="193" t="s">
        <v>1105</v>
      </c>
      <c r="AD104" s="193">
        <v>7</v>
      </c>
      <c r="AE104" s="193">
        <v>5</v>
      </c>
      <c r="AF104" s="193">
        <v>13</v>
      </c>
      <c r="AG104" s="193" t="s">
        <v>1105</v>
      </c>
      <c r="AH104" s="193">
        <v>29</v>
      </c>
      <c r="AI104" s="193">
        <v>13</v>
      </c>
      <c r="AJ104" s="193">
        <v>7</v>
      </c>
      <c r="AK104" s="193">
        <v>0</v>
      </c>
      <c r="AL104" s="193">
        <v>6</v>
      </c>
      <c r="AM104" s="193">
        <v>25</v>
      </c>
      <c r="AN104" s="193">
        <v>55</v>
      </c>
      <c r="AO104" s="193">
        <v>7</v>
      </c>
      <c r="AP104" s="193" t="s">
        <v>1105</v>
      </c>
      <c r="AQ104" s="193" t="s">
        <v>1105</v>
      </c>
      <c r="AR104" s="193">
        <v>36</v>
      </c>
      <c r="AS104" s="193">
        <v>22</v>
      </c>
      <c r="AT104" s="193">
        <v>22</v>
      </c>
      <c r="AU104" s="193">
        <v>8</v>
      </c>
      <c r="AV104" s="194">
        <v>45</v>
      </c>
      <c r="AW104" s="193">
        <v>24</v>
      </c>
      <c r="AX104" s="193">
        <v>10</v>
      </c>
      <c r="AY104" s="193">
        <v>9</v>
      </c>
      <c r="AZ104" s="203" t="s">
        <v>1105</v>
      </c>
    </row>
    <row r="105" spans="1:52" ht="42.75" customHeight="1">
      <c r="A105" s="201" t="s">
        <v>116</v>
      </c>
      <c r="B105" s="202" t="s">
        <v>101</v>
      </c>
      <c r="C105" s="202" t="s">
        <v>102</v>
      </c>
      <c r="D105" s="193">
        <v>560</v>
      </c>
      <c r="E105" s="193">
        <v>25</v>
      </c>
      <c r="F105" s="193">
        <v>186</v>
      </c>
      <c r="G105" s="193">
        <v>201</v>
      </c>
      <c r="H105" s="193">
        <v>37</v>
      </c>
      <c r="I105" s="193">
        <v>23</v>
      </c>
      <c r="J105" s="193">
        <v>16</v>
      </c>
      <c r="K105" s="193">
        <v>45</v>
      </c>
      <c r="L105" s="193">
        <v>26</v>
      </c>
      <c r="M105" s="193" t="s">
        <v>1105</v>
      </c>
      <c r="N105" s="194">
        <v>238</v>
      </c>
      <c r="O105" s="196">
        <v>127</v>
      </c>
      <c r="P105" s="196">
        <v>111</v>
      </c>
      <c r="Q105" s="196">
        <v>19</v>
      </c>
      <c r="R105" s="196">
        <v>115</v>
      </c>
      <c r="S105" s="196">
        <v>104</v>
      </c>
      <c r="T105" s="193">
        <v>227</v>
      </c>
      <c r="U105" s="193">
        <v>6</v>
      </c>
      <c r="V105" s="193">
        <v>5</v>
      </c>
      <c r="W105" s="193">
        <v>226</v>
      </c>
      <c r="X105" s="193" t="s">
        <v>1105</v>
      </c>
      <c r="Y105" s="193">
        <v>12</v>
      </c>
      <c r="Z105" s="193">
        <v>34</v>
      </c>
      <c r="AA105" s="193">
        <v>204</v>
      </c>
      <c r="AB105" s="193" t="s">
        <v>1105</v>
      </c>
      <c r="AC105" s="193">
        <v>32</v>
      </c>
      <c r="AD105" s="193">
        <v>15</v>
      </c>
      <c r="AE105" s="193">
        <v>8</v>
      </c>
      <c r="AF105" s="193">
        <v>43</v>
      </c>
      <c r="AG105" s="193">
        <v>16</v>
      </c>
      <c r="AH105" s="193">
        <v>50</v>
      </c>
      <c r="AI105" s="193">
        <v>33</v>
      </c>
      <c r="AJ105" s="193">
        <v>24</v>
      </c>
      <c r="AK105" s="193">
        <v>0</v>
      </c>
      <c r="AL105" s="193">
        <v>15</v>
      </c>
      <c r="AM105" s="193">
        <v>53</v>
      </c>
      <c r="AN105" s="193">
        <v>133</v>
      </c>
      <c r="AO105" s="193">
        <v>45</v>
      </c>
      <c r="AP105" s="193">
        <v>7</v>
      </c>
      <c r="AQ105" s="193">
        <v>8</v>
      </c>
      <c r="AR105" s="193">
        <v>90</v>
      </c>
      <c r="AS105" s="193">
        <v>34</v>
      </c>
      <c r="AT105" s="193">
        <v>87</v>
      </c>
      <c r="AU105" s="193">
        <v>19</v>
      </c>
      <c r="AV105" s="194">
        <v>133</v>
      </c>
      <c r="AW105" s="193">
        <v>79</v>
      </c>
      <c r="AX105" s="193">
        <v>26</v>
      </c>
      <c r="AY105" s="193">
        <v>25</v>
      </c>
      <c r="AZ105" s="203" t="s">
        <v>1105</v>
      </c>
    </row>
    <row r="106" spans="1:52" ht="42.75" customHeight="1">
      <c r="A106" s="201" t="s">
        <v>117</v>
      </c>
      <c r="B106" s="202" t="s">
        <v>101</v>
      </c>
      <c r="C106" s="202" t="s">
        <v>102</v>
      </c>
      <c r="D106" s="193">
        <v>397</v>
      </c>
      <c r="E106" s="193">
        <v>23</v>
      </c>
      <c r="F106" s="193">
        <v>132</v>
      </c>
      <c r="G106" s="193">
        <v>117</v>
      </c>
      <c r="H106" s="193">
        <v>20</v>
      </c>
      <c r="I106" s="193">
        <v>14</v>
      </c>
      <c r="J106" s="193">
        <v>22</v>
      </c>
      <c r="K106" s="193">
        <v>56</v>
      </c>
      <c r="L106" s="193">
        <v>13</v>
      </c>
      <c r="M106" s="193" t="s">
        <v>1105</v>
      </c>
      <c r="N106" s="194">
        <v>137</v>
      </c>
      <c r="O106" s="196">
        <v>81</v>
      </c>
      <c r="P106" s="196">
        <v>57</v>
      </c>
      <c r="Q106" s="196">
        <v>10</v>
      </c>
      <c r="R106" s="196">
        <v>69</v>
      </c>
      <c r="S106" s="196">
        <v>59</v>
      </c>
      <c r="T106" s="193">
        <v>136</v>
      </c>
      <c r="U106" s="193" t="s">
        <v>1105</v>
      </c>
      <c r="V106" s="193" t="s">
        <v>1105</v>
      </c>
      <c r="W106" s="193">
        <v>134</v>
      </c>
      <c r="X106" s="193" t="s">
        <v>1105</v>
      </c>
      <c r="Y106" s="193" t="s">
        <v>1105</v>
      </c>
      <c r="Z106" s="193">
        <v>19</v>
      </c>
      <c r="AA106" s="193">
        <v>118</v>
      </c>
      <c r="AB106" s="193" t="s">
        <v>1105</v>
      </c>
      <c r="AC106" s="193">
        <v>9</v>
      </c>
      <c r="AD106" s="193">
        <v>12</v>
      </c>
      <c r="AE106" s="193">
        <v>8</v>
      </c>
      <c r="AF106" s="193">
        <v>19</v>
      </c>
      <c r="AG106" s="193">
        <v>10</v>
      </c>
      <c r="AH106" s="193">
        <v>22</v>
      </c>
      <c r="AI106" s="193">
        <v>23</v>
      </c>
      <c r="AJ106" s="193">
        <v>16</v>
      </c>
      <c r="AK106" s="193">
        <v>0</v>
      </c>
      <c r="AL106" s="193">
        <v>18</v>
      </c>
      <c r="AM106" s="193">
        <v>34</v>
      </c>
      <c r="AN106" s="193">
        <v>73</v>
      </c>
      <c r="AO106" s="193">
        <v>25</v>
      </c>
      <c r="AP106" s="193">
        <v>5</v>
      </c>
      <c r="AQ106" s="193" t="s">
        <v>1105</v>
      </c>
      <c r="AR106" s="193">
        <v>55</v>
      </c>
      <c r="AS106" s="193">
        <v>35</v>
      </c>
      <c r="AT106" s="193">
        <v>35</v>
      </c>
      <c r="AU106" s="193">
        <v>9</v>
      </c>
      <c r="AV106" s="194">
        <v>70</v>
      </c>
      <c r="AW106" s="193">
        <v>33</v>
      </c>
      <c r="AX106" s="193">
        <v>19</v>
      </c>
      <c r="AY106" s="193">
        <v>16</v>
      </c>
      <c r="AZ106" s="203" t="s">
        <v>1105</v>
      </c>
    </row>
    <row r="107" spans="1:52" ht="42.75" customHeight="1">
      <c r="A107" s="201" t="s">
        <v>118</v>
      </c>
      <c r="B107" s="202" t="s">
        <v>101</v>
      </c>
      <c r="C107" s="202" t="s">
        <v>102</v>
      </c>
      <c r="D107" s="194">
        <v>2324</v>
      </c>
      <c r="E107" s="193">
        <v>74</v>
      </c>
      <c r="F107" s="193">
        <v>909</v>
      </c>
      <c r="G107" s="193">
        <v>678</v>
      </c>
      <c r="H107" s="193">
        <v>108</v>
      </c>
      <c r="I107" s="193">
        <v>49</v>
      </c>
      <c r="J107" s="193">
        <v>150</v>
      </c>
      <c r="K107" s="193">
        <v>224</v>
      </c>
      <c r="L107" s="193">
        <v>129</v>
      </c>
      <c r="M107" s="193" t="s">
        <v>1105</v>
      </c>
      <c r="N107" s="194">
        <v>786</v>
      </c>
      <c r="O107" s="196">
        <v>453</v>
      </c>
      <c r="P107" s="196">
        <v>333</v>
      </c>
      <c r="Q107" s="196">
        <v>85</v>
      </c>
      <c r="R107" s="196">
        <v>443</v>
      </c>
      <c r="S107" s="196">
        <v>259</v>
      </c>
      <c r="T107" s="193">
        <v>752</v>
      </c>
      <c r="U107" s="193">
        <v>17</v>
      </c>
      <c r="V107" s="193">
        <v>18</v>
      </c>
      <c r="W107" s="193">
        <v>742</v>
      </c>
      <c r="X107" s="193" t="s">
        <v>1105</v>
      </c>
      <c r="Y107" s="193">
        <v>42</v>
      </c>
      <c r="Z107" s="193">
        <v>102</v>
      </c>
      <c r="AA107" s="193">
        <v>685</v>
      </c>
      <c r="AB107" s="193">
        <v>8</v>
      </c>
      <c r="AC107" s="193">
        <v>59</v>
      </c>
      <c r="AD107" s="193">
        <v>72</v>
      </c>
      <c r="AE107" s="193">
        <v>43</v>
      </c>
      <c r="AF107" s="193">
        <v>149</v>
      </c>
      <c r="AG107" s="193">
        <v>36</v>
      </c>
      <c r="AH107" s="193">
        <v>176</v>
      </c>
      <c r="AI107" s="193">
        <v>113</v>
      </c>
      <c r="AJ107" s="193">
        <v>62</v>
      </c>
      <c r="AK107" s="193" t="s">
        <v>1105</v>
      </c>
      <c r="AL107" s="193">
        <v>68</v>
      </c>
      <c r="AM107" s="193">
        <v>177</v>
      </c>
      <c r="AN107" s="193">
        <v>436</v>
      </c>
      <c r="AO107" s="193">
        <v>136</v>
      </c>
      <c r="AP107" s="193">
        <v>38</v>
      </c>
      <c r="AQ107" s="193">
        <v>17</v>
      </c>
      <c r="AR107" s="193">
        <v>319</v>
      </c>
      <c r="AS107" s="193">
        <v>153</v>
      </c>
      <c r="AT107" s="193">
        <v>244</v>
      </c>
      <c r="AU107" s="193">
        <v>54</v>
      </c>
      <c r="AV107" s="194">
        <v>400</v>
      </c>
      <c r="AW107" s="193">
        <v>215</v>
      </c>
      <c r="AX107" s="193">
        <v>93</v>
      </c>
      <c r="AY107" s="193">
        <v>80</v>
      </c>
      <c r="AZ107" s="203">
        <v>12</v>
      </c>
    </row>
    <row r="108" spans="1:52" ht="42.75" customHeight="1">
      <c r="A108" s="201" t="s">
        <v>119</v>
      </c>
      <c r="B108" s="202" t="s">
        <v>101</v>
      </c>
      <c r="C108" s="202" t="s">
        <v>102</v>
      </c>
      <c r="D108" s="194">
        <v>34736</v>
      </c>
      <c r="E108" s="194">
        <v>1059</v>
      </c>
      <c r="F108" s="194">
        <v>10684</v>
      </c>
      <c r="G108" s="194">
        <v>13820</v>
      </c>
      <c r="H108" s="194">
        <v>1486</v>
      </c>
      <c r="I108" s="193">
        <v>722</v>
      </c>
      <c r="J108" s="193">
        <v>920</v>
      </c>
      <c r="K108" s="194">
        <v>2128</v>
      </c>
      <c r="L108" s="194">
        <v>3894</v>
      </c>
      <c r="M108" s="193">
        <v>24</v>
      </c>
      <c r="N108" s="194">
        <v>15306</v>
      </c>
      <c r="O108" s="195">
        <v>8576</v>
      </c>
      <c r="P108" s="195">
        <v>6729</v>
      </c>
      <c r="Q108" s="195">
        <v>2104</v>
      </c>
      <c r="R108" s="195">
        <v>10289</v>
      </c>
      <c r="S108" s="195">
        <v>2912</v>
      </c>
      <c r="T108" s="194">
        <v>14030</v>
      </c>
      <c r="U108" s="193">
        <v>267</v>
      </c>
      <c r="V108" s="194">
        <v>1008</v>
      </c>
      <c r="W108" s="194">
        <v>13370</v>
      </c>
      <c r="X108" s="193">
        <v>49</v>
      </c>
      <c r="Y108" s="194">
        <v>1887</v>
      </c>
      <c r="Z108" s="194">
        <v>1286</v>
      </c>
      <c r="AA108" s="194">
        <v>14020</v>
      </c>
      <c r="AB108" s="193">
        <v>214</v>
      </c>
      <c r="AC108" s="194">
        <v>2648</v>
      </c>
      <c r="AD108" s="194">
        <v>1561</v>
      </c>
      <c r="AE108" s="193">
        <v>972</v>
      </c>
      <c r="AF108" s="194">
        <v>3154</v>
      </c>
      <c r="AG108" s="193">
        <v>153</v>
      </c>
      <c r="AH108" s="194">
        <v>2338</v>
      </c>
      <c r="AI108" s="193">
        <v>835</v>
      </c>
      <c r="AJ108" s="194">
        <v>1411</v>
      </c>
      <c r="AK108" s="193">
        <v>7</v>
      </c>
      <c r="AL108" s="194">
        <v>2013</v>
      </c>
      <c r="AM108" s="194">
        <v>2745</v>
      </c>
      <c r="AN108" s="194">
        <v>8058</v>
      </c>
      <c r="AO108" s="194">
        <v>3788</v>
      </c>
      <c r="AP108" s="193">
        <v>715</v>
      </c>
      <c r="AQ108" s="193">
        <v>309</v>
      </c>
      <c r="AR108" s="194">
        <v>4717</v>
      </c>
      <c r="AS108" s="194">
        <v>3034</v>
      </c>
      <c r="AT108" s="194">
        <v>6269</v>
      </c>
      <c r="AU108" s="193">
        <v>977</v>
      </c>
      <c r="AV108" s="194">
        <v>9569</v>
      </c>
      <c r="AW108" s="194">
        <v>4924</v>
      </c>
      <c r="AX108" s="194">
        <v>2147</v>
      </c>
      <c r="AY108" s="194">
        <v>2074</v>
      </c>
      <c r="AZ108" s="203">
        <v>424</v>
      </c>
    </row>
    <row r="109" spans="1:52" ht="42.75" customHeight="1">
      <c r="A109" s="201" t="s">
        <v>120</v>
      </c>
      <c r="B109" s="202" t="s">
        <v>101</v>
      </c>
      <c r="C109" s="202" t="s">
        <v>102</v>
      </c>
      <c r="D109" s="193">
        <v>557</v>
      </c>
      <c r="E109" s="193">
        <v>17</v>
      </c>
      <c r="F109" s="193">
        <v>186</v>
      </c>
      <c r="G109" s="193">
        <v>183</v>
      </c>
      <c r="H109" s="193">
        <v>31</v>
      </c>
      <c r="I109" s="193">
        <v>15</v>
      </c>
      <c r="J109" s="193">
        <v>19</v>
      </c>
      <c r="K109" s="193">
        <v>75</v>
      </c>
      <c r="L109" s="193">
        <v>31</v>
      </c>
      <c r="M109" s="193">
        <v>0</v>
      </c>
      <c r="N109" s="194">
        <v>214</v>
      </c>
      <c r="O109" s="196">
        <v>116</v>
      </c>
      <c r="P109" s="196">
        <v>99</v>
      </c>
      <c r="Q109" s="196">
        <v>15</v>
      </c>
      <c r="R109" s="196">
        <v>137</v>
      </c>
      <c r="S109" s="196">
        <v>62</v>
      </c>
      <c r="T109" s="193">
        <v>208</v>
      </c>
      <c r="U109" s="193" t="s">
        <v>1105</v>
      </c>
      <c r="V109" s="193" t="s">
        <v>1105</v>
      </c>
      <c r="W109" s="193">
        <v>207</v>
      </c>
      <c r="X109" s="193">
        <v>0</v>
      </c>
      <c r="Y109" s="193">
        <v>7</v>
      </c>
      <c r="Z109" s="193">
        <v>29</v>
      </c>
      <c r="AA109" s="193">
        <v>186</v>
      </c>
      <c r="AB109" s="193" t="s">
        <v>1105</v>
      </c>
      <c r="AC109" s="193">
        <v>12</v>
      </c>
      <c r="AD109" s="193">
        <v>16</v>
      </c>
      <c r="AE109" s="193">
        <v>13</v>
      </c>
      <c r="AF109" s="193">
        <v>44</v>
      </c>
      <c r="AG109" s="193">
        <v>6</v>
      </c>
      <c r="AH109" s="193">
        <v>62</v>
      </c>
      <c r="AI109" s="193">
        <v>19</v>
      </c>
      <c r="AJ109" s="193">
        <v>23</v>
      </c>
      <c r="AK109" s="193">
        <v>0</v>
      </c>
      <c r="AL109" s="193">
        <v>17</v>
      </c>
      <c r="AM109" s="193">
        <v>60</v>
      </c>
      <c r="AN109" s="193">
        <v>123</v>
      </c>
      <c r="AO109" s="193">
        <v>26</v>
      </c>
      <c r="AP109" s="193">
        <v>6</v>
      </c>
      <c r="AQ109" s="193">
        <v>5</v>
      </c>
      <c r="AR109" s="193">
        <v>62</v>
      </c>
      <c r="AS109" s="193">
        <v>36</v>
      </c>
      <c r="AT109" s="193">
        <v>98</v>
      </c>
      <c r="AU109" s="193">
        <v>14</v>
      </c>
      <c r="AV109" s="194">
        <v>123</v>
      </c>
      <c r="AW109" s="193">
        <v>67</v>
      </c>
      <c r="AX109" s="193">
        <v>23</v>
      </c>
      <c r="AY109" s="193">
        <v>28</v>
      </c>
      <c r="AZ109" s="203">
        <v>5</v>
      </c>
    </row>
    <row r="110" spans="1:52" ht="42.75" customHeight="1">
      <c r="A110" s="201" t="s">
        <v>121</v>
      </c>
      <c r="B110" s="202" t="s">
        <v>101</v>
      </c>
      <c r="C110" s="202" t="s">
        <v>102</v>
      </c>
      <c r="D110" s="194">
        <v>2107</v>
      </c>
      <c r="E110" s="193">
        <v>77</v>
      </c>
      <c r="F110" s="193">
        <v>621</v>
      </c>
      <c r="G110" s="193">
        <v>827</v>
      </c>
      <c r="H110" s="193">
        <v>125</v>
      </c>
      <c r="I110" s="193">
        <v>44</v>
      </c>
      <c r="J110" s="193">
        <v>32</v>
      </c>
      <c r="K110" s="193">
        <v>229</v>
      </c>
      <c r="L110" s="193">
        <v>150</v>
      </c>
      <c r="M110" s="193" t="s">
        <v>1105</v>
      </c>
      <c r="N110" s="194">
        <v>952</v>
      </c>
      <c r="O110" s="196">
        <v>548</v>
      </c>
      <c r="P110" s="196">
        <v>404</v>
      </c>
      <c r="Q110" s="196">
        <v>123</v>
      </c>
      <c r="R110" s="196">
        <v>557</v>
      </c>
      <c r="S110" s="196">
        <v>273</v>
      </c>
      <c r="T110" s="193">
        <v>905</v>
      </c>
      <c r="U110" s="193">
        <v>17</v>
      </c>
      <c r="V110" s="193">
        <v>30</v>
      </c>
      <c r="W110" s="193">
        <v>891</v>
      </c>
      <c r="X110" s="193">
        <v>0</v>
      </c>
      <c r="Y110" s="193">
        <v>61</v>
      </c>
      <c r="Z110" s="193">
        <v>117</v>
      </c>
      <c r="AA110" s="193">
        <v>835</v>
      </c>
      <c r="AB110" s="193">
        <v>11</v>
      </c>
      <c r="AC110" s="193">
        <v>87</v>
      </c>
      <c r="AD110" s="193">
        <v>118</v>
      </c>
      <c r="AE110" s="193">
        <v>54</v>
      </c>
      <c r="AF110" s="193">
        <v>196</v>
      </c>
      <c r="AG110" s="193">
        <v>24</v>
      </c>
      <c r="AH110" s="193">
        <v>170</v>
      </c>
      <c r="AI110" s="193">
        <v>103</v>
      </c>
      <c r="AJ110" s="193">
        <v>90</v>
      </c>
      <c r="AK110" s="193">
        <v>0</v>
      </c>
      <c r="AL110" s="193">
        <v>98</v>
      </c>
      <c r="AM110" s="193">
        <v>173</v>
      </c>
      <c r="AN110" s="193">
        <v>565</v>
      </c>
      <c r="AO110" s="193">
        <v>173</v>
      </c>
      <c r="AP110" s="193">
        <v>42</v>
      </c>
      <c r="AQ110" s="193">
        <v>21</v>
      </c>
      <c r="AR110" s="193">
        <v>347</v>
      </c>
      <c r="AS110" s="193">
        <v>213</v>
      </c>
      <c r="AT110" s="193">
        <v>282</v>
      </c>
      <c r="AU110" s="193">
        <v>89</v>
      </c>
      <c r="AV110" s="194">
        <v>554</v>
      </c>
      <c r="AW110" s="193">
        <v>315</v>
      </c>
      <c r="AX110" s="193">
        <v>115</v>
      </c>
      <c r="AY110" s="193">
        <v>110</v>
      </c>
      <c r="AZ110" s="203">
        <v>14</v>
      </c>
    </row>
    <row r="111" spans="1:52" ht="42.75" customHeight="1">
      <c r="A111" s="201" t="s">
        <v>122</v>
      </c>
      <c r="B111" s="202" t="s">
        <v>101</v>
      </c>
      <c r="C111" s="202" t="s">
        <v>102</v>
      </c>
      <c r="D111" s="193">
        <v>382</v>
      </c>
      <c r="E111" s="193">
        <v>14</v>
      </c>
      <c r="F111" s="193">
        <v>140</v>
      </c>
      <c r="G111" s="193">
        <v>116</v>
      </c>
      <c r="H111" s="193">
        <v>22</v>
      </c>
      <c r="I111" s="193">
        <v>12</v>
      </c>
      <c r="J111" s="193">
        <v>13</v>
      </c>
      <c r="K111" s="193">
        <v>38</v>
      </c>
      <c r="L111" s="193">
        <v>27</v>
      </c>
      <c r="M111" s="193" t="s">
        <v>1105</v>
      </c>
      <c r="N111" s="194">
        <v>138</v>
      </c>
      <c r="O111" s="196">
        <v>71</v>
      </c>
      <c r="P111" s="196">
        <v>67</v>
      </c>
      <c r="Q111" s="196">
        <v>11</v>
      </c>
      <c r="R111" s="196">
        <v>87</v>
      </c>
      <c r="S111" s="196">
        <v>40</v>
      </c>
      <c r="T111" s="193">
        <v>131</v>
      </c>
      <c r="U111" s="193">
        <v>6</v>
      </c>
      <c r="V111" s="193" t="s">
        <v>1105</v>
      </c>
      <c r="W111" s="193">
        <v>131</v>
      </c>
      <c r="X111" s="193">
        <v>0</v>
      </c>
      <c r="Y111" s="193">
        <v>7</v>
      </c>
      <c r="Z111" s="193">
        <v>15</v>
      </c>
      <c r="AA111" s="193">
        <v>123</v>
      </c>
      <c r="AB111" s="193" t="s">
        <v>1105</v>
      </c>
      <c r="AC111" s="193">
        <v>27</v>
      </c>
      <c r="AD111" s="193">
        <v>17</v>
      </c>
      <c r="AE111" s="193" t="s">
        <v>1105</v>
      </c>
      <c r="AF111" s="193">
        <v>25</v>
      </c>
      <c r="AG111" s="193">
        <v>6</v>
      </c>
      <c r="AH111" s="193">
        <v>22</v>
      </c>
      <c r="AI111" s="193">
        <v>10</v>
      </c>
      <c r="AJ111" s="193">
        <v>11</v>
      </c>
      <c r="AK111" s="193">
        <v>0</v>
      </c>
      <c r="AL111" s="193">
        <v>14</v>
      </c>
      <c r="AM111" s="193">
        <v>19</v>
      </c>
      <c r="AN111" s="193">
        <v>70</v>
      </c>
      <c r="AO111" s="193">
        <v>42</v>
      </c>
      <c r="AP111" s="193">
        <v>7</v>
      </c>
      <c r="AQ111" s="193" t="s">
        <v>1105</v>
      </c>
      <c r="AR111" s="193">
        <v>53</v>
      </c>
      <c r="AS111" s="193">
        <v>32</v>
      </c>
      <c r="AT111" s="193">
        <v>36</v>
      </c>
      <c r="AU111" s="193">
        <v>12</v>
      </c>
      <c r="AV111" s="194">
        <v>73</v>
      </c>
      <c r="AW111" s="193">
        <v>38</v>
      </c>
      <c r="AX111" s="193">
        <v>20</v>
      </c>
      <c r="AY111" s="193">
        <v>11</v>
      </c>
      <c r="AZ111" s="203" t="s">
        <v>1105</v>
      </c>
    </row>
    <row r="112" spans="1:52" ht="42.75" customHeight="1">
      <c r="A112" s="201" t="s">
        <v>123</v>
      </c>
      <c r="B112" s="202" t="s">
        <v>101</v>
      </c>
      <c r="C112" s="202" t="s">
        <v>102</v>
      </c>
      <c r="D112" s="193">
        <v>579</v>
      </c>
      <c r="E112" s="193">
        <v>27</v>
      </c>
      <c r="F112" s="193">
        <v>207</v>
      </c>
      <c r="G112" s="193">
        <v>198</v>
      </c>
      <c r="H112" s="193">
        <v>22</v>
      </c>
      <c r="I112" s="193">
        <v>19</v>
      </c>
      <c r="J112" s="193">
        <v>36</v>
      </c>
      <c r="K112" s="193">
        <v>46</v>
      </c>
      <c r="L112" s="193">
        <v>22</v>
      </c>
      <c r="M112" s="193" t="s">
        <v>1105</v>
      </c>
      <c r="N112" s="194">
        <v>220</v>
      </c>
      <c r="O112" s="196">
        <v>138</v>
      </c>
      <c r="P112" s="196">
        <v>82</v>
      </c>
      <c r="Q112" s="196">
        <v>21</v>
      </c>
      <c r="R112" s="196">
        <v>118</v>
      </c>
      <c r="S112" s="196">
        <v>81</v>
      </c>
      <c r="T112" s="193">
        <v>212</v>
      </c>
      <c r="U112" s="193" t="s">
        <v>1105</v>
      </c>
      <c r="V112" s="193" t="s">
        <v>1105</v>
      </c>
      <c r="W112" s="193">
        <v>212</v>
      </c>
      <c r="X112" s="193">
        <v>0</v>
      </c>
      <c r="Y112" s="193">
        <v>9</v>
      </c>
      <c r="Z112" s="193">
        <v>49</v>
      </c>
      <c r="AA112" s="193">
        <v>171</v>
      </c>
      <c r="AB112" s="193" t="s">
        <v>1105</v>
      </c>
      <c r="AC112" s="193">
        <v>13</v>
      </c>
      <c r="AD112" s="193">
        <v>15</v>
      </c>
      <c r="AE112" s="193">
        <v>5</v>
      </c>
      <c r="AF112" s="193">
        <v>48</v>
      </c>
      <c r="AG112" s="193">
        <v>10</v>
      </c>
      <c r="AH112" s="193">
        <v>49</v>
      </c>
      <c r="AI112" s="193">
        <v>31</v>
      </c>
      <c r="AJ112" s="193">
        <v>29</v>
      </c>
      <c r="AK112" s="193">
        <v>0</v>
      </c>
      <c r="AL112" s="193">
        <v>20</v>
      </c>
      <c r="AM112" s="193">
        <v>68</v>
      </c>
      <c r="AN112" s="193">
        <v>125</v>
      </c>
      <c r="AO112" s="193">
        <v>24</v>
      </c>
      <c r="AP112" s="193" t="s">
        <v>1105</v>
      </c>
      <c r="AQ112" s="193">
        <v>5</v>
      </c>
      <c r="AR112" s="193">
        <v>63</v>
      </c>
      <c r="AS112" s="193">
        <v>50</v>
      </c>
      <c r="AT112" s="193">
        <v>93</v>
      </c>
      <c r="AU112" s="193">
        <v>9</v>
      </c>
      <c r="AV112" s="194">
        <v>138</v>
      </c>
      <c r="AW112" s="193">
        <v>65</v>
      </c>
      <c r="AX112" s="193">
        <v>36</v>
      </c>
      <c r="AY112" s="193">
        <v>30</v>
      </c>
      <c r="AZ112" s="203">
        <v>7</v>
      </c>
    </row>
    <row r="113" spans="1:52" ht="42.75" customHeight="1">
      <c r="A113" s="201" t="s">
        <v>124</v>
      </c>
      <c r="B113" s="202" t="s">
        <v>101</v>
      </c>
      <c r="C113" s="202" t="s">
        <v>102</v>
      </c>
      <c r="D113" s="194">
        <v>3173</v>
      </c>
      <c r="E113" s="193">
        <v>129</v>
      </c>
      <c r="F113" s="194">
        <v>1270</v>
      </c>
      <c r="G113" s="194">
        <v>1009</v>
      </c>
      <c r="H113" s="193">
        <v>182</v>
      </c>
      <c r="I113" s="193">
        <v>110</v>
      </c>
      <c r="J113" s="193">
        <v>104</v>
      </c>
      <c r="K113" s="193">
        <v>156</v>
      </c>
      <c r="L113" s="193">
        <v>209</v>
      </c>
      <c r="M113" s="193" t="s">
        <v>1105</v>
      </c>
      <c r="N113" s="194">
        <v>1191</v>
      </c>
      <c r="O113" s="196">
        <v>653</v>
      </c>
      <c r="P113" s="196">
        <v>538</v>
      </c>
      <c r="Q113" s="196">
        <v>118</v>
      </c>
      <c r="R113" s="196">
        <v>715</v>
      </c>
      <c r="S113" s="196">
        <v>358</v>
      </c>
      <c r="T113" s="194">
        <v>1144</v>
      </c>
      <c r="U113" s="193">
        <v>18</v>
      </c>
      <c r="V113" s="193">
        <v>29</v>
      </c>
      <c r="W113" s="194">
        <v>1122</v>
      </c>
      <c r="X113" s="193" t="s">
        <v>1105</v>
      </c>
      <c r="Y113" s="193">
        <v>68</v>
      </c>
      <c r="Z113" s="193">
        <v>117</v>
      </c>
      <c r="AA113" s="194">
        <v>1074</v>
      </c>
      <c r="AB113" s="193">
        <v>23</v>
      </c>
      <c r="AC113" s="193">
        <v>145</v>
      </c>
      <c r="AD113" s="193">
        <v>115</v>
      </c>
      <c r="AE113" s="193">
        <v>65</v>
      </c>
      <c r="AF113" s="193">
        <v>262</v>
      </c>
      <c r="AG113" s="193">
        <v>20</v>
      </c>
      <c r="AH113" s="193">
        <v>233</v>
      </c>
      <c r="AI113" s="193">
        <v>121</v>
      </c>
      <c r="AJ113" s="193">
        <v>98</v>
      </c>
      <c r="AK113" s="193">
        <v>0</v>
      </c>
      <c r="AL113" s="193">
        <v>108</v>
      </c>
      <c r="AM113" s="193">
        <v>204</v>
      </c>
      <c r="AN113" s="193">
        <v>678</v>
      </c>
      <c r="AO113" s="193">
        <v>256</v>
      </c>
      <c r="AP113" s="193">
        <v>54</v>
      </c>
      <c r="AQ113" s="193">
        <v>47</v>
      </c>
      <c r="AR113" s="193">
        <v>425</v>
      </c>
      <c r="AS113" s="193">
        <v>217</v>
      </c>
      <c r="AT113" s="193">
        <v>393</v>
      </c>
      <c r="AU113" s="193">
        <v>110</v>
      </c>
      <c r="AV113" s="194">
        <v>656</v>
      </c>
      <c r="AW113" s="193">
        <v>356</v>
      </c>
      <c r="AX113" s="193">
        <v>157</v>
      </c>
      <c r="AY113" s="193">
        <v>125</v>
      </c>
      <c r="AZ113" s="203">
        <v>18</v>
      </c>
    </row>
    <row r="114" spans="1:52" ht="42.75" customHeight="1">
      <c r="A114" s="201" t="s">
        <v>125</v>
      </c>
      <c r="B114" s="202" t="s">
        <v>88</v>
      </c>
      <c r="C114" s="202" t="s">
        <v>126</v>
      </c>
      <c r="D114" s="193">
        <v>705</v>
      </c>
      <c r="E114" s="193">
        <v>19</v>
      </c>
      <c r="F114" s="193">
        <v>221</v>
      </c>
      <c r="G114" s="193">
        <v>300</v>
      </c>
      <c r="H114" s="193">
        <v>54</v>
      </c>
      <c r="I114" s="193">
        <v>19</v>
      </c>
      <c r="J114" s="193">
        <v>20</v>
      </c>
      <c r="K114" s="193">
        <v>40</v>
      </c>
      <c r="L114" s="193">
        <v>33</v>
      </c>
      <c r="M114" s="193">
        <v>0</v>
      </c>
      <c r="N114" s="194">
        <v>354</v>
      </c>
      <c r="O114" s="196">
        <v>197</v>
      </c>
      <c r="P114" s="196">
        <v>157</v>
      </c>
      <c r="Q114" s="196">
        <v>25</v>
      </c>
      <c r="R114" s="196">
        <v>199</v>
      </c>
      <c r="S114" s="196">
        <v>129</v>
      </c>
      <c r="T114" s="193">
        <v>340</v>
      </c>
      <c r="U114" s="193">
        <v>8</v>
      </c>
      <c r="V114" s="193">
        <v>5</v>
      </c>
      <c r="W114" s="193">
        <v>332</v>
      </c>
      <c r="X114" s="193">
        <v>0</v>
      </c>
      <c r="Y114" s="193">
        <v>21</v>
      </c>
      <c r="Z114" s="193">
        <v>49</v>
      </c>
      <c r="AA114" s="193">
        <v>305</v>
      </c>
      <c r="AB114" s="193">
        <v>5</v>
      </c>
      <c r="AC114" s="193">
        <v>34</v>
      </c>
      <c r="AD114" s="193">
        <v>39</v>
      </c>
      <c r="AE114" s="193">
        <v>20</v>
      </c>
      <c r="AF114" s="193">
        <v>64</v>
      </c>
      <c r="AG114" s="193">
        <v>14</v>
      </c>
      <c r="AH114" s="193">
        <v>59</v>
      </c>
      <c r="AI114" s="193">
        <v>38</v>
      </c>
      <c r="AJ114" s="193">
        <v>31</v>
      </c>
      <c r="AK114" s="193">
        <v>0</v>
      </c>
      <c r="AL114" s="193">
        <v>50</v>
      </c>
      <c r="AM114" s="193">
        <v>87</v>
      </c>
      <c r="AN114" s="193">
        <v>188</v>
      </c>
      <c r="AO114" s="193">
        <v>68</v>
      </c>
      <c r="AP114" s="193">
        <v>10</v>
      </c>
      <c r="AQ114" s="193">
        <v>11</v>
      </c>
      <c r="AR114" s="193">
        <v>113</v>
      </c>
      <c r="AS114" s="193">
        <v>77</v>
      </c>
      <c r="AT114" s="193">
        <v>130</v>
      </c>
      <c r="AU114" s="193">
        <v>22</v>
      </c>
      <c r="AV114" s="194">
        <v>213</v>
      </c>
      <c r="AW114" s="193">
        <v>126</v>
      </c>
      <c r="AX114" s="193">
        <v>42</v>
      </c>
      <c r="AY114" s="193">
        <v>40</v>
      </c>
      <c r="AZ114" s="203">
        <v>5</v>
      </c>
    </row>
    <row r="115" spans="1:52" ht="42.75" customHeight="1">
      <c r="A115" s="201" t="s">
        <v>127</v>
      </c>
      <c r="B115" s="202" t="s">
        <v>88</v>
      </c>
      <c r="C115" s="202" t="s">
        <v>126</v>
      </c>
      <c r="D115" s="193">
        <v>266</v>
      </c>
      <c r="E115" s="193">
        <v>17</v>
      </c>
      <c r="F115" s="193">
        <v>74</v>
      </c>
      <c r="G115" s="193">
        <v>105</v>
      </c>
      <c r="H115" s="193">
        <v>15</v>
      </c>
      <c r="I115" s="193" t="s">
        <v>1105</v>
      </c>
      <c r="J115" s="193">
        <v>15</v>
      </c>
      <c r="K115" s="193">
        <v>24</v>
      </c>
      <c r="L115" s="193">
        <v>12</v>
      </c>
      <c r="M115" s="193">
        <v>0</v>
      </c>
      <c r="N115" s="194">
        <v>120</v>
      </c>
      <c r="O115" s="196">
        <v>65</v>
      </c>
      <c r="P115" s="196">
        <v>55</v>
      </c>
      <c r="Q115" s="196">
        <v>7</v>
      </c>
      <c r="R115" s="196">
        <v>63</v>
      </c>
      <c r="S115" s="196">
        <v>51</v>
      </c>
      <c r="T115" s="193">
        <v>112</v>
      </c>
      <c r="U115" s="193">
        <v>5</v>
      </c>
      <c r="V115" s="193" t="s">
        <v>1105</v>
      </c>
      <c r="W115" s="193">
        <v>109</v>
      </c>
      <c r="X115" s="193" t="s">
        <v>1105</v>
      </c>
      <c r="Y115" s="193">
        <v>11</v>
      </c>
      <c r="Z115" s="193">
        <v>29</v>
      </c>
      <c r="AA115" s="193">
        <v>91</v>
      </c>
      <c r="AB115" s="193">
        <v>0</v>
      </c>
      <c r="AC115" s="193">
        <v>9</v>
      </c>
      <c r="AD115" s="193">
        <v>6</v>
      </c>
      <c r="AE115" s="193">
        <v>7</v>
      </c>
      <c r="AF115" s="193">
        <v>23</v>
      </c>
      <c r="AG115" s="193">
        <v>8</v>
      </c>
      <c r="AH115" s="193">
        <v>23</v>
      </c>
      <c r="AI115" s="193">
        <v>14</v>
      </c>
      <c r="AJ115" s="193">
        <v>13</v>
      </c>
      <c r="AK115" s="193">
        <v>0</v>
      </c>
      <c r="AL115" s="193">
        <v>17</v>
      </c>
      <c r="AM115" s="193">
        <v>40</v>
      </c>
      <c r="AN115" s="193">
        <v>56</v>
      </c>
      <c r="AO115" s="193">
        <v>22</v>
      </c>
      <c r="AP115" s="193" t="s">
        <v>1105</v>
      </c>
      <c r="AQ115" s="193" t="s">
        <v>1105</v>
      </c>
      <c r="AR115" s="193">
        <v>29</v>
      </c>
      <c r="AS115" s="193">
        <v>38</v>
      </c>
      <c r="AT115" s="193">
        <v>46</v>
      </c>
      <c r="AU115" s="193">
        <v>7</v>
      </c>
      <c r="AV115" s="194">
        <v>78</v>
      </c>
      <c r="AW115" s="193">
        <v>47</v>
      </c>
      <c r="AX115" s="193">
        <v>14</v>
      </c>
      <c r="AY115" s="193">
        <v>14</v>
      </c>
      <c r="AZ115" s="203" t="s">
        <v>1105</v>
      </c>
    </row>
    <row r="116" spans="1:52" ht="42.75" customHeight="1">
      <c r="A116" s="201" t="s">
        <v>128</v>
      </c>
      <c r="B116" s="202" t="s">
        <v>88</v>
      </c>
      <c r="C116" s="202" t="s">
        <v>126</v>
      </c>
      <c r="D116" s="194">
        <v>2241</v>
      </c>
      <c r="E116" s="193">
        <v>91</v>
      </c>
      <c r="F116" s="193">
        <v>656</v>
      </c>
      <c r="G116" s="194">
        <v>1036</v>
      </c>
      <c r="H116" s="193">
        <v>114</v>
      </c>
      <c r="I116" s="193">
        <v>38</v>
      </c>
      <c r="J116" s="193">
        <v>96</v>
      </c>
      <c r="K116" s="193">
        <v>88</v>
      </c>
      <c r="L116" s="193">
        <v>122</v>
      </c>
      <c r="M116" s="193" t="s">
        <v>1105</v>
      </c>
      <c r="N116" s="194">
        <v>1150</v>
      </c>
      <c r="O116" s="196">
        <v>677</v>
      </c>
      <c r="P116" s="196">
        <v>473</v>
      </c>
      <c r="Q116" s="196">
        <v>112</v>
      </c>
      <c r="R116" s="196">
        <v>600</v>
      </c>
      <c r="S116" s="196">
        <v>438</v>
      </c>
      <c r="T116" s="194">
        <v>1092</v>
      </c>
      <c r="U116" s="193">
        <v>22</v>
      </c>
      <c r="V116" s="193">
        <v>36</v>
      </c>
      <c r="W116" s="194">
        <v>1068</v>
      </c>
      <c r="X116" s="193" t="s">
        <v>1105</v>
      </c>
      <c r="Y116" s="193">
        <v>79</v>
      </c>
      <c r="Z116" s="193">
        <v>224</v>
      </c>
      <c r="AA116" s="193">
        <v>925</v>
      </c>
      <c r="AB116" s="193">
        <v>13</v>
      </c>
      <c r="AC116" s="193">
        <v>78</v>
      </c>
      <c r="AD116" s="193">
        <v>85</v>
      </c>
      <c r="AE116" s="193">
        <v>48</v>
      </c>
      <c r="AF116" s="193">
        <v>226</v>
      </c>
      <c r="AG116" s="193">
        <v>28</v>
      </c>
      <c r="AH116" s="193">
        <v>243</v>
      </c>
      <c r="AI116" s="193">
        <v>133</v>
      </c>
      <c r="AJ116" s="193">
        <v>119</v>
      </c>
      <c r="AK116" s="193">
        <v>0</v>
      </c>
      <c r="AL116" s="193">
        <v>177</v>
      </c>
      <c r="AM116" s="193">
        <v>341</v>
      </c>
      <c r="AN116" s="193">
        <v>596</v>
      </c>
      <c r="AO116" s="193">
        <v>153</v>
      </c>
      <c r="AP116" s="193">
        <v>61</v>
      </c>
      <c r="AQ116" s="193">
        <v>20</v>
      </c>
      <c r="AR116" s="193">
        <v>250</v>
      </c>
      <c r="AS116" s="193">
        <v>289</v>
      </c>
      <c r="AT116" s="193">
        <v>538</v>
      </c>
      <c r="AU116" s="193">
        <v>53</v>
      </c>
      <c r="AV116" s="194">
        <v>793</v>
      </c>
      <c r="AW116" s="193">
        <v>529</v>
      </c>
      <c r="AX116" s="193">
        <v>135</v>
      </c>
      <c r="AY116" s="193">
        <v>116</v>
      </c>
      <c r="AZ116" s="203">
        <v>13</v>
      </c>
    </row>
    <row r="117" spans="1:52" ht="42.75" customHeight="1">
      <c r="A117" s="201" t="s">
        <v>129</v>
      </c>
      <c r="B117" s="202" t="s">
        <v>88</v>
      </c>
      <c r="C117" s="202" t="s">
        <v>126</v>
      </c>
      <c r="D117" s="194">
        <v>1979</v>
      </c>
      <c r="E117" s="193">
        <v>72</v>
      </c>
      <c r="F117" s="193">
        <v>572</v>
      </c>
      <c r="G117" s="193">
        <v>886</v>
      </c>
      <c r="H117" s="193">
        <v>132</v>
      </c>
      <c r="I117" s="193">
        <v>61</v>
      </c>
      <c r="J117" s="193">
        <v>77</v>
      </c>
      <c r="K117" s="193">
        <v>70</v>
      </c>
      <c r="L117" s="193">
        <v>108</v>
      </c>
      <c r="M117" s="193" t="s">
        <v>1105</v>
      </c>
      <c r="N117" s="194">
        <v>1018</v>
      </c>
      <c r="O117" s="196">
        <v>564</v>
      </c>
      <c r="P117" s="196">
        <v>454</v>
      </c>
      <c r="Q117" s="196">
        <v>74</v>
      </c>
      <c r="R117" s="196">
        <v>561</v>
      </c>
      <c r="S117" s="196">
        <v>384</v>
      </c>
      <c r="T117" s="193">
        <v>973</v>
      </c>
      <c r="U117" s="193">
        <v>18</v>
      </c>
      <c r="V117" s="193">
        <v>27</v>
      </c>
      <c r="W117" s="193">
        <v>946</v>
      </c>
      <c r="X117" s="193" t="s">
        <v>1105</v>
      </c>
      <c r="Y117" s="193">
        <v>71</v>
      </c>
      <c r="Z117" s="193">
        <v>167</v>
      </c>
      <c r="AA117" s="193">
        <v>851</v>
      </c>
      <c r="AB117" s="193">
        <v>20</v>
      </c>
      <c r="AC117" s="193">
        <v>102</v>
      </c>
      <c r="AD117" s="193">
        <v>100</v>
      </c>
      <c r="AE117" s="193">
        <v>63</v>
      </c>
      <c r="AF117" s="193">
        <v>175</v>
      </c>
      <c r="AG117" s="193">
        <v>23</v>
      </c>
      <c r="AH117" s="193">
        <v>200</v>
      </c>
      <c r="AI117" s="193">
        <v>107</v>
      </c>
      <c r="AJ117" s="193">
        <v>75</v>
      </c>
      <c r="AK117" s="193">
        <v>0</v>
      </c>
      <c r="AL117" s="193">
        <v>153</v>
      </c>
      <c r="AM117" s="193">
        <v>257</v>
      </c>
      <c r="AN117" s="193">
        <v>526</v>
      </c>
      <c r="AO117" s="193">
        <v>200</v>
      </c>
      <c r="AP117" s="193">
        <v>37</v>
      </c>
      <c r="AQ117" s="193">
        <v>26</v>
      </c>
      <c r="AR117" s="193">
        <v>299</v>
      </c>
      <c r="AS117" s="193">
        <v>227</v>
      </c>
      <c r="AT117" s="193">
        <v>409</v>
      </c>
      <c r="AU117" s="193">
        <v>57</v>
      </c>
      <c r="AV117" s="194">
        <v>641</v>
      </c>
      <c r="AW117" s="193">
        <v>407</v>
      </c>
      <c r="AX117" s="193">
        <v>115</v>
      </c>
      <c r="AY117" s="193">
        <v>102</v>
      </c>
      <c r="AZ117" s="203">
        <v>17</v>
      </c>
    </row>
    <row r="118" spans="1:52" ht="42.75" customHeight="1">
      <c r="A118" s="201" t="s">
        <v>130</v>
      </c>
      <c r="B118" s="202" t="s">
        <v>88</v>
      </c>
      <c r="C118" s="202" t="s">
        <v>126</v>
      </c>
      <c r="D118" s="193">
        <v>628</v>
      </c>
      <c r="E118" s="193">
        <v>35</v>
      </c>
      <c r="F118" s="193">
        <v>194</v>
      </c>
      <c r="G118" s="193">
        <v>257</v>
      </c>
      <c r="H118" s="193">
        <v>35</v>
      </c>
      <c r="I118" s="193">
        <v>15</v>
      </c>
      <c r="J118" s="193">
        <v>26</v>
      </c>
      <c r="K118" s="193">
        <v>38</v>
      </c>
      <c r="L118" s="193">
        <v>29</v>
      </c>
      <c r="M118" s="193">
        <v>0</v>
      </c>
      <c r="N118" s="194">
        <v>292</v>
      </c>
      <c r="O118" s="196">
        <v>174</v>
      </c>
      <c r="P118" s="196">
        <v>118</v>
      </c>
      <c r="Q118" s="196">
        <v>27</v>
      </c>
      <c r="R118" s="196">
        <v>140</v>
      </c>
      <c r="S118" s="196">
        <v>125</v>
      </c>
      <c r="T118" s="193">
        <v>285</v>
      </c>
      <c r="U118" s="193">
        <v>5</v>
      </c>
      <c r="V118" s="193" t="s">
        <v>1105</v>
      </c>
      <c r="W118" s="193">
        <v>280</v>
      </c>
      <c r="X118" s="193" t="s">
        <v>1105</v>
      </c>
      <c r="Y118" s="193">
        <v>11</v>
      </c>
      <c r="Z118" s="193">
        <v>51</v>
      </c>
      <c r="AA118" s="193">
        <v>241</v>
      </c>
      <c r="AB118" s="193" t="s">
        <v>1105</v>
      </c>
      <c r="AC118" s="193">
        <v>26</v>
      </c>
      <c r="AD118" s="193">
        <v>27</v>
      </c>
      <c r="AE118" s="193">
        <v>16</v>
      </c>
      <c r="AF118" s="193">
        <v>49</v>
      </c>
      <c r="AG118" s="193">
        <v>14</v>
      </c>
      <c r="AH118" s="193">
        <v>68</v>
      </c>
      <c r="AI118" s="193">
        <v>30</v>
      </c>
      <c r="AJ118" s="193">
        <v>25</v>
      </c>
      <c r="AK118" s="193">
        <v>0</v>
      </c>
      <c r="AL118" s="193">
        <v>35</v>
      </c>
      <c r="AM118" s="193">
        <v>79</v>
      </c>
      <c r="AN118" s="193">
        <v>156</v>
      </c>
      <c r="AO118" s="193">
        <v>48</v>
      </c>
      <c r="AP118" s="193">
        <v>10</v>
      </c>
      <c r="AQ118" s="193">
        <v>9</v>
      </c>
      <c r="AR118" s="193">
        <v>114</v>
      </c>
      <c r="AS118" s="193">
        <v>69</v>
      </c>
      <c r="AT118" s="193">
        <v>85</v>
      </c>
      <c r="AU118" s="193">
        <v>16</v>
      </c>
      <c r="AV118" s="194">
        <v>174</v>
      </c>
      <c r="AW118" s="193">
        <v>99</v>
      </c>
      <c r="AX118" s="193">
        <v>32</v>
      </c>
      <c r="AY118" s="193">
        <v>39</v>
      </c>
      <c r="AZ118" s="203" t="s">
        <v>1105</v>
      </c>
    </row>
    <row r="119" spans="1:52" ht="42.75" customHeight="1">
      <c r="A119" s="201" t="s">
        <v>131</v>
      </c>
      <c r="B119" s="202" t="s">
        <v>88</v>
      </c>
      <c r="C119" s="202" t="s">
        <v>126</v>
      </c>
      <c r="D119" s="193">
        <v>473</v>
      </c>
      <c r="E119" s="193">
        <v>18</v>
      </c>
      <c r="F119" s="193">
        <v>136</v>
      </c>
      <c r="G119" s="193">
        <v>197</v>
      </c>
      <c r="H119" s="193">
        <v>24</v>
      </c>
      <c r="I119" s="193">
        <v>14</v>
      </c>
      <c r="J119" s="193">
        <v>19</v>
      </c>
      <c r="K119" s="193">
        <v>36</v>
      </c>
      <c r="L119" s="193">
        <v>29</v>
      </c>
      <c r="M119" s="193">
        <v>0</v>
      </c>
      <c r="N119" s="194">
        <v>221</v>
      </c>
      <c r="O119" s="196">
        <v>116</v>
      </c>
      <c r="P119" s="196">
        <v>105</v>
      </c>
      <c r="Q119" s="196">
        <v>21</v>
      </c>
      <c r="R119" s="196">
        <v>124</v>
      </c>
      <c r="S119" s="196">
        <v>76</v>
      </c>
      <c r="T119" s="193">
        <v>211</v>
      </c>
      <c r="U119" s="193" t="s">
        <v>1105</v>
      </c>
      <c r="V119" s="193">
        <v>7</v>
      </c>
      <c r="W119" s="193">
        <v>209</v>
      </c>
      <c r="X119" s="193" t="s">
        <v>1105</v>
      </c>
      <c r="Y119" s="193">
        <v>11</v>
      </c>
      <c r="Z119" s="193">
        <v>43</v>
      </c>
      <c r="AA119" s="193">
        <v>178</v>
      </c>
      <c r="AB119" s="193" t="s">
        <v>1105</v>
      </c>
      <c r="AC119" s="193">
        <v>14</v>
      </c>
      <c r="AD119" s="193">
        <v>20</v>
      </c>
      <c r="AE119" s="193">
        <v>11</v>
      </c>
      <c r="AF119" s="193">
        <v>33</v>
      </c>
      <c r="AG119" s="193">
        <v>7</v>
      </c>
      <c r="AH119" s="193">
        <v>44</v>
      </c>
      <c r="AI119" s="193">
        <v>26</v>
      </c>
      <c r="AJ119" s="193">
        <v>21</v>
      </c>
      <c r="AK119" s="193" t="s">
        <v>1105</v>
      </c>
      <c r="AL119" s="193">
        <v>42</v>
      </c>
      <c r="AM119" s="193">
        <v>78</v>
      </c>
      <c r="AN119" s="193">
        <v>105</v>
      </c>
      <c r="AO119" s="193">
        <v>28</v>
      </c>
      <c r="AP119" s="193">
        <v>11</v>
      </c>
      <c r="AQ119" s="193">
        <v>5</v>
      </c>
      <c r="AR119" s="193">
        <v>47</v>
      </c>
      <c r="AS119" s="193">
        <v>50</v>
      </c>
      <c r="AT119" s="193">
        <v>105</v>
      </c>
      <c r="AU119" s="193">
        <v>14</v>
      </c>
      <c r="AV119" s="194">
        <v>145</v>
      </c>
      <c r="AW119" s="193">
        <v>91</v>
      </c>
      <c r="AX119" s="193">
        <v>23</v>
      </c>
      <c r="AY119" s="193">
        <v>28</v>
      </c>
      <c r="AZ119" s="203" t="s">
        <v>1105</v>
      </c>
    </row>
    <row r="120" spans="1:52" ht="42.75" customHeight="1">
      <c r="A120" s="201" t="s">
        <v>132</v>
      </c>
      <c r="B120" s="202" t="s">
        <v>88</v>
      </c>
      <c r="C120" s="202" t="s">
        <v>126</v>
      </c>
      <c r="D120" s="194">
        <v>17157</v>
      </c>
      <c r="E120" s="193">
        <v>372</v>
      </c>
      <c r="F120" s="194">
        <v>4445</v>
      </c>
      <c r="G120" s="194">
        <v>8100</v>
      </c>
      <c r="H120" s="193">
        <v>895</v>
      </c>
      <c r="I120" s="193">
        <v>374</v>
      </c>
      <c r="J120" s="193">
        <v>693</v>
      </c>
      <c r="K120" s="193">
        <v>620</v>
      </c>
      <c r="L120" s="194">
        <v>1655</v>
      </c>
      <c r="M120" s="193" t="s">
        <v>1105</v>
      </c>
      <c r="N120" s="194">
        <v>8995</v>
      </c>
      <c r="O120" s="195">
        <v>5228</v>
      </c>
      <c r="P120" s="195">
        <v>3767</v>
      </c>
      <c r="Q120" s="195">
        <v>1243</v>
      </c>
      <c r="R120" s="195">
        <v>5426</v>
      </c>
      <c r="S120" s="195">
        <v>2327</v>
      </c>
      <c r="T120" s="194">
        <v>8159</v>
      </c>
      <c r="U120" s="193">
        <v>157</v>
      </c>
      <c r="V120" s="193">
        <v>679</v>
      </c>
      <c r="W120" s="194">
        <v>7807</v>
      </c>
      <c r="X120" s="193">
        <v>22</v>
      </c>
      <c r="Y120" s="194">
        <v>1166</v>
      </c>
      <c r="Z120" s="194">
        <v>1294</v>
      </c>
      <c r="AA120" s="194">
        <v>7701</v>
      </c>
      <c r="AB120" s="193">
        <v>111</v>
      </c>
      <c r="AC120" s="193">
        <v>885</v>
      </c>
      <c r="AD120" s="193">
        <v>783</v>
      </c>
      <c r="AE120" s="193">
        <v>516</v>
      </c>
      <c r="AF120" s="194">
        <v>1626</v>
      </c>
      <c r="AG120" s="193">
        <v>119</v>
      </c>
      <c r="AH120" s="194">
        <v>1663</v>
      </c>
      <c r="AI120" s="193">
        <v>669</v>
      </c>
      <c r="AJ120" s="193">
        <v>828</v>
      </c>
      <c r="AK120" s="193">
        <v>7</v>
      </c>
      <c r="AL120" s="194">
        <v>1788</v>
      </c>
      <c r="AM120" s="194">
        <v>2468</v>
      </c>
      <c r="AN120" s="194">
        <v>4631</v>
      </c>
      <c r="AO120" s="194">
        <v>1532</v>
      </c>
      <c r="AP120" s="193">
        <v>365</v>
      </c>
      <c r="AQ120" s="193">
        <v>158</v>
      </c>
      <c r="AR120" s="194">
        <v>1991</v>
      </c>
      <c r="AS120" s="194">
        <v>2607</v>
      </c>
      <c r="AT120" s="194">
        <v>3853</v>
      </c>
      <c r="AU120" s="193">
        <v>387</v>
      </c>
      <c r="AV120" s="194">
        <v>5977</v>
      </c>
      <c r="AW120" s="194">
        <v>3966</v>
      </c>
      <c r="AX120" s="193">
        <v>908</v>
      </c>
      <c r="AY120" s="193">
        <v>932</v>
      </c>
      <c r="AZ120" s="203">
        <v>171</v>
      </c>
    </row>
    <row r="121" spans="1:52" ht="42.75" customHeight="1">
      <c r="A121" s="201" t="s">
        <v>133</v>
      </c>
      <c r="B121" s="202" t="s">
        <v>88</v>
      </c>
      <c r="C121" s="202" t="s">
        <v>126</v>
      </c>
      <c r="D121" s="194">
        <v>1615</v>
      </c>
      <c r="E121" s="193">
        <v>55</v>
      </c>
      <c r="F121" s="193">
        <v>478</v>
      </c>
      <c r="G121" s="193">
        <v>695</v>
      </c>
      <c r="H121" s="193">
        <v>110</v>
      </c>
      <c r="I121" s="193">
        <v>38</v>
      </c>
      <c r="J121" s="193">
        <v>89</v>
      </c>
      <c r="K121" s="193">
        <v>65</v>
      </c>
      <c r="L121" s="193">
        <v>85</v>
      </c>
      <c r="M121" s="193">
        <v>0</v>
      </c>
      <c r="N121" s="194">
        <v>805</v>
      </c>
      <c r="O121" s="196">
        <v>449</v>
      </c>
      <c r="P121" s="196">
        <v>356</v>
      </c>
      <c r="Q121" s="196">
        <v>85</v>
      </c>
      <c r="R121" s="196">
        <v>479</v>
      </c>
      <c r="S121" s="196">
        <v>241</v>
      </c>
      <c r="T121" s="193">
        <v>763</v>
      </c>
      <c r="U121" s="193">
        <v>17</v>
      </c>
      <c r="V121" s="193">
        <v>25</v>
      </c>
      <c r="W121" s="193">
        <v>755</v>
      </c>
      <c r="X121" s="193" t="s">
        <v>1105</v>
      </c>
      <c r="Y121" s="193">
        <v>47</v>
      </c>
      <c r="Z121" s="193">
        <v>122</v>
      </c>
      <c r="AA121" s="193">
        <v>683</v>
      </c>
      <c r="AB121" s="193">
        <v>12</v>
      </c>
      <c r="AC121" s="193">
        <v>56</v>
      </c>
      <c r="AD121" s="193">
        <v>59</v>
      </c>
      <c r="AE121" s="193">
        <v>41</v>
      </c>
      <c r="AF121" s="193">
        <v>154</v>
      </c>
      <c r="AG121" s="193">
        <v>24</v>
      </c>
      <c r="AH121" s="193">
        <v>177</v>
      </c>
      <c r="AI121" s="193">
        <v>83</v>
      </c>
      <c r="AJ121" s="193">
        <v>73</v>
      </c>
      <c r="AK121" s="193">
        <v>0</v>
      </c>
      <c r="AL121" s="193">
        <v>126</v>
      </c>
      <c r="AM121" s="193">
        <v>229</v>
      </c>
      <c r="AN121" s="193">
        <v>440</v>
      </c>
      <c r="AO121" s="193">
        <v>103</v>
      </c>
      <c r="AP121" s="193">
        <v>33</v>
      </c>
      <c r="AQ121" s="193">
        <v>19</v>
      </c>
      <c r="AR121" s="193">
        <v>225</v>
      </c>
      <c r="AS121" s="193">
        <v>212</v>
      </c>
      <c r="AT121" s="193">
        <v>293</v>
      </c>
      <c r="AU121" s="193">
        <v>55</v>
      </c>
      <c r="AV121" s="194">
        <v>469</v>
      </c>
      <c r="AW121" s="193">
        <v>300</v>
      </c>
      <c r="AX121" s="193">
        <v>87</v>
      </c>
      <c r="AY121" s="193">
        <v>75</v>
      </c>
      <c r="AZ121" s="203">
        <v>7</v>
      </c>
    </row>
    <row r="122" spans="1:52" ht="42.75" customHeight="1">
      <c r="A122" s="201" t="s">
        <v>134</v>
      </c>
      <c r="B122" s="202" t="s">
        <v>88</v>
      </c>
      <c r="C122" s="202" t="s">
        <v>126</v>
      </c>
      <c r="D122" s="193">
        <v>252</v>
      </c>
      <c r="E122" s="193">
        <v>12</v>
      </c>
      <c r="F122" s="193">
        <v>74</v>
      </c>
      <c r="G122" s="193">
        <v>118</v>
      </c>
      <c r="H122" s="193">
        <v>12</v>
      </c>
      <c r="I122" s="193">
        <v>5</v>
      </c>
      <c r="J122" s="193">
        <v>14</v>
      </c>
      <c r="K122" s="193">
        <v>14</v>
      </c>
      <c r="L122" s="193" t="s">
        <v>1105</v>
      </c>
      <c r="M122" s="193">
        <v>0</v>
      </c>
      <c r="N122" s="194">
        <v>130</v>
      </c>
      <c r="O122" s="196">
        <v>77</v>
      </c>
      <c r="P122" s="196">
        <v>53</v>
      </c>
      <c r="Q122" s="196">
        <v>6</v>
      </c>
      <c r="R122" s="196">
        <v>62</v>
      </c>
      <c r="S122" s="196">
        <v>62</v>
      </c>
      <c r="T122" s="193">
        <v>125</v>
      </c>
      <c r="U122" s="193" t="s">
        <v>1105</v>
      </c>
      <c r="V122" s="193" t="s">
        <v>1105</v>
      </c>
      <c r="W122" s="193">
        <v>124</v>
      </c>
      <c r="X122" s="193">
        <v>0</v>
      </c>
      <c r="Y122" s="193">
        <v>5</v>
      </c>
      <c r="Z122" s="193">
        <v>17</v>
      </c>
      <c r="AA122" s="193">
        <v>113</v>
      </c>
      <c r="AB122" s="193">
        <v>0</v>
      </c>
      <c r="AC122" s="193">
        <v>12</v>
      </c>
      <c r="AD122" s="193">
        <v>7</v>
      </c>
      <c r="AE122" s="193">
        <v>7</v>
      </c>
      <c r="AF122" s="193">
        <v>25</v>
      </c>
      <c r="AG122" s="193">
        <v>8</v>
      </c>
      <c r="AH122" s="193">
        <v>26</v>
      </c>
      <c r="AI122" s="193">
        <v>22</v>
      </c>
      <c r="AJ122" s="193">
        <v>5</v>
      </c>
      <c r="AK122" s="193">
        <v>0</v>
      </c>
      <c r="AL122" s="193">
        <v>17</v>
      </c>
      <c r="AM122" s="193">
        <v>36</v>
      </c>
      <c r="AN122" s="193">
        <v>66</v>
      </c>
      <c r="AO122" s="193">
        <v>21</v>
      </c>
      <c r="AP122" s="193">
        <v>7</v>
      </c>
      <c r="AQ122" s="193" t="s">
        <v>1105</v>
      </c>
      <c r="AR122" s="193">
        <v>45</v>
      </c>
      <c r="AS122" s="193">
        <v>27</v>
      </c>
      <c r="AT122" s="193">
        <v>50</v>
      </c>
      <c r="AU122" s="193">
        <v>5</v>
      </c>
      <c r="AV122" s="194">
        <v>83</v>
      </c>
      <c r="AW122" s="193">
        <v>55</v>
      </c>
      <c r="AX122" s="193">
        <v>15</v>
      </c>
      <c r="AY122" s="193">
        <v>12</v>
      </c>
      <c r="AZ122" s="203" t="s">
        <v>1105</v>
      </c>
    </row>
    <row r="123" spans="1:52" ht="42.75" customHeight="1">
      <c r="A123" s="201" t="s">
        <v>135</v>
      </c>
      <c r="B123" s="202" t="s">
        <v>88</v>
      </c>
      <c r="C123" s="202" t="s">
        <v>126</v>
      </c>
      <c r="D123" s="193">
        <v>320</v>
      </c>
      <c r="E123" s="193">
        <v>10</v>
      </c>
      <c r="F123" s="193">
        <v>102</v>
      </c>
      <c r="G123" s="193">
        <v>118</v>
      </c>
      <c r="H123" s="193">
        <v>15</v>
      </c>
      <c r="I123" s="193">
        <v>7</v>
      </c>
      <c r="J123" s="193">
        <v>12</v>
      </c>
      <c r="K123" s="193">
        <v>47</v>
      </c>
      <c r="L123" s="193">
        <v>9</v>
      </c>
      <c r="M123" s="193">
        <v>0</v>
      </c>
      <c r="N123" s="194">
        <v>133</v>
      </c>
      <c r="O123" s="196">
        <v>73</v>
      </c>
      <c r="P123" s="196">
        <v>61</v>
      </c>
      <c r="Q123" s="196">
        <v>6</v>
      </c>
      <c r="R123" s="196">
        <v>55</v>
      </c>
      <c r="S123" s="196">
        <v>73</v>
      </c>
      <c r="T123" s="193">
        <v>130</v>
      </c>
      <c r="U123" s="193" t="s">
        <v>1105</v>
      </c>
      <c r="V123" s="193" t="s">
        <v>1105</v>
      </c>
      <c r="W123" s="193">
        <v>127</v>
      </c>
      <c r="X123" s="193" t="s">
        <v>1105</v>
      </c>
      <c r="Y123" s="193">
        <v>6</v>
      </c>
      <c r="Z123" s="193">
        <v>24</v>
      </c>
      <c r="AA123" s="193">
        <v>110</v>
      </c>
      <c r="AB123" s="193">
        <v>5</v>
      </c>
      <c r="AC123" s="193">
        <v>7</v>
      </c>
      <c r="AD123" s="193">
        <v>5</v>
      </c>
      <c r="AE123" s="193">
        <v>11</v>
      </c>
      <c r="AF123" s="193">
        <v>26</v>
      </c>
      <c r="AG123" s="193">
        <v>8</v>
      </c>
      <c r="AH123" s="193">
        <v>22</v>
      </c>
      <c r="AI123" s="193">
        <v>12</v>
      </c>
      <c r="AJ123" s="193">
        <v>19</v>
      </c>
      <c r="AK123" s="193">
        <v>0</v>
      </c>
      <c r="AL123" s="193">
        <v>18</v>
      </c>
      <c r="AM123" s="193">
        <v>33</v>
      </c>
      <c r="AN123" s="193">
        <v>71</v>
      </c>
      <c r="AO123" s="193">
        <v>21</v>
      </c>
      <c r="AP123" s="193">
        <v>8</v>
      </c>
      <c r="AQ123" s="193">
        <v>5</v>
      </c>
      <c r="AR123" s="193">
        <v>37</v>
      </c>
      <c r="AS123" s="193">
        <v>27</v>
      </c>
      <c r="AT123" s="193">
        <v>53</v>
      </c>
      <c r="AU123" s="193">
        <v>12</v>
      </c>
      <c r="AV123" s="194">
        <v>86</v>
      </c>
      <c r="AW123" s="193">
        <v>51</v>
      </c>
      <c r="AX123" s="193">
        <v>22</v>
      </c>
      <c r="AY123" s="193">
        <v>12</v>
      </c>
      <c r="AZ123" s="203" t="s">
        <v>1105</v>
      </c>
    </row>
    <row r="124" spans="1:52" ht="42.75" customHeight="1">
      <c r="A124" s="201" t="s">
        <v>136</v>
      </c>
      <c r="B124" s="202" t="s">
        <v>137</v>
      </c>
      <c r="C124" s="202" t="s">
        <v>138</v>
      </c>
      <c r="D124" s="194">
        <v>2282</v>
      </c>
      <c r="E124" s="193">
        <v>118</v>
      </c>
      <c r="F124" s="193">
        <v>740</v>
      </c>
      <c r="G124" s="193">
        <v>963</v>
      </c>
      <c r="H124" s="193">
        <v>91</v>
      </c>
      <c r="I124" s="193">
        <v>19</v>
      </c>
      <c r="J124" s="193">
        <v>84</v>
      </c>
      <c r="K124" s="193">
        <v>113</v>
      </c>
      <c r="L124" s="193">
        <v>155</v>
      </c>
      <c r="M124" s="193">
        <v>0</v>
      </c>
      <c r="N124" s="194">
        <v>1054</v>
      </c>
      <c r="O124" s="196">
        <v>582</v>
      </c>
      <c r="P124" s="196">
        <v>471</v>
      </c>
      <c r="Q124" s="196">
        <v>122</v>
      </c>
      <c r="R124" s="196">
        <v>562</v>
      </c>
      <c r="S124" s="196">
        <v>369</v>
      </c>
      <c r="T124" s="193">
        <v>961</v>
      </c>
      <c r="U124" s="193">
        <v>31</v>
      </c>
      <c r="V124" s="193">
        <v>61</v>
      </c>
      <c r="W124" s="193">
        <v>902</v>
      </c>
      <c r="X124" s="193" t="s">
        <v>1105</v>
      </c>
      <c r="Y124" s="193">
        <v>149</v>
      </c>
      <c r="Z124" s="193">
        <v>105</v>
      </c>
      <c r="AA124" s="193">
        <v>948</v>
      </c>
      <c r="AB124" s="193">
        <v>8</v>
      </c>
      <c r="AC124" s="193">
        <v>75</v>
      </c>
      <c r="AD124" s="193">
        <v>103</v>
      </c>
      <c r="AE124" s="193">
        <v>55</v>
      </c>
      <c r="AF124" s="193">
        <v>210</v>
      </c>
      <c r="AG124" s="193">
        <v>17</v>
      </c>
      <c r="AH124" s="193">
        <v>203</v>
      </c>
      <c r="AI124" s="193">
        <v>124</v>
      </c>
      <c r="AJ124" s="193">
        <v>97</v>
      </c>
      <c r="AK124" s="193" t="s">
        <v>1105</v>
      </c>
      <c r="AL124" s="193">
        <v>161</v>
      </c>
      <c r="AM124" s="193">
        <v>212</v>
      </c>
      <c r="AN124" s="193">
        <v>614</v>
      </c>
      <c r="AO124" s="193">
        <v>186</v>
      </c>
      <c r="AP124" s="193">
        <v>41</v>
      </c>
      <c r="AQ124" s="193">
        <v>20</v>
      </c>
      <c r="AR124" s="193">
        <v>385</v>
      </c>
      <c r="AS124" s="193">
        <v>268</v>
      </c>
      <c r="AT124" s="193">
        <v>339</v>
      </c>
      <c r="AU124" s="193">
        <v>41</v>
      </c>
      <c r="AV124" s="194">
        <v>670</v>
      </c>
      <c r="AW124" s="193">
        <v>384</v>
      </c>
      <c r="AX124" s="193">
        <v>119</v>
      </c>
      <c r="AY124" s="193">
        <v>144</v>
      </c>
      <c r="AZ124" s="203">
        <v>23</v>
      </c>
    </row>
    <row r="125" spans="1:52" ht="42.75" customHeight="1">
      <c r="A125" s="201" t="s">
        <v>139</v>
      </c>
      <c r="B125" s="202" t="s">
        <v>137</v>
      </c>
      <c r="C125" s="202" t="s">
        <v>138</v>
      </c>
      <c r="D125" s="194">
        <v>7013</v>
      </c>
      <c r="E125" s="193">
        <v>249</v>
      </c>
      <c r="F125" s="194">
        <v>2031</v>
      </c>
      <c r="G125" s="194">
        <v>3061</v>
      </c>
      <c r="H125" s="193">
        <v>283</v>
      </c>
      <c r="I125" s="193">
        <v>84</v>
      </c>
      <c r="J125" s="193">
        <v>258</v>
      </c>
      <c r="K125" s="193">
        <v>326</v>
      </c>
      <c r="L125" s="193">
        <v>722</v>
      </c>
      <c r="M125" s="193">
        <v>0</v>
      </c>
      <c r="N125" s="194">
        <v>3344</v>
      </c>
      <c r="O125" s="195">
        <v>1970</v>
      </c>
      <c r="P125" s="195">
        <v>1375</v>
      </c>
      <c r="Q125" s="196">
        <v>411</v>
      </c>
      <c r="R125" s="195">
        <v>1986</v>
      </c>
      <c r="S125" s="196">
        <v>947</v>
      </c>
      <c r="T125" s="194">
        <v>2895</v>
      </c>
      <c r="U125" s="193">
        <v>84</v>
      </c>
      <c r="V125" s="193">
        <v>365</v>
      </c>
      <c r="W125" s="194">
        <v>2706</v>
      </c>
      <c r="X125" s="193">
        <v>20</v>
      </c>
      <c r="Y125" s="193">
        <v>619</v>
      </c>
      <c r="Z125" s="193">
        <v>353</v>
      </c>
      <c r="AA125" s="194">
        <v>2991</v>
      </c>
      <c r="AB125" s="193">
        <v>31</v>
      </c>
      <c r="AC125" s="193">
        <v>237</v>
      </c>
      <c r="AD125" s="193">
        <v>309</v>
      </c>
      <c r="AE125" s="193">
        <v>176</v>
      </c>
      <c r="AF125" s="193">
        <v>622</v>
      </c>
      <c r="AG125" s="193">
        <v>50</v>
      </c>
      <c r="AH125" s="193">
        <v>659</v>
      </c>
      <c r="AI125" s="193">
        <v>322</v>
      </c>
      <c r="AJ125" s="193">
        <v>284</v>
      </c>
      <c r="AK125" s="193" t="s">
        <v>1105</v>
      </c>
      <c r="AL125" s="193">
        <v>653</v>
      </c>
      <c r="AM125" s="193">
        <v>807</v>
      </c>
      <c r="AN125" s="194">
        <v>1810</v>
      </c>
      <c r="AO125" s="193">
        <v>554</v>
      </c>
      <c r="AP125" s="193">
        <v>173</v>
      </c>
      <c r="AQ125" s="193">
        <v>56</v>
      </c>
      <c r="AR125" s="194">
        <v>1175</v>
      </c>
      <c r="AS125" s="193">
        <v>862</v>
      </c>
      <c r="AT125" s="194">
        <v>1092</v>
      </c>
      <c r="AU125" s="193">
        <v>159</v>
      </c>
      <c r="AV125" s="194">
        <v>2278</v>
      </c>
      <c r="AW125" s="194">
        <v>1179</v>
      </c>
      <c r="AX125" s="193">
        <v>447</v>
      </c>
      <c r="AY125" s="193">
        <v>558</v>
      </c>
      <c r="AZ125" s="203">
        <v>94</v>
      </c>
    </row>
    <row r="126" spans="1:52" ht="42.75" customHeight="1">
      <c r="A126" s="201" t="s">
        <v>140</v>
      </c>
      <c r="B126" s="202" t="s">
        <v>137</v>
      </c>
      <c r="C126" s="202" t="s">
        <v>138</v>
      </c>
      <c r="D126" s="194">
        <v>9263</v>
      </c>
      <c r="E126" s="193">
        <v>411</v>
      </c>
      <c r="F126" s="194">
        <v>2839</v>
      </c>
      <c r="G126" s="194">
        <v>3844</v>
      </c>
      <c r="H126" s="193">
        <v>423</v>
      </c>
      <c r="I126" s="193">
        <v>161</v>
      </c>
      <c r="J126" s="193">
        <v>509</v>
      </c>
      <c r="K126" s="193">
        <v>316</v>
      </c>
      <c r="L126" s="193">
        <v>760</v>
      </c>
      <c r="M126" s="193" t="s">
        <v>1105</v>
      </c>
      <c r="N126" s="194">
        <v>4267</v>
      </c>
      <c r="O126" s="195">
        <v>2477</v>
      </c>
      <c r="P126" s="195">
        <v>1790</v>
      </c>
      <c r="Q126" s="196">
        <v>487</v>
      </c>
      <c r="R126" s="195">
        <v>2449</v>
      </c>
      <c r="S126" s="195">
        <v>1332</v>
      </c>
      <c r="T126" s="194">
        <v>3963</v>
      </c>
      <c r="U126" s="193">
        <v>67</v>
      </c>
      <c r="V126" s="193">
        <v>238</v>
      </c>
      <c r="W126" s="194">
        <v>3827</v>
      </c>
      <c r="X126" s="193" t="s">
        <v>1105</v>
      </c>
      <c r="Y126" s="193">
        <v>437</v>
      </c>
      <c r="Z126" s="193">
        <v>645</v>
      </c>
      <c r="AA126" s="194">
        <v>3622</v>
      </c>
      <c r="AB126" s="193">
        <v>34</v>
      </c>
      <c r="AC126" s="193">
        <v>347</v>
      </c>
      <c r="AD126" s="193">
        <v>366</v>
      </c>
      <c r="AE126" s="193">
        <v>238</v>
      </c>
      <c r="AF126" s="193">
        <v>791</v>
      </c>
      <c r="AG126" s="193">
        <v>85</v>
      </c>
      <c r="AH126" s="193">
        <v>790</v>
      </c>
      <c r="AI126" s="193">
        <v>381</v>
      </c>
      <c r="AJ126" s="193">
        <v>345</v>
      </c>
      <c r="AK126" s="193" t="s">
        <v>1105</v>
      </c>
      <c r="AL126" s="193">
        <v>889</v>
      </c>
      <c r="AM126" s="193">
        <v>950</v>
      </c>
      <c r="AN126" s="194">
        <v>2337</v>
      </c>
      <c r="AO126" s="193">
        <v>692</v>
      </c>
      <c r="AP126" s="193">
        <v>288</v>
      </c>
      <c r="AQ126" s="193">
        <v>114</v>
      </c>
      <c r="AR126" s="194">
        <v>1580</v>
      </c>
      <c r="AS126" s="194">
        <v>1155</v>
      </c>
      <c r="AT126" s="194">
        <v>1194</v>
      </c>
      <c r="AU126" s="193">
        <v>226</v>
      </c>
      <c r="AV126" s="194">
        <v>2703</v>
      </c>
      <c r="AW126" s="194">
        <v>1407</v>
      </c>
      <c r="AX126" s="193">
        <v>577</v>
      </c>
      <c r="AY126" s="193">
        <v>599</v>
      </c>
      <c r="AZ126" s="203">
        <v>120</v>
      </c>
    </row>
    <row r="127" spans="1:52" ht="42.75" customHeight="1">
      <c r="A127" s="201" t="s">
        <v>141</v>
      </c>
      <c r="B127" s="202" t="s">
        <v>137</v>
      </c>
      <c r="C127" s="202" t="s">
        <v>138</v>
      </c>
      <c r="D127" s="193">
        <v>179</v>
      </c>
      <c r="E127" s="193">
        <v>12</v>
      </c>
      <c r="F127" s="193">
        <v>54</v>
      </c>
      <c r="G127" s="193">
        <v>76</v>
      </c>
      <c r="H127" s="193">
        <v>11</v>
      </c>
      <c r="I127" s="193" t="s">
        <v>1105</v>
      </c>
      <c r="J127" s="193">
        <v>6</v>
      </c>
      <c r="K127" s="193">
        <v>9</v>
      </c>
      <c r="L127" s="193">
        <v>8</v>
      </c>
      <c r="M127" s="193">
        <v>0</v>
      </c>
      <c r="N127" s="194">
        <v>87</v>
      </c>
      <c r="O127" s="196">
        <v>47</v>
      </c>
      <c r="P127" s="196">
        <v>41</v>
      </c>
      <c r="Q127" s="196">
        <v>8</v>
      </c>
      <c r="R127" s="196">
        <v>47</v>
      </c>
      <c r="S127" s="196">
        <v>32</v>
      </c>
      <c r="T127" s="193">
        <v>74</v>
      </c>
      <c r="U127" s="193" t="s">
        <v>1105</v>
      </c>
      <c r="V127" s="193">
        <v>12</v>
      </c>
      <c r="W127" s="193">
        <v>70</v>
      </c>
      <c r="X127" s="193">
        <v>0</v>
      </c>
      <c r="Y127" s="193">
        <v>17</v>
      </c>
      <c r="Z127" s="193">
        <v>11</v>
      </c>
      <c r="AA127" s="193">
        <v>76</v>
      </c>
      <c r="AB127" s="193" t="s">
        <v>1105</v>
      </c>
      <c r="AC127" s="193" t="s">
        <v>1105</v>
      </c>
      <c r="AD127" s="193">
        <v>5</v>
      </c>
      <c r="AE127" s="193">
        <v>6</v>
      </c>
      <c r="AF127" s="193">
        <v>15</v>
      </c>
      <c r="AG127" s="193" t="s">
        <v>1105</v>
      </c>
      <c r="AH127" s="193">
        <v>22</v>
      </c>
      <c r="AI127" s="193">
        <v>8</v>
      </c>
      <c r="AJ127" s="193">
        <v>10</v>
      </c>
      <c r="AK127" s="193">
        <v>0</v>
      </c>
      <c r="AL127" s="193">
        <v>12</v>
      </c>
      <c r="AM127" s="193">
        <v>17</v>
      </c>
      <c r="AN127" s="193">
        <v>54</v>
      </c>
      <c r="AO127" s="193">
        <v>13</v>
      </c>
      <c r="AP127" s="193" t="s">
        <v>1105</v>
      </c>
      <c r="AQ127" s="193" t="s">
        <v>1105</v>
      </c>
      <c r="AR127" s="193">
        <v>28</v>
      </c>
      <c r="AS127" s="193">
        <v>22</v>
      </c>
      <c r="AT127" s="193">
        <v>31</v>
      </c>
      <c r="AU127" s="193">
        <v>5</v>
      </c>
      <c r="AV127" s="194">
        <v>57</v>
      </c>
      <c r="AW127" s="193">
        <v>33</v>
      </c>
      <c r="AX127" s="193">
        <v>12</v>
      </c>
      <c r="AY127" s="193">
        <v>10</v>
      </c>
      <c r="AZ127" s="203" t="s">
        <v>1105</v>
      </c>
    </row>
    <row r="128" spans="1:52" ht="42.75" customHeight="1">
      <c r="A128" s="201" t="s">
        <v>142</v>
      </c>
      <c r="B128" s="202" t="s">
        <v>137</v>
      </c>
      <c r="C128" s="202" t="s">
        <v>138</v>
      </c>
      <c r="D128" s="193">
        <v>497</v>
      </c>
      <c r="E128" s="193">
        <v>16</v>
      </c>
      <c r="F128" s="193">
        <v>171</v>
      </c>
      <c r="G128" s="193">
        <v>194</v>
      </c>
      <c r="H128" s="193">
        <v>35</v>
      </c>
      <c r="I128" s="193" t="s">
        <v>1105</v>
      </c>
      <c r="J128" s="193">
        <v>29</v>
      </c>
      <c r="K128" s="193">
        <v>17</v>
      </c>
      <c r="L128" s="193">
        <v>33</v>
      </c>
      <c r="M128" s="193">
        <v>0</v>
      </c>
      <c r="N128" s="194">
        <v>229</v>
      </c>
      <c r="O128" s="196">
        <v>134</v>
      </c>
      <c r="P128" s="196">
        <v>94</v>
      </c>
      <c r="Q128" s="196">
        <v>13</v>
      </c>
      <c r="R128" s="196">
        <v>129</v>
      </c>
      <c r="S128" s="196">
        <v>86</v>
      </c>
      <c r="T128" s="193">
        <v>214</v>
      </c>
      <c r="U128" s="193" t="s">
        <v>1105</v>
      </c>
      <c r="V128" s="193">
        <v>12</v>
      </c>
      <c r="W128" s="193">
        <v>204</v>
      </c>
      <c r="X128" s="193">
        <v>7</v>
      </c>
      <c r="Y128" s="193">
        <v>18</v>
      </c>
      <c r="Z128" s="193">
        <v>16</v>
      </c>
      <c r="AA128" s="193">
        <v>213</v>
      </c>
      <c r="AB128" s="193" t="s">
        <v>1105</v>
      </c>
      <c r="AC128" s="193">
        <v>22</v>
      </c>
      <c r="AD128" s="193">
        <v>20</v>
      </c>
      <c r="AE128" s="193">
        <v>12</v>
      </c>
      <c r="AF128" s="193">
        <v>29</v>
      </c>
      <c r="AG128" s="193" t="s">
        <v>1105</v>
      </c>
      <c r="AH128" s="193">
        <v>66</v>
      </c>
      <c r="AI128" s="193">
        <v>29</v>
      </c>
      <c r="AJ128" s="193">
        <v>15</v>
      </c>
      <c r="AK128" s="193">
        <v>0</v>
      </c>
      <c r="AL128" s="193">
        <v>32</v>
      </c>
      <c r="AM128" s="193">
        <v>52</v>
      </c>
      <c r="AN128" s="193">
        <v>117</v>
      </c>
      <c r="AO128" s="193">
        <v>48</v>
      </c>
      <c r="AP128" s="193">
        <v>12</v>
      </c>
      <c r="AQ128" s="193">
        <v>5</v>
      </c>
      <c r="AR128" s="193">
        <v>100</v>
      </c>
      <c r="AS128" s="193">
        <v>43</v>
      </c>
      <c r="AT128" s="193">
        <v>62</v>
      </c>
      <c r="AU128" s="193">
        <v>18</v>
      </c>
      <c r="AV128" s="194">
        <v>136</v>
      </c>
      <c r="AW128" s="193">
        <v>71</v>
      </c>
      <c r="AX128" s="193">
        <v>33</v>
      </c>
      <c r="AY128" s="193">
        <v>28</v>
      </c>
      <c r="AZ128" s="203" t="s">
        <v>1105</v>
      </c>
    </row>
    <row r="129" spans="1:52" ht="42.75" customHeight="1">
      <c r="A129" s="201" t="s">
        <v>143</v>
      </c>
      <c r="B129" s="202" t="s">
        <v>137</v>
      </c>
      <c r="C129" s="202" t="s">
        <v>138</v>
      </c>
      <c r="D129" s="193">
        <v>368</v>
      </c>
      <c r="E129" s="193">
        <v>17</v>
      </c>
      <c r="F129" s="193">
        <v>112</v>
      </c>
      <c r="G129" s="193">
        <v>154</v>
      </c>
      <c r="H129" s="193">
        <v>31</v>
      </c>
      <c r="I129" s="193">
        <v>7</v>
      </c>
      <c r="J129" s="193">
        <v>10</v>
      </c>
      <c r="K129" s="193">
        <v>14</v>
      </c>
      <c r="L129" s="193">
        <v>23</v>
      </c>
      <c r="M129" s="193">
        <v>0</v>
      </c>
      <c r="N129" s="194">
        <v>185</v>
      </c>
      <c r="O129" s="196">
        <v>101</v>
      </c>
      <c r="P129" s="196">
        <v>84</v>
      </c>
      <c r="Q129" s="196">
        <v>12</v>
      </c>
      <c r="R129" s="196">
        <v>95</v>
      </c>
      <c r="S129" s="196">
        <v>78</v>
      </c>
      <c r="T129" s="193">
        <v>165</v>
      </c>
      <c r="U129" s="193" t="s">
        <v>1105</v>
      </c>
      <c r="V129" s="193">
        <v>16</v>
      </c>
      <c r="W129" s="193">
        <v>154</v>
      </c>
      <c r="X129" s="193">
        <v>0</v>
      </c>
      <c r="Y129" s="193">
        <v>31</v>
      </c>
      <c r="Z129" s="193">
        <v>19</v>
      </c>
      <c r="AA129" s="193">
        <v>166</v>
      </c>
      <c r="AB129" s="193" t="s">
        <v>1105</v>
      </c>
      <c r="AC129" s="193">
        <v>11</v>
      </c>
      <c r="AD129" s="193">
        <v>16</v>
      </c>
      <c r="AE129" s="193">
        <v>8</v>
      </c>
      <c r="AF129" s="193">
        <v>43</v>
      </c>
      <c r="AG129" s="193">
        <v>7</v>
      </c>
      <c r="AH129" s="193">
        <v>21</v>
      </c>
      <c r="AI129" s="193">
        <v>24</v>
      </c>
      <c r="AJ129" s="193">
        <v>28</v>
      </c>
      <c r="AK129" s="193">
        <v>0</v>
      </c>
      <c r="AL129" s="193">
        <v>24</v>
      </c>
      <c r="AM129" s="193">
        <v>46</v>
      </c>
      <c r="AN129" s="193">
        <v>98</v>
      </c>
      <c r="AO129" s="193">
        <v>30</v>
      </c>
      <c r="AP129" s="193">
        <v>11</v>
      </c>
      <c r="AQ129" s="193">
        <v>5</v>
      </c>
      <c r="AR129" s="193">
        <v>74</v>
      </c>
      <c r="AS129" s="193">
        <v>40</v>
      </c>
      <c r="AT129" s="193">
        <v>59</v>
      </c>
      <c r="AU129" s="193">
        <v>8</v>
      </c>
      <c r="AV129" s="194">
        <v>119</v>
      </c>
      <c r="AW129" s="193">
        <v>63</v>
      </c>
      <c r="AX129" s="193">
        <v>26</v>
      </c>
      <c r="AY129" s="193">
        <v>25</v>
      </c>
      <c r="AZ129" s="203">
        <v>5</v>
      </c>
    </row>
    <row r="130" spans="1:52" ht="42.75" customHeight="1">
      <c r="A130" s="201" t="s">
        <v>144</v>
      </c>
      <c r="B130" s="202" t="s">
        <v>137</v>
      </c>
      <c r="C130" s="202" t="s">
        <v>145</v>
      </c>
      <c r="D130" s="194">
        <v>3568</v>
      </c>
      <c r="E130" s="193">
        <v>145</v>
      </c>
      <c r="F130" s="194">
        <v>1108</v>
      </c>
      <c r="G130" s="194">
        <v>1472</v>
      </c>
      <c r="H130" s="193">
        <v>174</v>
      </c>
      <c r="I130" s="193">
        <v>56</v>
      </c>
      <c r="J130" s="193">
        <v>116</v>
      </c>
      <c r="K130" s="193">
        <v>184</v>
      </c>
      <c r="L130" s="193">
        <v>313</v>
      </c>
      <c r="M130" s="193" t="s">
        <v>1105</v>
      </c>
      <c r="N130" s="194">
        <v>1646</v>
      </c>
      <c r="O130" s="196">
        <v>931</v>
      </c>
      <c r="P130" s="196">
        <v>714</v>
      </c>
      <c r="Q130" s="196">
        <v>195</v>
      </c>
      <c r="R130" s="196">
        <v>900</v>
      </c>
      <c r="S130" s="196">
        <v>551</v>
      </c>
      <c r="T130" s="194">
        <v>1512</v>
      </c>
      <c r="U130" s="193">
        <v>21</v>
      </c>
      <c r="V130" s="193">
        <v>112</v>
      </c>
      <c r="W130" s="194">
        <v>1421</v>
      </c>
      <c r="X130" s="193">
        <v>0</v>
      </c>
      <c r="Y130" s="193">
        <v>225</v>
      </c>
      <c r="Z130" s="193">
        <v>200</v>
      </c>
      <c r="AA130" s="194">
        <v>1446</v>
      </c>
      <c r="AB130" s="193">
        <v>9</v>
      </c>
      <c r="AC130" s="193">
        <v>117</v>
      </c>
      <c r="AD130" s="193">
        <v>144</v>
      </c>
      <c r="AE130" s="193">
        <v>92</v>
      </c>
      <c r="AF130" s="193">
        <v>349</v>
      </c>
      <c r="AG130" s="193">
        <v>25</v>
      </c>
      <c r="AH130" s="193">
        <v>343</v>
      </c>
      <c r="AI130" s="193">
        <v>183</v>
      </c>
      <c r="AJ130" s="193">
        <v>121</v>
      </c>
      <c r="AK130" s="193">
        <v>0</v>
      </c>
      <c r="AL130" s="193">
        <v>263</v>
      </c>
      <c r="AM130" s="193">
        <v>358</v>
      </c>
      <c r="AN130" s="193">
        <v>952</v>
      </c>
      <c r="AO130" s="193">
        <v>260</v>
      </c>
      <c r="AP130" s="193">
        <v>75</v>
      </c>
      <c r="AQ130" s="193">
        <v>37</v>
      </c>
      <c r="AR130" s="193">
        <v>535</v>
      </c>
      <c r="AS130" s="193">
        <v>396</v>
      </c>
      <c r="AT130" s="193">
        <v>617</v>
      </c>
      <c r="AU130" s="193">
        <v>61</v>
      </c>
      <c r="AV130" s="194">
        <v>1057</v>
      </c>
      <c r="AW130" s="193">
        <v>447</v>
      </c>
      <c r="AX130" s="193">
        <v>268</v>
      </c>
      <c r="AY130" s="193">
        <v>281</v>
      </c>
      <c r="AZ130" s="203">
        <v>61</v>
      </c>
    </row>
    <row r="131" spans="1:52" ht="42.75" customHeight="1">
      <c r="A131" s="201" t="s">
        <v>146</v>
      </c>
      <c r="B131" s="202" t="s">
        <v>137</v>
      </c>
      <c r="C131" s="202" t="s">
        <v>145</v>
      </c>
      <c r="D131" s="194">
        <v>8190</v>
      </c>
      <c r="E131" s="193">
        <v>307</v>
      </c>
      <c r="F131" s="194">
        <v>2356</v>
      </c>
      <c r="G131" s="194">
        <v>3328</v>
      </c>
      <c r="H131" s="193">
        <v>461</v>
      </c>
      <c r="I131" s="193">
        <v>157</v>
      </c>
      <c r="J131" s="193">
        <v>348</v>
      </c>
      <c r="K131" s="193">
        <v>443</v>
      </c>
      <c r="L131" s="193">
        <v>791</v>
      </c>
      <c r="M131" s="193">
        <v>0</v>
      </c>
      <c r="N131" s="194">
        <v>3789</v>
      </c>
      <c r="O131" s="195">
        <v>2104</v>
      </c>
      <c r="P131" s="195">
        <v>1685</v>
      </c>
      <c r="Q131" s="196">
        <v>492</v>
      </c>
      <c r="R131" s="195">
        <v>2225</v>
      </c>
      <c r="S131" s="195">
        <v>1072</v>
      </c>
      <c r="T131" s="194">
        <v>3393</v>
      </c>
      <c r="U131" s="193">
        <v>63</v>
      </c>
      <c r="V131" s="193">
        <v>333</v>
      </c>
      <c r="W131" s="194">
        <v>3148</v>
      </c>
      <c r="X131" s="193">
        <v>7</v>
      </c>
      <c r="Y131" s="193">
        <v>634</v>
      </c>
      <c r="Z131" s="193">
        <v>371</v>
      </c>
      <c r="AA131" s="194">
        <v>3418</v>
      </c>
      <c r="AB131" s="193">
        <v>36</v>
      </c>
      <c r="AC131" s="193">
        <v>364</v>
      </c>
      <c r="AD131" s="193">
        <v>322</v>
      </c>
      <c r="AE131" s="193">
        <v>225</v>
      </c>
      <c r="AF131" s="193">
        <v>823</v>
      </c>
      <c r="AG131" s="193">
        <v>60</v>
      </c>
      <c r="AH131" s="193">
        <v>698</v>
      </c>
      <c r="AI131" s="193">
        <v>318</v>
      </c>
      <c r="AJ131" s="193">
        <v>256</v>
      </c>
      <c r="AK131" s="193" t="s">
        <v>1105</v>
      </c>
      <c r="AL131" s="193">
        <v>686</v>
      </c>
      <c r="AM131" s="193">
        <v>695</v>
      </c>
      <c r="AN131" s="194">
        <v>2095</v>
      </c>
      <c r="AO131" s="193">
        <v>817</v>
      </c>
      <c r="AP131" s="193">
        <v>182</v>
      </c>
      <c r="AQ131" s="193">
        <v>130</v>
      </c>
      <c r="AR131" s="194">
        <v>1403</v>
      </c>
      <c r="AS131" s="193">
        <v>868</v>
      </c>
      <c r="AT131" s="194">
        <v>1193</v>
      </c>
      <c r="AU131" s="193">
        <v>195</v>
      </c>
      <c r="AV131" s="194">
        <v>2315</v>
      </c>
      <c r="AW131" s="193">
        <v>921</v>
      </c>
      <c r="AX131" s="193">
        <v>591</v>
      </c>
      <c r="AY131" s="193">
        <v>661</v>
      </c>
      <c r="AZ131" s="203">
        <v>142</v>
      </c>
    </row>
    <row r="132" spans="1:52" ht="42.75" customHeight="1">
      <c r="A132" s="201" t="s">
        <v>147</v>
      </c>
      <c r="B132" s="202" t="s">
        <v>137</v>
      </c>
      <c r="C132" s="202" t="s">
        <v>145</v>
      </c>
      <c r="D132" s="193">
        <v>238</v>
      </c>
      <c r="E132" s="193">
        <v>11</v>
      </c>
      <c r="F132" s="193">
        <v>76</v>
      </c>
      <c r="G132" s="193">
        <v>97</v>
      </c>
      <c r="H132" s="193">
        <v>18</v>
      </c>
      <c r="I132" s="193" t="s">
        <v>1105</v>
      </c>
      <c r="J132" s="193">
        <v>10</v>
      </c>
      <c r="K132" s="193">
        <v>10</v>
      </c>
      <c r="L132" s="193">
        <v>13</v>
      </c>
      <c r="M132" s="193">
        <v>0</v>
      </c>
      <c r="N132" s="194">
        <v>115</v>
      </c>
      <c r="O132" s="196">
        <v>72</v>
      </c>
      <c r="P132" s="196">
        <v>43</v>
      </c>
      <c r="Q132" s="196">
        <v>6</v>
      </c>
      <c r="R132" s="196">
        <v>66</v>
      </c>
      <c r="S132" s="196">
        <v>43</v>
      </c>
      <c r="T132" s="193">
        <v>112</v>
      </c>
      <c r="U132" s="193">
        <v>0</v>
      </c>
      <c r="V132" s="193" t="s">
        <v>1105</v>
      </c>
      <c r="W132" s="193">
        <v>107</v>
      </c>
      <c r="X132" s="193">
        <v>0</v>
      </c>
      <c r="Y132" s="193">
        <v>8</v>
      </c>
      <c r="Z132" s="193">
        <v>15</v>
      </c>
      <c r="AA132" s="193">
        <v>100</v>
      </c>
      <c r="AB132" s="193">
        <v>0</v>
      </c>
      <c r="AC132" s="193">
        <v>10</v>
      </c>
      <c r="AD132" s="193">
        <v>12</v>
      </c>
      <c r="AE132" s="193">
        <v>5</v>
      </c>
      <c r="AF132" s="193">
        <v>18</v>
      </c>
      <c r="AG132" s="193" t="s">
        <v>1105</v>
      </c>
      <c r="AH132" s="193">
        <v>27</v>
      </c>
      <c r="AI132" s="193">
        <v>13</v>
      </c>
      <c r="AJ132" s="193">
        <v>9</v>
      </c>
      <c r="AK132" s="193">
        <v>0</v>
      </c>
      <c r="AL132" s="193">
        <v>19</v>
      </c>
      <c r="AM132" s="193">
        <v>27</v>
      </c>
      <c r="AN132" s="193">
        <v>58</v>
      </c>
      <c r="AO132" s="193">
        <v>28</v>
      </c>
      <c r="AP132" s="193" t="s">
        <v>1105</v>
      </c>
      <c r="AQ132" s="193" t="s">
        <v>1105</v>
      </c>
      <c r="AR132" s="193">
        <v>43</v>
      </c>
      <c r="AS132" s="193">
        <v>19</v>
      </c>
      <c r="AT132" s="193">
        <v>42</v>
      </c>
      <c r="AU132" s="193">
        <v>7</v>
      </c>
      <c r="AV132" s="194">
        <v>63</v>
      </c>
      <c r="AW132" s="193">
        <v>22</v>
      </c>
      <c r="AX132" s="193">
        <v>18</v>
      </c>
      <c r="AY132" s="193">
        <v>19</v>
      </c>
      <c r="AZ132" s="203" t="s">
        <v>1105</v>
      </c>
    </row>
    <row r="133" spans="1:52" ht="42.75" customHeight="1">
      <c r="A133" s="201" t="s">
        <v>148</v>
      </c>
      <c r="B133" s="202" t="s">
        <v>137</v>
      </c>
      <c r="C133" s="202" t="s">
        <v>145</v>
      </c>
      <c r="D133" s="193">
        <v>424</v>
      </c>
      <c r="E133" s="193">
        <v>22</v>
      </c>
      <c r="F133" s="193">
        <v>123</v>
      </c>
      <c r="G133" s="193">
        <v>194</v>
      </c>
      <c r="H133" s="193">
        <v>23</v>
      </c>
      <c r="I133" s="193">
        <v>7</v>
      </c>
      <c r="J133" s="193">
        <v>12</v>
      </c>
      <c r="K133" s="193">
        <v>18</v>
      </c>
      <c r="L133" s="193">
        <v>26</v>
      </c>
      <c r="M133" s="193" t="s">
        <v>1105</v>
      </c>
      <c r="N133" s="194">
        <v>217</v>
      </c>
      <c r="O133" s="196">
        <v>130</v>
      </c>
      <c r="P133" s="196">
        <v>86</v>
      </c>
      <c r="Q133" s="196">
        <v>16</v>
      </c>
      <c r="R133" s="196">
        <v>110</v>
      </c>
      <c r="S133" s="196">
        <v>90</v>
      </c>
      <c r="T133" s="193">
        <v>201</v>
      </c>
      <c r="U133" s="193" t="s">
        <v>1105</v>
      </c>
      <c r="V133" s="193">
        <v>13</v>
      </c>
      <c r="W133" s="193">
        <v>196</v>
      </c>
      <c r="X133" s="193" t="s">
        <v>1105</v>
      </c>
      <c r="Y133" s="193">
        <v>19</v>
      </c>
      <c r="Z133" s="193">
        <v>22</v>
      </c>
      <c r="AA133" s="193">
        <v>194</v>
      </c>
      <c r="AB133" s="193" t="s">
        <v>1105</v>
      </c>
      <c r="AC133" s="193">
        <v>13</v>
      </c>
      <c r="AD133" s="193">
        <v>13</v>
      </c>
      <c r="AE133" s="193">
        <v>10</v>
      </c>
      <c r="AF133" s="193">
        <v>40</v>
      </c>
      <c r="AG133" s="193">
        <v>12</v>
      </c>
      <c r="AH133" s="193">
        <v>36</v>
      </c>
      <c r="AI133" s="193">
        <v>31</v>
      </c>
      <c r="AJ133" s="193">
        <v>27</v>
      </c>
      <c r="AK133" s="193">
        <v>0</v>
      </c>
      <c r="AL133" s="193">
        <v>31</v>
      </c>
      <c r="AM133" s="193">
        <v>60</v>
      </c>
      <c r="AN133" s="193">
        <v>112</v>
      </c>
      <c r="AO133" s="193">
        <v>33</v>
      </c>
      <c r="AP133" s="193">
        <v>12</v>
      </c>
      <c r="AQ133" s="193">
        <v>5</v>
      </c>
      <c r="AR133" s="193">
        <v>87</v>
      </c>
      <c r="AS133" s="193">
        <v>43</v>
      </c>
      <c r="AT133" s="193">
        <v>70</v>
      </c>
      <c r="AU133" s="193">
        <v>11</v>
      </c>
      <c r="AV133" s="194">
        <v>134</v>
      </c>
      <c r="AW133" s="193">
        <v>60</v>
      </c>
      <c r="AX133" s="193">
        <v>35</v>
      </c>
      <c r="AY133" s="193">
        <v>30</v>
      </c>
      <c r="AZ133" s="203">
        <v>9</v>
      </c>
    </row>
    <row r="134" spans="1:52" ht="42.75" customHeight="1">
      <c r="A134" s="201" t="s">
        <v>149</v>
      </c>
      <c r="B134" s="202" t="s">
        <v>137</v>
      </c>
      <c r="C134" s="202" t="s">
        <v>145</v>
      </c>
      <c r="D134" s="193">
        <v>415</v>
      </c>
      <c r="E134" s="193">
        <v>15</v>
      </c>
      <c r="F134" s="193">
        <v>149</v>
      </c>
      <c r="G134" s="193">
        <v>169</v>
      </c>
      <c r="H134" s="193">
        <v>14</v>
      </c>
      <c r="I134" s="193">
        <v>7</v>
      </c>
      <c r="J134" s="193">
        <v>13</v>
      </c>
      <c r="K134" s="193">
        <v>24</v>
      </c>
      <c r="L134" s="193">
        <v>25</v>
      </c>
      <c r="M134" s="193">
        <v>0</v>
      </c>
      <c r="N134" s="194">
        <v>183</v>
      </c>
      <c r="O134" s="196">
        <v>109</v>
      </c>
      <c r="P134" s="196">
        <v>73</v>
      </c>
      <c r="Q134" s="196">
        <v>9</v>
      </c>
      <c r="R134" s="196">
        <v>85</v>
      </c>
      <c r="S134" s="196">
        <v>88</v>
      </c>
      <c r="T134" s="193">
        <v>174</v>
      </c>
      <c r="U134" s="193" t="s">
        <v>1105</v>
      </c>
      <c r="V134" s="193">
        <v>5</v>
      </c>
      <c r="W134" s="193">
        <v>172</v>
      </c>
      <c r="X134" s="193" t="s">
        <v>1105</v>
      </c>
      <c r="Y134" s="193">
        <v>10</v>
      </c>
      <c r="Z134" s="193">
        <v>19</v>
      </c>
      <c r="AA134" s="193">
        <v>163</v>
      </c>
      <c r="AB134" s="193" t="s">
        <v>1105</v>
      </c>
      <c r="AC134" s="193">
        <v>11</v>
      </c>
      <c r="AD134" s="193">
        <v>13</v>
      </c>
      <c r="AE134" s="193">
        <v>6</v>
      </c>
      <c r="AF134" s="193">
        <v>43</v>
      </c>
      <c r="AG134" s="193">
        <v>9</v>
      </c>
      <c r="AH134" s="193">
        <v>35</v>
      </c>
      <c r="AI134" s="193">
        <v>21</v>
      </c>
      <c r="AJ134" s="193">
        <v>23</v>
      </c>
      <c r="AK134" s="193">
        <v>0</v>
      </c>
      <c r="AL134" s="193">
        <v>20</v>
      </c>
      <c r="AM134" s="193">
        <v>55</v>
      </c>
      <c r="AN134" s="193">
        <v>91</v>
      </c>
      <c r="AO134" s="193">
        <v>29</v>
      </c>
      <c r="AP134" s="193">
        <v>8</v>
      </c>
      <c r="AQ134" s="193" t="s">
        <v>1105</v>
      </c>
      <c r="AR134" s="193">
        <v>62</v>
      </c>
      <c r="AS134" s="193">
        <v>33</v>
      </c>
      <c r="AT134" s="193">
        <v>82</v>
      </c>
      <c r="AU134" s="193" t="s">
        <v>1105</v>
      </c>
      <c r="AV134" s="194">
        <v>124</v>
      </c>
      <c r="AW134" s="193">
        <v>63</v>
      </c>
      <c r="AX134" s="193">
        <v>31</v>
      </c>
      <c r="AY134" s="193">
        <v>26</v>
      </c>
      <c r="AZ134" s="203" t="s">
        <v>1105</v>
      </c>
    </row>
    <row r="135" spans="1:52" ht="42.75" customHeight="1">
      <c r="A135" s="201" t="s">
        <v>150</v>
      </c>
      <c r="B135" s="202" t="s">
        <v>137</v>
      </c>
      <c r="C135" s="202" t="s">
        <v>145</v>
      </c>
      <c r="D135" s="193">
        <v>353</v>
      </c>
      <c r="E135" s="193">
        <v>15</v>
      </c>
      <c r="F135" s="193">
        <v>100</v>
      </c>
      <c r="G135" s="193">
        <v>162</v>
      </c>
      <c r="H135" s="193">
        <v>14</v>
      </c>
      <c r="I135" s="193">
        <v>9</v>
      </c>
      <c r="J135" s="193">
        <v>9</v>
      </c>
      <c r="K135" s="193">
        <v>19</v>
      </c>
      <c r="L135" s="193">
        <v>25</v>
      </c>
      <c r="M135" s="193">
        <v>0</v>
      </c>
      <c r="N135" s="194">
        <v>176</v>
      </c>
      <c r="O135" s="196">
        <v>105</v>
      </c>
      <c r="P135" s="196">
        <v>72</v>
      </c>
      <c r="Q135" s="196">
        <v>14</v>
      </c>
      <c r="R135" s="196">
        <v>87</v>
      </c>
      <c r="S135" s="196">
        <v>74</v>
      </c>
      <c r="T135" s="193">
        <v>166</v>
      </c>
      <c r="U135" s="193" t="s">
        <v>1105</v>
      </c>
      <c r="V135" s="193">
        <v>8</v>
      </c>
      <c r="W135" s="193">
        <v>163</v>
      </c>
      <c r="X135" s="193">
        <v>0</v>
      </c>
      <c r="Y135" s="193">
        <v>13</v>
      </c>
      <c r="Z135" s="193">
        <v>16</v>
      </c>
      <c r="AA135" s="193">
        <v>161</v>
      </c>
      <c r="AB135" s="193" t="s">
        <v>1105</v>
      </c>
      <c r="AC135" s="193">
        <v>12</v>
      </c>
      <c r="AD135" s="193">
        <v>15</v>
      </c>
      <c r="AE135" s="193">
        <v>9</v>
      </c>
      <c r="AF135" s="193">
        <v>28</v>
      </c>
      <c r="AG135" s="193">
        <v>6</v>
      </c>
      <c r="AH135" s="193">
        <v>27</v>
      </c>
      <c r="AI135" s="193">
        <v>33</v>
      </c>
      <c r="AJ135" s="193">
        <v>17</v>
      </c>
      <c r="AK135" s="193">
        <v>0</v>
      </c>
      <c r="AL135" s="193">
        <v>28</v>
      </c>
      <c r="AM135" s="193">
        <v>45</v>
      </c>
      <c r="AN135" s="193">
        <v>91</v>
      </c>
      <c r="AO135" s="193">
        <v>23</v>
      </c>
      <c r="AP135" s="193">
        <v>17</v>
      </c>
      <c r="AQ135" s="193" t="s">
        <v>1105</v>
      </c>
      <c r="AR135" s="193">
        <v>61</v>
      </c>
      <c r="AS135" s="193">
        <v>43</v>
      </c>
      <c r="AT135" s="193">
        <v>64</v>
      </c>
      <c r="AU135" s="193" t="s">
        <v>1105</v>
      </c>
      <c r="AV135" s="194">
        <v>119</v>
      </c>
      <c r="AW135" s="193">
        <v>62</v>
      </c>
      <c r="AX135" s="193">
        <v>31</v>
      </c>
      <c r="AY135" s="193">
        <v>22</v>
      </c>
      <c r="AZ135" s="203" t="s">
        <v>1105</v>
      </c>
    </row>
    <row r="136" spans="1:52" ht="42.75" customHeight="1">
      <c r="A136" s="201" t="s">
        <v>151</v>
      </c>
      <c r="B136" s="202" t="s">
        <v>137</v>
      </c>
      <c r="C136" s="202" t="s">
        <v>145</v>
      </c>
      <c r="D136" s="193">
        <v>484</v>
      </c>
      <c r="E136" s="193">
        <v>20</v>
      </c>
      <c r="F136" s="193">
        <v>165</v>
      </c>
      <c r="G136" s="193">
        <v>200</v>
      </c>
      <c r="H136" s="193">
        <v>35</v>
      </c>
      <c r="I136" s="193">
        <v>5</v>
      </c>
      <c r="J136" s="193">
        <v>18</v>
      </c>
      <c r="K136" s="193">
        <v>14</v>
      </c>
      <c r="L136" s="193">
        <v>26</v>
      </c>
      <c r="M136" s="193">
        <v>0</v>
      </c>
      <c r="N136" s="194">
        <v>235</v>
      </c>
      <c r="O136" s="196">
        <v>138</v>
      </c>
      <c r="P136" s="196">
        <v>96</v>
      </c>
      <c r="Q136" s="196">
        <v>12</v>
      </c>
      <c r="R136" s="196">
        <v>120</v>
      </c>
      <c r="S136" s="196">
        <v>103</v>
      </c>
      <c r="T136" s="193">
        <v>229</v>
      </c>
      <c r="U136" s="193" t="s">
        <v>1105</v>
      </c>
      <c r="V136" s="193">
        <v>5</v>
      </c>
      <c r="W136" s="193">
        <v>224</v>
      </c>
      <c r="X136" s="193">
        <v>0</v>
      </c>
      <c r="Y136" s="193">
        <v>10</v>
      </c>
      <c r="Z136" s="193">
        <v>33</v>
      </c>
      <c r="AA136" s="193">
        <v>202</v>
      </c>
      <c r="AB136" s="193" t="s">
        <v>1105</v>
      </c>
      <c r="AC136" s="193">
        <v>18</v>
      </c>
      <c r="AD136" s="193">
        <v>20</v>
      </c>
      <c r="AE136" s="193">
        <v>5</v>
      </c>
      <c r="AF136" s="193">
        <v>41</v>
      </c>
      <c r="AG136" s="193">
        <v>12</v>
      </c>
      <c r="AH136" s="193">
        <v>44</v>
      </c>
      <c r="AI136" s="193">
        <v>37</v>
      </c>
      <c r="AJ136" s="193">
        <v>16</v>
      </c>
      <c r="AK136" s="193">
        <v>0</v>
      </c>
      <c r="AL136" s="193">
        <v>38</v>
      </c>
      <c r="AM136" s="193">
        <v>49</v>
      </c>
      <c r="AN136" s="193">
        <v>124</v>
      </c>
      <c r="AO136" s="193">
        <v>46</v>
      </c>
      <c r="AP136" s="193">
        <v>16</v>
      </c>
      <c r="AQ136" s="193">
        <v>5</v>
      </c>
      <c r="AR136" s="193">
        <v>88</v>
      </c>
      <c r="AS136" s="193">
        <v>38</v>
      </c>
      <c r="AT136" s="193">
        <v>95</v>
      </c>
      <c r="AU136" s="193">
        <v>9</v>
      </c>
      <c r="AV136" s="194">
        <v>154</v>
      </c>
      <c r="AW136" s="193">
        <v>73</v>
      </c>
      <c r="AX136" s="193">
        <v>43</v>
      </c>
      <c r="AY136" s="193">
        <v>34</v>
      </c>
      <c r="AZ136" s="203" t="s">
        <v>1105</v>
      </c>
    </row>
    <row r="137" spans="1:52" ht="42.75" customHeight="1">
      <c r="A137" s="201" t="s">
        <v>152</v>
      </c>
      <c r="B137" s="202" t="s">
        <v>137</v>
      </c>
      <c r="C137" s="202" t="s">
        <v>145</v>
      </c>
      <c r="D137" s="193">
        <v>279</v>
      </c>
      <c r="E137" s="193">
        <v>16</v>
      </c>
      <c r="F137" s="193">
        <v>93</v>
      </c>
      <c r="G137" s="193">
        <v>117</v>
      </c>
      <c r="H137" s="193">
        <v>16</v>
      </c>
      <c r="I137" s="193">
        <v>7</v>
      </c>
      <c r="J137" s="193">
        <v>12</v>
      </c>
      <c r="K137" s="193">
        <v>6</v>
      </c>
      <c r="L137" s="193">
        <v>13</v>
      </c>
      <c r="M137" s="193">
        <v>0</v>
      </c>
      <c r="N137" s="194">
        <v>133</v>
      </c>
      <c r="O137" s="196">
        <v>82</v>
      </c>
      <c r="P137" s="196">
        <v>51</v>
      </c>
      <c r="Q137" s="196">
        <v>7</v>
      </c>
      <c r="R137" s="196">
        <v>74</v>
      </c>
      <c r="S137" s="196">
        <v>52</v>
      </c>
      <c r="T137" s="193">
        <v>128</v>
      </c>
      <c r="U137" s="193" t="s">
        <v>1105</v>
      </c>
      <c r="V137" s="193" t="s">
        <v>1105</v>
      </c>
      <c r="W137" s="193">
        <v>127</v>
      </c>
      <c r="X137" s="193">
        <v>0</v>
      </c>
      <c r="Y137" s="193">
        <v>6</v>
      </c>
      <c r="Z137" s="193">
        <v>17</v>
      </c>
      <c r="AA137" s="193">
        <v>116</v>
      </c>
      <c r="AB137" s="193" t="s">
        <v>1105</v>
      </c>
      <c r="AC137" s="193">
        <v>10</v>
      </c>
      <c r="AD137" s="193">
        <v>6</v>
      </c>
      <c r="AE137" s="193">
        <v>6</v>
      </c>
      <c r="AF137" s="193">
        <v>20</v>
      </c>
      <c r="AG137" s="193">
        <v>14</v>
      </c>
      <c r="AH137" s="193">
        <v>27</v>
      </c>
      <c r="AI137" s="193">
        <v>15</v>
      </c>
      <c r="AJ137" s="193">
        <v>15</v>
      </c>
      <c r="AK137" s="193">
        <v>0</v>
      </c>
      <c r="AL137" s="193">
        <v>19</v>
      </c>
      <c r="AM137" s="193">
        <v>43</v>
      </c>
      <c r="AN137" s="193">
        <v>72</v>
      </c>
      <c r="AO137" s="193">
        <v>15</v>
      </c>
      <c r="AP137" s="193" t="s">
        <v>1105</v>
      </c>
      <c r="AQ137" s="193" t="s">
        <v>1105</v>
      </c>
      <c r="AR137" s="193">
        <v>57</v>
      </c>
      <c r="AS137" s="193">
        <v>28</v>
      </c>
      <c r="AT137" s="193">
        <v>38</v>
      </c>
      <c r="AU137" s="193">
        <v>6</v>
      </c>
      <c r="AV137" s="194">
        <v>85</v>
      </c>
      <c r="AW137" s="193">
        <v>39</v>
      </c>
      <c r="AX137" s="193">
        <v>18</v>
      </c>
      <c r="AY137" s="193">
        <v>23</v>
      </c>
      <c r="AZ137" s="203">
        <v>5</v>
      </c>
    </row>
    <row r="138" spans="1:52" ht="42.75" customHeight="1">
      <c r="A138" s="201" t="s">
        <v>153</v>
      </c>
      <c r="B138" s="202" t="s">
        <v>137</v>
      </c>
      <c r="C138" s="202" t="s">
        <v>145</v>
      </c>
      <c r="D138" s="193">
        <v>425</v>
      </c>
      <c r="E138" s="193">
        <v>19</v>
      </c>
      <c r="F138" s="193">
        <v>134</v>
      </c>
      <c r="G138" s="193">
        <v>173</v>
      </c>
      <c r="H138" s="193">
        <v>23</v>
      </c>
      <c r="I138" s="193">
        <v>13</v>
      </c>
      <c r="J138" s="193">
        <v>22</v>
      </c>
      <c r="K138" s="193">
        <v>11</v>
      </c>
      <c r="L138" s="193">
        <v>31</v>
      </c>
      <c r="M138" s="193">
        <v>0</v>
      </c>
      <c r="N138" s="194">
        <v>196</v>
      </c>
      <c r="O138" s="196">
        <v>111</v>
      </c>
      <c r="P138" s="196">
        <v>86</v>
      </c>
      <c r="Q138" s="196">
        <v>21</v>
      </c>
      <c r="R138" s="196">
        <v>89</v>
      </c>
      <c r="S138" s="196">
        <v>86</v>
      </c>
      <c r="T138" s="193">
        <v>185</v>
      </c>
      <c r="U138" s="193" t="s">
        <v>1105</v>
      </c>
      <c r="V138" s="193">
        <v>10</v>
      </c>
      <c r="W138" s="193">
        <v>176</v>
      </c>
      <c r="X138" s="193">
        <v>0</v>
      </c>
      <c r="Y138" s="193">
        <v>21</v>
      </c>
      <c r="Z138" s="193">
        <v>18</v>
      </c>
      <c r="AA138" s="193">
        <v>178</v>
      </c>
      <c r="AB138" s="193" t="s">
        <v>1105</v>
      </c>
      <c r="AC138" s="193">
        <v>25</v>
      </c>
      <c r="AD138" s="193">
        <v>25</v>
      </c>
      <c r="AE138" s="193">
        <v>9</v>
      </c>
      <c r="AF138" s="193">
        <v>34</v>
      </c>
      <c r="AG138" s="193" t="s">
        <v>1105</v>
      </c>
      <c r="AH138" s="193">
        <v>35</v>
      </c>
      <c r="AI138" s="193">
        <v>17</v>
      </c>
      <c r="AJ138" s="193">
        <v>8</v>
      </c>
      <c r="AK138" s="193">
        <v>0</v>
      </c>
      <c r="AL138" s="193">
        <v>35</v>
      </c>
      <c r="AM138" s="193">
        <v>28</v>
      </c>
      <c r="AN138" s="193">
        <v>95</v>
      </c>
      <c r="AO138" s="193">
        <v>57</v>
      </c>
      <c r="AP138" s="193">
        <v>16</v>
      </c>
      <c r="AQ138" s="193">
        <v>7</v>
      </c>
      <c r="AR138" s="193">
        <v>86</v>
      </c>
      <c r="AS138" s="193">
        <v>41</v>
      </c>
      <c r="AT138" s="193">
        <v>50</v>
      </c>
      <c r="AU138" s="193">
        <v>13</v>
      </c>
      <c r="AV138" s="194">
        <v>121</v>
      </c>
      <c r="AW138" s="193">
        <v>59</v>
      </c>
      <c r="AX138" s="193">
        <v>25</v>
      </c>
      <c r="AY138" s="193">
        <v>30</v>
      </c>
      <c r="AZ138" s="203">
        <v>7</v>
      </c>
    </row>
    <row r="139" spans="1:52" ht="42.75" customHeight="1">
      <c r="A139" s="201" t="s">
        <v>154</v>
      </c>
      <c r="B139" s="202" t="s">
        <v>155</v>
      </c>
      <c r="C139" s="202" t="s">
        <v>156</v>
      </c>
      <c r="D139" s="193">
        <v>126</v>
      </c>
      <c r="E139" s="193">
        <v>6</v>
      </c>
      <c r="F139" s="193">
        <v>42</v>
      </c>
      <c r="G139" s="193">
        <v>53</v>
      </c>
      <c r="H139" s="193">
        <v>6</v>
      </c>
      <c r="I139" s="193">
        <v>0</v>
      </c>
      <c r="J139" s="193">
        <v>6</v>
      </c>
      <c r="K139" s="193">
        <v>6</v>
      </c>
      <c r="L139" s="193">
        <v>8</v>
      </c>
      <c r="M139" s="193">
        <v>0</v>
      </c>
      <c r="N139" s="194">
        <v>59</v>
      </c>
      <c r="O139" s="196">
        <v>39</v>
      </c>
      <c r="P139" s="196">
        <v>20</v>
      </c>
      <c r="Q139" s="196">
        <v>6</v>
      </c>
      <c r="R139" s="196">
        <v>25</v>
      </c>
      <c r="S139" s="196">
        <v>28</v>
      </c>
      <c r="T139" s="193">
        <v>57</v>
      </c>
      <c r="U139" s="193">
        <v>0</v>
      </c>
      <c r="V139" s="193" t="s">
        <v>1105</v>
      </c>
      <c r="W139" s="193">
        <v>56</v>
      </c>
      <c r="X139" s="193">
        <v>0</v>
      </c>
      <c r="Y139" s="193" t="s">
        <v>1105</v>
      </c>
      <c r="Z139" s="193">
        <v>6</v>
      </c>
      <c r="AA139" s="193">
        <v>53</v>
      </c>
      <c r="AB139" s="193">
        <v>0</v>
      </c>
      <c r="AC139" s="193" t="s">
        <v>1105</v>
      </c>
      <c r="AD139" s="193" t="s">
        <v>1105</v>
      </c>
      <c r="AE139" s="193" t="s">
        <v>1105</v>
      </c>
      <c r="AF139" s="193">
        <v>11</v>
      </c>
      <c r="AG139" s="193">
        <v>9</v>
      </c>
      <c r="AH139" s="193">
        <v>13</v>
      </c>
      <c r="AI139" s="193">
        <v>7</v>
      </c>
      <c r="AJ139" s="193">
        <v>5</v>
      </c>
      <c r="AK139" s="193">
        <v>0</v>
      </c>
      <c r="AL139" s="193">
        <v>5</v>
      </c>
      <c r="AM139" s="193">
        <v>18</v>
      </c>
      <c r="AN139" s="193">
        <v>36</v>
      </c>
      <c r="AO139" s="193" t="s">
        <v>1105</v>
      </c>
      <c r="AP139" s="193" t="s">
        <v>1105</v>
      </c>
      <c r="AQ139" s="193" t="s">
        <v>1105</v>
      </c>
      <c r="AR139" s="193">
        <v>22</v>
      </c>
      <c r="AS139" s="193">
        <v>11</v>
      </c>
      <c r="AT139" s="193">
        <v>23</v>
      </c>
      <c r="AU139" s="193" t="s">
        <v>1105</v>
      </c>
      <c r="AV139" s="194">
        <v>41</v>
      </c>
      <c r="AW139" s="193">
        <v>24</v>
      </c>
      <c r="AX139" s="193">
        <v>8</v>
      </c>
      <c r="AY139" s="193">
        <v>7</v>
      </c>
      <c r="AZ139" s="203" t="s">
        <v>1105</v>
      </c>
    </row>
    <row r="140" spans="1:52" ht="42.75" customHeight="1">
      <c r="A140" s="201" t="s">
        <v>157</v>
      </c>
      <c r="B140" s="202" t="s">
        <v>155</v>
      </c>
      <c r="C140" s="202" t="s">
        <v>156</v>
      </c>
      <c r="D140" s="193">
        <v>184</v>
      </c>
      <c r="E140" s="193">
        <v>5</v>
      </c>
      <c r="F140" s="193">
        <v>34</v>
      </c>
      <c r="G140" s="193">
        <v>96</v>
      </c>
      <c r="H140" s="193">
        <v>11</v>
      </c>
      <c r="I140" s="193" t="s">
        <v>1105</v>
      </c>
      <c r="J140" s="193">
        <v>6</v>
      </c>
      <c r="K140" s="193">
        <v>8</v>
      </c>
      <c r="L140" s="193">
        <v>22</v>
      </c>
      <c r="M140" s="193">
        <v>0</v>
      </c>
      <c r="N140" s="194">
        <v>107</v>
      </c>
      <c r="O140" s="196">
        <v>66</v>
      </c>
      <c r="P140" s="196">
        <v>42</v>
      </c>
      <c r="Q140" s="196">
        <v>11</v>
      </c>
      <c r="R140" s="196">
        <v>49</v>
      </c>
      <c r="S140" s="196">
        <v>47</v>
      </c>
      <c r="T140" s="193">
        <v>100</v>
      </c>
      <c r="U140" s="193" t="s">
        <v>1105</v>
      </c>
      <c r="V140" s="193">
        <v>6</v>
      </c>
      <c r="W140" s="193">
        <v>98</v>
      </c>
      <c r="X140" s="193" t="s">
        <v>1105</v>
      </c>
      <c r="Y140" s="193">
        <v>9</v>
      </c>
      <c r="Z140" s="193">
        <v>23</v>
      </c>
      <c r="AA140" s="193">
        <v>85</v>
      </c>
      <c r="AB140" s="193">
        <v>7</v>
      </c>
      <c r="AC140" s="193">
        <v>10</v>
      </c>
      <c r="AD140" s="193">
        <v>9</v>
      </c>
      <c r="AE140" s="193">
        <v>6</v>
      </c>
      <c r="AF140" s="193">
        <v>16</v>
      </c>
      <c r="AG140" s="193">
        <v>5</v>
      </c>
      <c r="AH140" s="193">
        <v>16</v>
      </c>
      <c r="AI140" s="193">
        <v>10</v>
      </c>
      <c r="AJ140" s="193">
        <v>9</v>
      </c>
      <c r="AK140" s="193">
        <v>0</v>
      </c>
      <c r="AL140" s="193">
        <v>19</v>
      </c>
      <c r="AM140" s="193">
        <v>33</v>
      </c>
      <c r="AN140" s="193">
        <v>49</v>
      </c>
      <c r="AO140" s="193">
        <v>19</v>
      </c>
      <c r="AP140" s="193">
        <v>6</v>
      </c>
      <c r="AQ140" s="193" t="s">
        <v>1105</v>
      </c>
      <c r="AR140" s="193">
        <v>40</v>
      </c>
      <c r="AS140" s="193">
        <v>27</v>
      </c>
      <c r="AT140" s="193">
        <v>33</v>
      </c>
      <c r="AU140" s="193">
        <v>7</v>
      </c>
      <c r="AV140" s="194">
        <v>70</v>
      </c>
      <c r="AW140" s="193">
        <v>42</v>
      </c>
      <c r="AX140" s="193">
        <v>11</v>
      </c>
      <c r="AY140" s="193">
        <v>14</v>
      </c>
      <c r="AZ140" s="203" t="s">
        <v>1105</v>
      </c>
    </row>
    <row r="141" spans="1:52" ht="42.75" customHeight="1">
      <c r="A141" s="201" t="s">
        <v>158</v>
      </c>
      <c r="B141" s="202" t="s">
        <v>155</v>
      </c>
      <c r="C141" s="202" t="s">
        <v>156</v>
      </c>
      <c r="D141" s="193">
        <v>458</v>
      </c>
      <c r="E141" s="193">
        <v>24</v>
      </c>
      <c r="F141" s="193">
        <v>139</v>
      </c>
      <c r="G141" s="193">
        <v>188</v>
      </c>
      <c r="H141" s="193">
        <v>29</v>
      </c>
      <c r="I141" s="193">
        <v>8</v>
      </c>
      <c r="J141" s="193">
        <v>22</v>
      </c>
      <c r="K141" s="193">
        <v>23</v>
      </c>
      <c r="L141" s="193">
        <v>26</v>
      </c>
      <c r="M141" s="193">
        <v>0</v>
      </c>
      <c r="N141" s="194">
        <v>217</v>
      </c>
      <c r="O141" s="196">
        <v>135</v>
      </c>
      <c r="P141" s="196">
        <v>83</v>
      </c>
      <c r="Q141" s="196">
        <v>19</v>
      </c>
      <c r="R141" s="196">
        <v>111</v>
      </c>
      <c r="S141" s="196">
        <v>87</v>
      </c>
      <c r="T141" s="193">
        <v>207</v>
      </c>
      <c r="U141" s="193">
        <v>5</v>
      </c>
      <c r="V141" s="193">
        <v>6</v>
      </c>
      <c r="W141" s="193">
        <v>202</v>
      </c>
      <c r="X141" s="193">
        <v>0</v>
      </c>
      <c r="Y141" s="193">
        <v>15</v>
      </c>
      <c r="Z141" s="193">
        <v>28</v>
      </c>
      <c r="AA141" s="193">
        <v>189</v>
      </c>
      <c r="AB141" s="193" t="s">
        <v>1105</v>
      </c>
      <c r="AC141" s="193">
        <v>17</v>
      </c>
      <c r="AD141" s="193">
        <v>13</v>
      </c>
      <c r="AE141" s="193">
        <v>10</v>
      </c>
      <c r="AF141" s="193">
        <v>38</v>
      </c>
      <c r="AG141" s="193">
        <v>15</v>
      </c>
      <c r="AH141" s="193">
        <v>48</v>
      </c>
      <c r="AI141" s="193">
        <v>31</v>
      </c>
      <c r="AJ141" s="193">
        <v>14</v>
      </c>
      <c r="AK141" s="193">
        <v>0</v>
      </c>
      <c r="AL141" s="193">
        <v>31</v>
      </c>
      <c r="AM141" s="193">
        <v>47</v>
      </c>
      <c r="AN141" s="193">
        <v>126</v>
      </c>
      <c r="AO141" s="193">
        <v>29</v>
      </c>
      <c r="AP141" s="193">
        <v>15</v>
      </c>
      <c r="AQ141" s="193">
        <v>8</v>
      </c>
      <c r="AR141" s="193">
        <v>104</v>
      </c>
      <c r="AS141" s="193">
        <v>30</v>
      </c>
      <c r="AT141" s="193">
        <v>63</v>
      </c>
      <c r="AU141" s="193">
        <v>13</v>
      </c>
      <c r="AV141" s="194">
        <v>118</v>
      </c>
      <c r="AW141" s="193">
        <v>47</v>
      </c>
      <c r="AX141" s="193">
        <v>32</v>
      </c>
      <c r="AY141" s="193">
        <v>36</v>
      </c>
      <c r="AZ141" s="203" t="s">
        <v>1105</v>
      </c>
    </row>
    <row r="142" spans="1:52" ht="42.75" customHeight="1">
      <c r="A142" s="201" t="s">
        <v>159</v>
      </c>
      <c r="B142" s="202" t="s">
        <v>155</v>
      </c>
      <c r="C142" s="202" t="s">
        <v>156</v>
      </c>
      <c r="D142" s="193">
        <v>434</v>
      </c>
      <c r="E142" s="193">
        <v>29</v>
      </c>
      <c r="F142" s="193">
        <v>100</v>
      </c>
      <c r="G142" s="193">
        <v>195</v>
      </c>
      <c r="H142" s="193">
        <v>20</v>
      </c>
      <c r="I142" s="193" t="s">
        <v>1105</v>
      </c>
      <c r="J142" s="193">
        <v>17</v>
      </c>
      <c r="K142" s="193">
        <v>45</v>
      </c>
      <c r="L142" s="193">
        <v>25</v>
      </c>
      <c r="M142" s="193">
        <v>0</v>
      </c>
      <c r="N142" s="194">
        <v>215</v>
      </c>
      <c r="O142" s="196">
        <v>126</v>
      </c>
      <c r="P142" s="196">
        <v>89</v>
      </c>
      <c r="Q142" s="196">
        <v>26</v>
      </c>
      <c r="R142" s="196">
        <v>117</v>
      </c>
      <c r="S142" s="196">
        <v>72</v>
      </c>
      <c r="T142" s="193">
        <v>211</v>
      </c>
      <c r="U142" s="193" t="s">
        <v>1105</v>
      </c>
      <c r="V142" s="193" t="s">
        <v>1105</v>
      </c>
      <c r="W142" s="193">
        <v>206</v>
      </c>
      <c r="X142" s="193" t="s">
        <v>1105</v>
      </c>
      <c r="Y142" s="193">
        <v>8</v>
      </c>
      <c r="Z142" s="193">
        <v>31</v>
      </c>
      <c r="AA142" s="193">
        <v>185</v>
      </c>
      <c r="AB142" s="193" t="s">
        <v>1105</v>
      </c>
      <c r="AC142" s="193">
        <v>20</v>
      </c>
      <c r="AD142" s="193">
        <v>17</v>
      </c>
      <c r="AE142" s="193">
        <v>6</v>
      </c>
      <c r="AF142" s="193">
        <v>37</v>
      </c>
      <c r="AG142" s="193">
        <v>15</v>
      </c>
      <c r="AH142" s="193">
        <v>46</v>
      </c>
      <c r="AI142" s="193">
        <v>26</v>
      </c>
      <c r="AJ142" s="193">
        <v>17</v>
      </c>
      <c r="AK142" s="193">
        <v>0</v>
      </c>
      <c r="AL142" s="193">
        <v>30</v>
      </c>
      <c r="AM142" s="193">
        <v>52</v>
      </c>
      <c r="AN142" s="193">
        <v>127</v>
      </c>
      <c r="AO142" s="193">
        <v>33</v>
      </c>
      <c r="AP142" s="193" t="s">
        <v>1105</v>
      </c>
      <c r="AQ142" s="193">
        <v>7</v>
      </c>
      <c r="AR142" s="193">
        <v>78</v>
      </c>
      <c r="AS142" s="193">
        <v>44</v>
      </c>
      <c r="AT142" s="193">
        <v>71</v>
      </c>
      <c r="AU142" s="193">
        <v>15</v>
      </c>
      <c r="AV142" s="194">
        <v>115</v>
      </c>
      <c r="AW142" s="193">
        <v>50</v>
      </c>
      <c r="AX142" s="193">
        <v>24</v>
      </c>
      <c r="AY142" s="193">
        <v>35</v>
      </c>
      <c r="AZ142" s="203">
        <v>6</v>
      </c>
    </row>
    <row r="143" spans="1:52" ht="42.75" customHeight="1">
      <c r="A143" s="201" t="s">
        <v>160</v>
      </c>
      <c r="B143" s="202" t="s">
        <v>155</v>
      </c>
      <c r="C143" s="202" t="s">
        <v>156</v>
      </c>
      <c r="D143" s="194">
        <v>5144</v>
      </c>
      <c r="E143" s="193">
        <v>219</v>
      </c>
      <c r="F143" s="194">
        <v>1338</v>
      </c>
      <c r="G143" s="194">
        <v>2313</v>
      </c>
      <c r="H143" s="193">
        <v>230</v>
      </c>
      <c r="I143" s="193">
        <v>70</v>
      </c>
      <c r="J143" s="193">
        <v>160</v>
      </c>
      <c r="K143" s="193">
        <v>272</v>
      </c>
      <c r="L143" s="193">
        <v>543</v>
      </c>
      <c r="M143" s="193">
        <v>0</v>
      </c>
      <c r="N143" s="194">
        <v>2543</v>
      </c>
      <c r="O143" s="195">
        <v>1531</v>
      </c>
      <c r="P143" s="195">
        <v>1012</v>
      </c>
      <c r="Q143" s="196">
        <v>334</v>
      </c>
      <c r="R143" s="195">
        <v>1473</v>
      </c>
      <c r="S143" s="196">
        <v>736</v>
      </c>
      <c r="T143" s="194">
        <v>2408</v>
      </c>
      <c r="U143" s="193">
        <v>24</v>
      </c>
      <c r="V143" s="193">
        <v>110</v>
      </c>
      <c r="W143" s="194">
        <v>2342</v>
      </c>
      <c r="X143" s="193" t="s">
        <v>1105</v>
      </c>
      <c r="Y143" s="193">
        <v>199</v>
      </c>
      <c r="Z143" s="193">
        <v>490</v>
      </c>
      <c r="AA143" s="194">
        <v>2053</v>
      </c>
      <c r="AB143" s="193">
        <v>28</v>
      </c>
      <c r="AC143" s="193">
        <v>249</v>
      </c>
      <c r="AD143" s="193">
        <v>223</v>
      </c>
      <c r="AE143" s="193">
        <v>129</v>
      </c>
      <c r="AF143" s="193">
        <v>488</v>
      </c>
      <c r="AG143" s="193">
        <v>77</v>
      </c>
      <c r="AH143" s="193">
        <v>504</v>
      </c>
      <c r="AI143" s="193">
        <v>245</v>
      </c>
      <c r="AJ143" s="193">
        <v>187</v>
      </c>
      <c r="AK143" s="193" t="s">
        <v>1105</v>
      </c>
      <c r="AL143" s="193">
        <v>410</v>
      </c>
      <c r="AM143" s="193">
        <v>602</v>
      </c>
      <c r="AN143" s="194">
        <v>1348</v>
      </c>
      <c r="AO143" s="193">
        <v>464</v>
      </c>
      <c r="AP143" s="193">
        <v>129</v>
      </c>
      <c r="AQ143" s="193">
        <v>62</v>
      </c>
      <c r="AR143" s="193">
        <v>901</v>
      </c>
      <c r="AS143" s="193">
        <v>572</v>
      </c>
      <c r="AT143" s="193">
        <v>873</v>
      </c>
      <c r="AU143" s="193">
        <v>135</v>
      </c>
      <c r="AV143" s="194">
        <v>1630</v>
      </c>
      <c r="AW143" s="193">
        <v>845</v>
      </c>
      <c r="AX143" s="193">
        <v>365</v>
      </c>
      <c r="AY143" s="193">
        <v>349</v>
      </c>
      <c r="AZ143" s="203">
        <v>71</v>
      </c>
    </row>
    <row r="144" spans="1:52" ht="42.75" customHeight="1">
      <c r="A144" s="201" t="s">
        <v>161</v>
      </c>
      <c r="B144" s="202" t="s">
        <v>155</v>
      </c>
      <c r="C144" s="202" t="s">
        <v>156</v>
      </c>
      <c r="D144" s="193">
        <v>452</v>
      </c>
      <c r="E144" s="193">
        <v>26</v>
      </c>
      <c r="F144" s="193">
        <v>128</v>
      </c>
      <c r="G144" s="193">
        <v>207</v>
      </c>
      <c r="H144" s="193">
        <v>25</v>
      </c>
      <c r="I144" s="193">
        <v>7</v>
      </c>
      <c r="J144" s="193">
        <v>11</v>
      </c>
      <c r="K144" s="193">
        <v>29</v>
      </c>
      <c r="L144" s="193">
        <v>20</v>
      </c>
      <c r="M144" s="193">
        <v>0</v>
      </c>
      <c r="N144" s="194">
        <v>232</v>
      </c>
      <c r="O144" s="196">
        <v>134</v>
      </c>
      <c r="P144" s="196">
        <v>99</v>
      </c>
      <c r="Q144" s="196">
        <v>21</v>
      </c>
      <c r="R144" s="196">
        <v>117</v>
      </c>
      <c r="S144" s="196">
        <v>94</v>
      </c>
      <c r="T144" s="193">
        <v>222</v>
      </c>
      <c r="U144" s="193">
        <v>5</v>
      </c>
      <c r="V144" s="193">
        <v>6</v>
      </c>
      <c r="W144" s="193">
        <v>221</v>
      </c>
      <c r="X144" s="193">
        <v>0</v>
      </c>
      <c r="Y144" s="193">
        <v>11</v>
      </c>
      <c r="Z144" s="193">
        <v>42</v>
      </c>
      <c r="AA144" s="193">
        <v>190</v>
      </c>
      <c r="AB144" s="193" t="s">
        <v>1105</v>
      </c>
      <c r="AC144" s="193">
        <v>19</v>
      </c>
      <c r="AD144" s="193">
        <v>17</v>
      </c>
      <c r="AE144" s="193">
        <v>12</v>
      </c>
      <c r="AF144" s="193">
        <v>47</v>
      </c>
      <c r="AG144" s="193">
        <v>11</v>
      </c>
      <c r="AH144" s="193">
        <v>45</v>
      </c>
      <c r="AI144" s="193">
        <v>37</v>
      </c>
      <c r="AJ144" s="193">
        <v>18</v>
      </c>
      <c r="AK144" s="193">
        <v>0</v>
      </c>
      <c r="AL144" s="193">
        <v>25</v>
      </c>
      <c r="AM144" s="193">
        <v>65</v>
      </c>
      <c r="AN144" s="193">
        <v>119</v>
      </c>
      <c r="AO144" s="193">
        <v>38</v>
      </c>
      <c r="AP144" s="193">
        <v>10</v>
      </c>
      <c r="AQ144" s="193">
        <v>7</v>
      </c>
      <c r="AR144" s="193">
        <v>87</v>
      </c>
      <c r="AS144" s="193">
        <v>51</v>
      </c>
      <c r="AT144" s="193">
        <v>74</v>
      </c>
      <c r="AU144" s="193">
        <v>14</v>
      </c>
      <c r="AV144" s="194">
        <v>139</v>
      </c>
      <c r="AW144" s="193">
        <v>80</v>
      </c>
      <c r="AX144" s="193">
        <v>29</v>
      </c>
      <c r="AY144" s="193">
        <v>28</v>
      </c>
      <c r="AZ144" s="203" t="s">
        <v>1105</v>
      </c>
    </row>
    <row r="145" spans="1:52" ht="42.75" customHeight="1">
      <c r="A145" s="201" t="s">
        <v>162</v>
      </c>
      <c r="B145" s="202" t="s">
        <v>155</v>
      </c>
      <c r="C145" s="202" t="s">
        <v>156</v>
      </c>
      <c r="D145" s="193">
        <v>142</v>
      </c>
      <c r="E145" s="193">
        <v>6</v>
      </c>
      <c r="F145" s="193">
        <v>39</v>
      </c>
      <c r="G145" s="193">
        <v>64</v>
      </c>
      <c r="H145" s="193">
        <v>5</v>
      </c>
      <c r="I145" s="193">
        <v>5</v>
      </c>
      <c r="J145" s="193">
        <v>6</v>
      </c>
      <c r="K145" s="193">
        <v>13</v>
      </c>
      <c r="L145" s="193" t="s">
        <v>1105</v>
      </c>
      <c r="M145" s="193">
        <v>0</v>
      </c>
      <c r="N145" s="194">
        <v>69</v>
      </c>
      <c r="O145" s="196">
        <v>39</v>
      </c>
      <c r="P145" s="196">
        <v>30</v>
      </c>
      <c r="Q145" s="196">
        <v>5</v>
      </c>
      <c r="R145" s="196">
        <v>36</v>
      </c>
      <c r="S145" s="196">
        <v>28</v>
      </c>
      <c r="T145" s="193">
        <v>67</v>
      </c>
      <c r="U145" s="193" t="s">
        <v>1105</v>
      </c>
      <c r="V145" s="193" t="s">
        <v>1105</v>
      </c>
      <c r="W145" s="193">
        <v>65</v>
      </c>
      <c r="X145" s="193" t="s">
        <v>1105</v>
      </c>
      <c r="Y145" s="193" t="s">
        <v>1105</v>
      </c>
      <c r="Z145" s="193">
        <v>22</v>
      </c>
      <c r="AA145" s="193">
        <v>47</v>
      </c>
      <c r="AB145" s="193" t="s">
        <v>1105</v>
      </c>
      <c r="AC145" s="193">
        <v>6</v>
      </c>
      <c r="AD145" s="193" t="s">
        <v>1105</v>
      </c>
      <c r="AE145" s="193" t="s">
        <v>1105</v>
      </c>
      <c r="AF145" s="193">
        <v>10</v>
      </c>
      <c r="AG145" s="193">
        <v>7</v>
      </c>
      <c r="AH145" s="193">
        <v>8</v>
      </c>
      <c r="AI145" s="193">
        <v>14</v>
      </c>
      <c r="AJ145" s="193">
        <v>8</v>
      </c>
      <c r="AK145" s="193">
        <v>0</v>
      </c>
      <c r="AL145" s="193">
        <v>9</v>
      </c>
      <c r="AM145" s="193">
        <v>18</v>
      </c>
      <c r="AN145" s="193">
        <v>37</v>
      </c>
      <c r="AO145" s="193">
        <v>11</v>
      </c>
      <c r="AP145" s="193" t="s">
        <v>1105</v>
      </c>
      <c r="AQ145" s="193" t="s">
        <v>1105</v>
      </c>
      <c r="AR145" s="193">
        <v>25</v>
      </c>
      <c r="AS145" s="193">
        <v>13</v>
      </c>
      <c r="AT145" s="193">
        <v>27</v>
      </c>
      <c r="AU145" s="193" t="s">
        <v>1105</v>
      </c>
      <c r="AV145" s="194">
        <v>41</v>
      </c>
      <c r="AW145" s="193">
        <v>24</v>
      </c>
      <c r="AX145" s="193">
        <v>11</v>
      </c>
      <c r="AY145" s="193">
        <v>6</v>
      </c>
      <c r="AZ145" s="203">
        <v>0</v>
      </c>
    </row>
    <row r="146" spans="1:52" ht="42.75" customHeight="1">
      <c r="A146" s="201" t="s">
        <v>163</v>
      </c>
      <c r="B146" s="202" t="s">
        <v>155</v>
      </c>
      <c r="C146" s="202" t="s">
        <v>156</v>
      </c>
      <c r="D146" s="194">
        <v>1589</v>
      </c>
      <c r="E146" s="193">
        <v>51</v>
      </c>
      <c r="F146" s="193">
        <v>450</v>
      </c>
      <c r="G146" s="193">
        <v>608</v>
      </c>
      <c r="H146" s="193">
        <v>64</v>
      </c>
      <c r="I146" s="193">
        <v>27</v>
      </c>
      <c r="J146" s="193">
        <v>78</v>
      </c>
      <c r="K146" s="193">
        <v>183</v>
      </c>
      <c r="L146" s="193">
        <v>127</v>
      </c>
      <c r="M146" s="193">
        <v>0</v>
      </c>
      <c r="N146" s="194">
        <v>672</v>
      </c>
      <c r="O146" s="196">
        <v>435</v>
      </c>
      <c r="P146" s="196">
        <v>237</v>
      </c>
      <c r="Q146" s="196">
        <v>76</v>
      </c>
      <c r="R146" s="196">
        <v>373</v>
      </c>
      <c r="S146" s="196">
        <v>223</v>
      </c>
      <c r="T146" s="193">
        <v>643</v>
      </c>
      <c r="U146" s="193">
        <v>10</v>
      </c>
      <c r="V146" s="193">
        <v>19</v>
      </c>
      <c r="W146" s="193">
        <v>636</v>
      </c>
      <c r="X146" s="193">
        <v>0</v>
      </c>
      <c r="Y146" s="193">
        <v>36</v>
      </c>
      <c r="Z146" s="193">
        <v>147</v>
      </c>
      <c r="AA146" s="193">
        <v>526</v>
      </c>
      <c r="AB146" s="193">
        <v>7</v>
      </c>
      <c r="AC146" s="193">
        <v>46</v>
      </c>
      <c r="AD146" s="193">
        <v>56</v>
      </c>
      <c r="AE146" s="193">
        <v>35</v>
      </c>
      <c r="AF146" s="193">
        <v>120</v>
      </c>
      <c r="AG146" s="193">
        <v>21</v>
      </c>
      <c r="AH146" s="193">
        <v>161</v>
      </c>
      <c r="AI146" s="193">
        <v>57</v>
      </c>
      <c r="AJ146" s="193">
        <v>63</v>
      </c>
      <c r="AK146" s="193">
        <v>0</v>
      </c>
      <c r="AL146" s="193">
        <v>107</v>
      </c>
      <c r="AM146" s="193">
        <v>171</v>
      </c>
      <c r="AN146" s="193">
        <v>369</v>
      </c>
      <c r="AO146" s="193">
        <v>106</v>
      </c>
      <c r="AP146" s="193">
        <v>27</v>
      </c>
      <c r="AQ146" s="193">
        <v>20</v>
      </c>
      <c r="AR146" s="193">
        <v>203</v>
      </c>
      <c r="AS146" s="193">
        <v>143</v>
      </c>
      <c r="AT146" s="193">
        <v>266</v>
      </c>
      <c r="AU146" s="193">
        <v>40</v>
      </c>
      <c r="AV146" s="194">
        <v>410</v>
      </c>
      <c r="AW146" s="193">
        <v>193</v>
      </c>
      <c r="AX146" s="193">
        <v>91</v>
      </c>
      <c r="AY146" s="193">
        <v>106</v>
      </c>
      <c r="AZ146" s="203">
        <v>20</v>
      </c>
    </row>
    <row r="147" spans="1:52" ht="42.75" customHeight="1">
      <c r="A147" s="201" t="s">
        <v>164</v>
      </c>
      <c r="B147" s="202" t="s">
        <v>155</v>
      </c>
      <c r="C147" s="202" t="s">
        <v>156</v>
      </c>
      <c r="D147" s="193">
        <v>143</v>
      </c>
      <c r="E147" s="193" t="s">
        <v>1105</v>
      </c>
      <c r="F147" s="193">
        <v>44</v>
      </c>
      <c r="G147" s="193">
        <v>69</v>
      </c>
      <c r="H147" s="193">
        <v>5</v>
      </c>
      <c r="I147" s="193" t="s">
        <v>1105</v>
      </c>
      <c r="J147" s="193" t="s">
        <v>1105</v>
      </c>
      <c r="K147" s="193">
        <v>11</v>
      </c>
      <c r="L147" s="193">
        <v>6</v>
      </c>
      <c r="M147" s="193">
        <v>0</v>
      </c>
      <c r="N147" s="194">
        <v>74</v>
      </c>
      <c r="O147" s="196">
        <v>43</v>
      </c>
      <c r="P147" s="196">
        <v>31</v>
      </c>
      <c r="Q147" s="196" t="s">
        <v>1105</v>
      </c>
      <c r="R147" s="196">
        <v>37</v>
      </c>
      <c r="S147" s="196">
        <v>34</v>
      </c>
      <c r="T147" s="193">
        <v>73</v>
      </c>
      <c r="U147" s="193">
        <v>0</v>
      </c>
      <c r="V147" s="193">
        <v>0</v>
      </c>
      <c r="W147" s="193">
        <v>72</v>
      </c>
      <c r="X147" s="193">
        <v>0</v>
      </c>
      <c r="Y147" s="193" t="s">
        <v>1105</v>
      </c>
      <c r="Z147" s="193">
        <v>11</v>
      </c>
      <c r="AA147" s="193">
        <v>62</v>
      </c>
      <c r="AB147" s="193" t="s">
        <v>1105</v>
      </c>
      <c r="AC147" s="193">
        <v>6</v>
      </c>
      <c r="AD147" s="193">
        <v>6</v>
      </c>
      <c r="AE147" s="193">
        <v>5</v>
      </c>
      <c r="AF147" s="193">
        <v>14</v>
      </c>
      <c r="AG147" s="193" t="s">
        <v>1105</v>
      </c>
      <c r="AH147" s="193">
        <v>13</v>
      </c>
      <c r="AI147" s="193">
        <v>8</v>
      </c>
      <c r="AJ147" s="193">
        <v>9</v>
      </c>
      <c r="AK147" s="193">
        <v>0</v>
      </c>
      <c r="AL147" s="193">
        <v>7</v>
      </c>
      <c r="AM147" s="193">
        <v>17</v>
      </c>
      <c r="AN147" s="193">
        <v>37</v>
      </c>
      <c r="AO147" s="193">
        <v>15</v>
      </c>
      <c r="AP147" s="193">
        <v>5</v>
      </c>
      <c r="AQ147" s="193" t="s">
        <v>1105</v>
      </c>
      <c r="AR147" s="193">
        <v>30</v>
      </c>
      <c r="AS147" s="193">
        <v>8</v>
      </c>
      <c r="AT147" s="193">
        <v>30</v>
      </c>
      <c r="AU147" s="193" t="s">
        <v>1105</v>
      </c>
      <c r="AV147" s="194">
        <v>46</v>
      </c>
      <c r="AW147" s="193">
        <v>30</v>
      </c>
      <c r="AX147" s="193">
        <v>7</v>
      </c>
      <c r="AY147" s="193">
        <v>9</v>
      </c>
      <c r="AZ147" s="203">
        <v>0</v>
      </c>
    </row>
    <row r="148" spans="1:52" ht="42.75" customHeight="1">
      <c r="A148" s="201" t="s">
        <v>165</v>
      </c>
      <c r="B148" s="202" t="s">
        <v>155</v>
      </c>
      <c r="C148" s="202" t="s">
        <v>156</v>
      </c>
      <c r="D148" s="193">
        <v>292</v>
      </c>
      <c r="E148" s="193">
        <v>18</v>
      </c>
      <c r="F148" s="193">
        <v>84</v>
      </c>
      <c r="G148" s="193">
        <v>124</v>
      </c>
      <c r="H148" s="193">
        <v>19</v>
      </c>
      <c r="I148" s="193" t="s">
        <v>1105</v>
      </c>
      <c r="J148" s="193">
        <v>11</v>
      </c>
      <c r="K148" s="193">
        <v>20</v>
      </c>
      <c r="L148" s="193">
        <v>16</v>
      </c>
      <c r="M148" s="193">
        <v>0</v>
      </c>
      <c r="N148" s="194">
        <v>143</v>
      </c>
      <c r="O148" s="196">
        <v>89</v>
      </c>
      <c r="P148" s="196">
        <v>54</v>
      </c>
      <c r="Q148" s="196">
        <v>9</v>
      </c>
      <c r="R148" s="196">
        <v>78</v>
      </c>
      <c r="S148" s="196">
        <v>56</v>
      </c>
      <c r="T148" s="193">
        <v>138</v>
      </c>
      <c r="U148" s="193" t="s">
        <v>1105</v>
      </c>
      <c r="V148" s="193">
        <v>5</v>
      </c>
      <c r="W148" s="193">
        <v>135</v>
      </c>
      <c r="X148" s="193">
        <v>0</v>
      </c>
      <c r="Y148" s="193">
        <v>8</v>
      </c>
      <c r="Z148" s="193">
        <v>23</v>
      </c>
      <c r="AA148" s="193">
        <v>120</v>
      </c>
      <c r="AB148" s="193" t="s">
        <v>1105</v>
      </c>
      <c r="AC148" s="193">
        <v>12</v>
      </c>
      <c r="AD148" s="193">
        <v>11</v>
      </c>
      <c r="AE148" s="193">
        <v>7</v>
      </c>
      <c r="AF148" s="193">
        <v>24</v>
      </c>
      <c r="AG148" s="193">
        <v>10</v>
      </c>
      <c r="AH148" s="193">
        <v>34</v>
      </c>
      <c r="AI148" s="193">
        <v>12</v>
      </c>
      <c r="AJ148" s="193">
        <v>14</v>
      </c>
      <c r="AK148" s="193">
        <v>0</v>
      </c>
      <c r="AL148" s="193">
        <v>17</v>
      </c>
      <c r="AM148" s="193">
        <v>45</v>
      </c>
      <c r="AN148" s="193">
        <v>72</v>
      </c>
      <c r="AO148" s="193">
        <v>22</v>
      </c>
      <c r="AP148" s="193" t="s">
        <v>1105</v>
      </c>
      <c r="AQ148" s="193" t="s">
        <v>1105</v>
      </c>
      <c r="AR148" s="193">
        <v>58</v>
      </c>
      <c r="AS148" s="193">
        <v>25</v>
      </c>
      <c r="AT148" s="193">
        <v>50</v>
      </c>
      <c r="AU148" s="193">
        <v>8</v>
      </c>
      <c r="AV148" s="194">
        <v>90</v>
      </c>
      <c r="AW148" s="193">
        <v>42</v>
      </c>
      <c r="AX148" s="193">
        <v>27</v>
      </c>
      <c r="AY148" s="193">
        <v>19</v>
      </c>
      <c r="AZ148" s="203" t="s">
        <v>1105</v>
      </c>
    </row>
    <row r="149" spans="1:52" ht="42.75" customHeight="1">
      <c r="A149" s="201" t="s">
        <v>166</v>
      </c>
      <c r="B149" s="202" t="s">
        <v>155</v>
      </c>
      <c r="C149" s="202" t="s">
        <v>156</v>
      </c>
      <c r="D149" s="194">
        <v>3660</v>
      </c>
      <c r="E149" s="193">
        <v>202</v>
      </c>
      <c r="F149" s="194">
        <v>1054</v>
      </c>
      <c r="G149" s="194">
        <v>1609</v>
      </c>
      <c r="H149" s="193">
        <v>157</v>
      </c>
      <c r="I149" s="193">
        <v>39</v>
      </c>
      <c r="J149" s="193">
        <v>98</v>
      </c>
      <c r="K149" s="193">
        <v>197</v>
      </c>
      <c r="L149" s="193">
        <v>304</v>
      </c>
      <c r="M149" s="193">
        <v>0</v>
      </c>
      <c r="N149" s="194">
        <v>1766</v>
      </c>
      <c r="O149" s="195">
        <v>1072</v>
      </c>
      <c r="P149" s="196">
        <v>694</v>
      </c>
      <c r="Q149" s="196">
        <v>211</v>
      </c>
      <c r="R149" s="196">
        <v>927</v>
      </c>
      <c r="S149" s="196">
        <v>629</v>
      </c>
      <c r="T149" s="194">
        <v>1659</v>
      </c>
      <c r="U149" s="193">
        <v>17</v>
      </c>
      <c r="V149" s="193">
        <v>91</v>
      </c>
      <c r="W149" s="194">
        <v>1607</v>
      </c>
      <c r="X149" s="193" t="s">
        <v>1105</v>
      </c>
      <c r="Y149" s="193">
        <v>157</v>
      </c>
      <c r="Z149" s="193">
        <v>259</v>
      </c>
      <c r="AA149" s="194">
        <v>1507</v>
      </c>
      <c r="AB149" s="193">
        <v>18</v>
      </c>
      <c r="AC149" s="193">
        <v>155</v>
      </c>
      <c r="AD149" s="193">
        <v>134</v>
      </c>
      <c r="AE149" s="193">
        <v>85</v>
      </c>
      <c r="AF149" s="193">
        <v>373</v>
      </c>
      <c r="AG149" s="193">
        <v>53</v>
      </c>
      <c r="AH149" s="193">
        <v>415</v>
      </c>
      <c r="AI149" s="193">
        <v>144</v>
      </c>
      <c r="AJ149" s="193">
        <v>127</v>
      </c>
      <c r="AK149" s="193" t="s">
        <v>1105</v>
      </c>
      <c r="AL149" s="193">
        <v>261</v>
      </c>
      <c r="AM149" s="193">
        <v>399</v>
      </c>
      <c r="AN149" s="194">
        <v>1020</v>
      </c>
      <c r="AO149" s="193">
        <v>277</v>
      </c>
      <c r="AP149" s="193">
        <v>70</v>
      </c>
      <c r="AQ149" s="193">
        <v>35</v>
      </c>
      <c r="AR149" s="193">
        <v>628</v>
      </c>
      <c r="AS149" s="193">
        <v>479</v>
      </c>
      <c r="AT149" s="193">
        <v>534</v>
      </c>
      <c r="AU149" s="193">
        <v>91</v>
      </c>
      <c r="AV149" s="194">
        <v>1161</v>
      </c>
      <c r="AW149" s="193">
        <v>590</v>
      </c>
      <c r="AX149" s="193">
        <v>244</v>
      </c>
      <c r="AY149" s="193">
        <v>286</v>
      </c>
      <c r="AZ149" s="203">
        <v>41</v>
      </c>
    </row>
    <row r="150" spans="1:52" ht="42.75" customHeight="1">
      <c r="A150" s="201" t="s">
        <v>167</v>
      </c>
      <c r="B150" s="202" t="s">
        <v>155</v>
      </c>
      <c r="C150" s="202" t="s">
        <v>156</v>
      </c>
      <c r="D150" s="193">
        <v>218</v>
      </c>
      <c r="E150" s="193">
        <v>9</v>
      </c>
      <c r="F150" s="193">
        <v>50</v>
      </c>
      <c r="G150" s="193">
        <v>108</v>
      </c>
      <c r="H150" s="193">
        <v>13</v>
      </c>
      <c r="I150" s="193">
        <v>5</v>
      </c>
      <c r="J150" s="193">
        <v>8</v>
      </c>
      <c r="K150" s="193">
        <v>7</v>
      </c>
      <c r="L150" s="193">
        <v>18</v>
      </c>
      <c r="M150" s="193">
        <v>0</v>
      </c>
      <c r="N150" s="194">
        <v>121</v>
      </c>
      <c r="O150" s="196">
        <v>81</v>
      </c>
      <c r="P150" s="196">
        <v>40</v>
      </c>
      <c r="Q150" s="196">
        <v>9</v>
      </c>
      <c r="R150" s="196">
        <v>56</v>
      </c>
      <c r="S150" s="196">
        <v>55</v>
      </c>
      <c r="T150" s="193">
        <v>114</v>
      </c>
      <c r="U150" s="193" t="s">
        <v>1105</v>
      </c>
      <c r="V150" s="193">
        <v>6</v>
      </c>
      <c r="W150" s="193">
        <v>110</v>
      </c>
      <c r="X150" s="193" t="s">
        <v>1105</v>
      </c>
      <c r="Y150" s="193">
        <v>10</v>
      </c>
      <c r="Z150" s="193">
        <v>24</v>
      </c>
      <c r="AA150" s="193">
        <v>97</v>
      </c>
      <c r="AB150" s="193" t="s">
        <v>1105</v>
      </c>
      <c r="AC150" s="193">
        <v>9</v>
      </c>
      <c r="AD150" s="193">
        <v>6</v>
      </c>
      <c r="AE150" s="193">
        <v>6</v>
      </c>
      <c r="AF150" s="193">
        <v>21</v>
      </c>
      <c r="AG150" s="193">
        <v>9</v>
      </c>
      <c r="AH150" s="193">
        <v>32</v>
      </c>
      <c r="AI150" s="193">
        <v>14</v>
      </c>
      <c r="AJ150" s="193">
        <v>7</v>
      </c>
      <c r="AK150" s="193">
        <v>0</v>
      </c>
      <c r="AL150" s="193">
        <v>15</v>
      </c>
      <c r="AM150" s="193">
        <v>30</v>
      </c>
      <c r="AN150" s="193">
        <v>73</v>
      </c>
      <c r="AO150" s="193">
        <v>14</v>
      </c>
      <c r="AP150" s="193" t="s">
        <v>1105</v>
      </c>
      <c r="AQ150" s="193" t="s">
        <v>1105</v>
      </c>
      <c r="AR150" s="193">
        <v>40</v>
      </c>
      <c r="AS150" s="193">
        <v>24</v>
      </c>
      <c r="AT150" s="193">
        <v>46</v>
      </c>
      <c r="AU150" s="193">
        <v>7</v>
      </c>
      <c r="AV150" s="194">
        <v>76</v>
      </c>
      <c r="AW150" s="193">
        <v>40</v>
      </c>
      <c r="AX150" s="193">
        <v>19</v>
      </c>
      <c r="AY150" s="193">
        <v>16</v>
      </c>
      <c r="AZ150" s="203" t="s">
        <v>1105</v>
      </c>
    </row>
    <row r="151" spans="1:52" ht="42.75" customHeight="1">
      <c r="A151" s="201" t="s">
        <v>168</v>
      </c>
      <c r="B151" s="202" t="s">
        <v>169</v>
      </c>
      <c r="C151" s="202" t="s">
        <v>170</v>
      </c>
      <c r="D151" s="194">
        <v>2535</v>
      </c>
      <c r="E151" s="193">
        <v>104</v>
      </c>
      <c r="F151" s="193">
        <v>802</v>
      </c>
      <c r="G151" s="194">
        <v>1079</v>
      </c>
      <c r="H151" s="193">
        <v>106</v>
      </c>
      <c r="I151" s="193">
        <v>53</v>
      </c>
      <c r="J151" s="193">
        <v>82</v>
      </c>
      <c r="K151" s="193">
        <v>76</v>
      </c>
      <c r="L151" s="193">
        <v>233</v>
      </c>
      <c r="M151" s="193">
        <v>0</v>
      </c>
      <c r="N151" s="194">
        <v>1185</v>
      </c>
      <c r="O151" s="196">
        <v>686</v>
      </c>
      <c r="P151" s="196">
        <v>500</v>
      </c>
      <c r="Q151" s="196">
        <v>178</v>
      </c>
      <c r="R151" s="196">
        <v>604</v>
      </c>
      <c r="S151" s="196">
        <v>403</v>
      </c>
      <c r="T151" s="194">
        <v>1128</v>
      </c>
      <c r="U151" s="193">
        <v>17</v>
      </c>
      <c r="V151" s="193">
        <v>40</v>
      </c>
      <c r="W151" s="194">
        <v>1115</v>
      </c>
      <c r="X151" s="193" t="s">
        <v>1105</v>
      </c>
      <c r="Y151" s="193">
        <v>69</v>
      </c>
      <c r="Z151" s="193">
        <v>203</v>
      </c>
      <c r="AA151" s="193">
        <v>982</v>
      </c>
      <c r="AB151" s="193">
        <v>6</v>
      </c>
      <c r="AC151" s="193">
        <v>69</v>
      </c>
      <c r="AD151" s="193">
        <v>75</v>
      </c>
      <c r="AE151" s="193">
        <v>63</v>
      </c>
      <c r="AF151" s="193">
        <v>222</v>
      </c>
      <c r="AG151" s="193">
        <v>39</v>
      </c>
      <c r="AH151" s="193">
        <v>234</v>
      </c>
      <c r="AI151" s="193">
        <v>111</v>
      </c>
      <c r="AJ151" s="193">
        <v>90</v>
      </c>
      <c r="AK151" s="193">
        <v>0</v>
      </c>
      <c r="AL151" s="193">
        <v>276</v>
      </c>
      <c r="AM151" s="193">
        <v>316</v>
      </c>
      <c r="AN151" s="193">
        <v>688</v>
      </c>
      <c r="AO151" s="193">
        <v>145</v>
      </c>
      <c r="AP151" s="193">
        <v>38</v>
      </c>
      <c r="AQ151" s="193">
        <v>25</v>
      </c>
      <c r="AR151" s="193">
        <v>354</v>
      </c>
      <c r="AS151" s="193">
        <v>224</v>
      </c>
      <c r="AT151" s="193">
        <v>495</v>
      </c>
      <c r="AU151" s="193">
        <v>88</v>
      </c>
      <c r="AV151" s="194">
        <v>818</v>
      </c>
      <c r="AW151" s="193">
        <v>536</v>
      </c>
      <c r="AX151" s="193">
        <v>121</v>
      </c>
      <c r="AY151" s="193">
        <v>137</v>
      </c>
      <c r="AZ151" s="203">
        <v>24</v>
      </c>
    </row>
    <row r="152" spans="1:52" ht="42.75" customHeight="1">
      <c r="A152" s="201" t="s">
        <v>171</v>
      </c>
      <c r="B152" s="202" t="s">
        <v>169</v>
      </c>
      <c r="C152" s="202" t="s">
        <v>170</v>
      </c>
      <c r="D152" s="193">
        <v>416</v>
      </c>
      <c r="E152" s="193">
        <v>18</v>
      </c>
      <c r="F152" s="193">
        <v>150</v>
      </c>
      <c r="G152" s="193">
        <v>133</v>
      </c>
      <c r="H152" s="193">
        <v>29</v>
      </c>
      <c r="I152" s="193">
        <v>8</v>
      </c>
      <c r="J152" s="193">
        <v>30</v>
      </c>
      <c r="K152" s="193">
        <v>21</v>
      </c>
      <c r="L152" s="193">
        <v>27</v>
      </c>
      <c r="M152" s="193">
        <v>0</v>
      </c>
      <c r="N152" s="194">
        <v>162</v>
      </c>
      <c r="O152" s="196">
        <v>100</v>
      </c>
      <c r="P152" s="196">
        <v>63</v>
      </c>
      <c r="Q152" s="196">
        <v>14</v>
      </c>
      <c r="R152" s="196">
        <v>90</v>
      </c>
      <c r="S152" s="196">
        <v>59</v>
      </c>
      <c r="T152" s="193">
        <v>156</v>
      </c>
      <c r="U152" s="193" t="s">
        <v>1105</v>
      </c>
      <c r="V152" s="193">
        <v>5</v>
      </c>
      <c r="W152" s="193">
        <v>155</v>
      </c>
      <c r="X152" s="193">
        <v>0</v>
      </c>
      <c r="Y152" s="193">
        <v>8</v>
      </c>
      <c r="Z152" s="193">
        <v>32</v>
      </c>
      <c r="AA152" s="193">
        <v>131</v>
      </c>
      <c r="AB152" s="193">
        <v>0</v>
      </c>
      <c r="AC152" s="193">
        <v>13</v>
      </c>
      <c r="AD152" s="193">
        <v>9</v>
      </c>
      <c r="AE152" s="193">
        <v>5</v>
      </c>
      <c r="AF152" s="193">
        <v>29</v>
      </c>
      <c r="AG152" s="193">
        <v>11</v>
      </c>
      <c r="AH152" s="193">
        <v>38</v>
      </c>
      <c r="AI152" s="193">
        <v>16</v>
      </c>
      <c r="AJ152" s="193">
        <v>12</v>
      </c>
      <c r="AK152" s="193">
        <v>0</v>
      </c>
      <c r="AL152" s="193">
        <v>30</v>
      </c>
      <c r="AM152" s="193">
        <v>43</v>
      </c>
      <c r="AN152" s="193">
        <v>94</v>
      </c>
      <c r="AO152" s="193">
        <v>21</v>
      </c>
      <c r="AP152" s="193">
        <v>5</v>
      </c>
      <c r="AQ152" s="193">
        <v>5</v>
      </c>
      <c r="AR152" s="193">
        <v>71</v>
      </c>
      <c r="AS152" s="193">
        <v>26</v>
      </c>
      <c r="AT152" s="193">
        <v>51</v>
      </c>
      <c r="AU152" s="193">
        <v>10</v>
      </c>
      <c r="AV152" s="194">
        <v>92</v>
      </c>
      <c r="AW152" s="193">
        <v>45</v>
      </c>
      <c r="AX152" s="193">
        <v>20</v>
      </c>
      <c r="AY152" s="193">
        <v>22</v>
      </c>
      <c r="AZ152" s="203">
        <v>5</v>
      </c>
    </row>
    <row r="153" spans="1:52" ht="42.75" customHeight="1">
      <c r="A153" s="201" t="s">
        <v>172</v>
      </c>
      <c r="B153" s="202" t="s">
        <v>169</v>
      </c>
      <c r="C153" s="202" t="s">
        <v>170</v>
      </c>
      <c r="D153" s="193">
        <v>291</v>
      </c>
      <c r="E153" s="193">
        <v>7</v>
      </c>
      <c r="F153" s="193">
        <v>88</v>
      </c>
      <c r="G153" s="193">
        <v>113</v>
      </c>
      <c r="H153" s="193">
        <v>11</v>
      </c>
      <c r="I153" s="193">
        <v>9</v>
      </c>
      <c r="J153" s="193">
        <v>15</v>
      </c>
      <c r="K153" s="193">
        <v>30</v>
      </c>
      <c r="L153" s="193">
        <v>17</v>
      </c>
      <c r="M153" s="193">
        <v>0</v>
      </c>
      <c r="N153" s="194">
        <v>124</v>
      </c>
      <c r="O153" s="196">
        <v>73</v>
      </c>
      <c r="P153" s="196">
        <v>52</v>
      </c>
      <c r="Q153" s="196">
        <v>6</v>
      </c>
      <c r="R153" s="196">
        <v>70</v>
      </c>
      <c r="S153" s="196">
        <v>49</v>
      </c>
      <c r="T153" s="193">
        <v>122</v>
      </c>
      <c r="U153" s="193" t="s">
        <v>1105</v>
      </c>
      <c r="V153" s="193" t="s">
        <v>1105</v>
      </c>
      <c r="W153" s="193">
        <v>122</v>
      </c>
      <c r="X153" s="193">
        <v>0</v>
      </c>
      <c r="Y153" s="193" t="s">
        <v>1105</v>
      </c>
      <c r="Z153" s="193">
        <v>19</v>
      </c>
      <c r="AA153" s="193">
        <v>105</v>
      </c>
      <c r="AB153" s="193" t="s">
        <v>1105</v>
      </c>
      <c r="AC153" s="193">
        <v>5</v>
      </c>
      <c r="AD153" s="193">
        <v>5</v>
      </c>
      <c r="AE153" s="193">
        <v>7</v>
      </c>
      <c r="AF153" s="193">
        <v>22</v>
      </c>
      <c r="AG153" s="193">
        <v>11</v>
      </c>
      <c r="AH153" s="193">
        <v>25</v>
      </c>
      <c r="AI153" s="193">
        <v>19</v>
      </c>
      <c r="AJ153" s="193">
        <v>11</v>
      </c>
      <c r="AK153" s="193">
        <v>0</v>
      </c>
      <c r="AL153" s="193">
        <v>18</v>
      </c>
      <c r="AM153" s="193">
        <v>30</v>
      </c>
      <c r="AN153" s="193">
        <v>80</v>
      </c>
      <c r="AO153" s="193">
        <v>11</v>
      </c>
      <c r="AP153" s="193" t="s">
        <v>1105</v>
      </c>
      <c r="AQ153" s="193" t="s">
        <v>1105</v>
      </c>
      <c r="AR153" s="193">
        <v>43</v>
      </c>
      <c r="AS153" s="193">
        <v>30</v>
      </c>
      <c r="AT153" s="193">
        <v>41</v>
      </c>
      <c r="AU153" s="193">
        <v>7</v>
      </c>
      <c r="AV153" s="194">
        <v>79</v>
      </c>
      <c r="AW153" s="193">
        <v>46</v>
      </c>
      <c r="AX153" s="193">
        <v>15</v>
      </c>
      <c r="AY153" s="193">
        <v>15</v>
      </c>
      <c r="AZ153" s="203" t="s">
        <v>1105</v>
      </c>
    </row>
    <row r="154" spans="1:52" ht="42.75" customHeight="1">
      <c r="A154" s="201" t="s">
        <v>173</v>
      </c>
      <c r="B154" s="202" t="s">
        <v>169</v>
      </c>
      <c r="C154" s="202" t="s">
        <v>170</v>
      </c>
      <c r="D154" s="193">
        <v>186</v>
      </c>
      <c r="E154" s="193">
        <v>9</v>
      </c>
      <c r="F154" s="193">
        <v>71</v>
      </c>
      <c r="G154" s="193">
        <v>69</v>
      </c>
      <c r="H154" s="193">
        <v>9</v>
      </c>
      <c r="I154" s="193">
        <v>0</v>
      </c>
      <c r="J154" s="193">
        <v>6</v>
      </c>
      <c r="K154" s="193">
        <v>9</v>
      </c>
      <c r="L154" s="193">
        <v>13</v>
      </c>
      <c r="M154" s="193">
        <v>0</v>
      </c>
      <c r="N154" s="194">
        <v>78</v>
      </c>
      <c r="O154" s="196">
        <v>50</v>
      </c>
      <c r="P154" s="196">
        <v>29</v>
      </c>
      <c r="Q154" s="196">
        <v>6</v>
      </c>
      <c r="R154" s="196">
        <v>40</v>
      </c>
      <c r="S154" s="196">
        <v>33</v>
      </c>
      <c r="T154" s="193">
        <v>77</v>
      </c>
      <c r="U154" s="193" t="s">
        <v>1105</v>
      </c>
      <c r="V154" s="193" t="s">
        <v>1105</v>
      </c>
      <c r="W154" s="193">
        <v>77</v>
      </c>
      <c r="X154" s="193">
        <v>0</v>
      </c>
      <c r="Y154" s="193" t="s">
        <v>1105</v>
      </c>
      <c r="Z154" s="193">
        <v>18</v>
      </c>
      <c r="AA154" s="193">
        <v>61</v>
      </c>
      <c r="AB154" s="193">
        <v>0</v>
      </c>
      <c r="AC154" s="193" t="s">
        <v>1105</v>
      </c>
      <c r="AD154" s="193" t="s">
        <v>1105</v>
      </c>
      <c r="AE154" s="193" t="s">
        <v>1105</v>
      </c>
      <c r="AF154" s="193">
        <v>12</v>
      </c>
      <c r="AG154" s="193" t="s">
        <v>1105</v>
      </c>
      <c r="AH154" s="193">
        <v>18</v>
      </c>
      <c r="AI154" s="193">
        <v>17</v>
      </c>
      <c r="AJ154" s="193">
        <v>7</v>
      </c>
      <c r="AK154" s="193">
        <v>0</v>
      </c>
      <c r="AL154" s="193">
        <v>13</v>
      </c>
      <c r="AM154" s="193">
        <v>24</v>
      </c>
      <c r="AN154" s="193">
        <v>43</v>
      </c>
      <c r="AO154" s="193">
        <v>8</v>
      </c>
      <c r="AP154" s="193" t="s">
        <v>1105</v>
      </c>
      <c r="AQ154" s="193" t="s">
        <v>1105</v>
      </c>
      <c r="AR154" s="193">
        <v>21</v>
      </c>
      <c r="AS154" s="193">
        <v>14</v>
      </c>
      <c r="AT154" s="193">
        <v>33</v>
      </c>
      <c r="AU154" s="193">
        <v>8</v>
      </c>
      <c r="AV154" s="194">
        <v>51</v>
      </c>
      <c r="AW154" s="193">
        <v>27</v>
      </c>
      <c r="AX154" s="193">
        <v>13</v>
      </c>
      <c r="AY154" s="193">
        <v>10</v>
      </c>
      <c r="AZ154" s="203" t="s">
        <v>1105</v>
      </c>
    </row>
    <row r="155" spans="1:52" ht="42.75" customHeight="1">
      <c r="A155" s="201" t="s">
        <v>174</v>
      </c>
      <c r="B155" s="202" t="s">
        <v>169</v>
      </c>
      <c r="C155" s="202" t="s">
        <v>170</v>
      </c>
      <c r="D155" s="193">
        <v>932</v>
      </c>
      <c r="E155" s="193">
        <v>34</v>
      </c>
      <c r="F155" s="193">
        <v>364</v>
      </c>
      <c r="G155" s="193">
        <v>355</v>
      </c>
      <c r="H155" s="193">
        <v>49</v>
      </c>
      <c r="I155" s="193">
        <v>13</v>
      </c>
      <c r="J155" s="193">
        <v>29</v>
      </c>
      <c r="K155" s="193">
        <v>25</v>
      </c>
      <c r="L155" s="193">
        <v>62</v>
      </c>
      <c r="M155" s="193">
        <v>0</v>
      </c>
      <c r="N155" s="194">
        <v>404</v>
      </c>
      <c r="O155" s="196">
        <v>241</v>
      </c>
      <c r="P155" s="196">
        <v>163</v>
      </c>
      <c r="Q155" s="196">
        <v>47</v>
      </c>
      <c r="R155" s="196">
        <v>212</v>
      </c>
      <c r="S155" s="196">
        <v>146</v>
      </c>
      <c r="T155" s="193">
        <v>394</v>
      </c>
      <c r="U155" s="193" t="s">
        <v>1105</v>
      </c>
      <c r="V155" s="193">
        <v>8</v>
      </c>
      <c r="W155" s="193">
        <v>392</v>
      </c>
      <c r="X155" s="193" t="s">
        <v>1105</v>
      </c>
      <c r="Y155" s="193">
        <v>12</v>
      </c>
      <c r="Z155" s="193">
        <v>53</v>
      </c>
      <c r="AA155" s="193">
        <v>352</v>
      </c>
      <c r="AB155" s="193" t="s">
        <v>1105</v>
      </c>
      <c r="AC155" s="193">
        <v>18</v>
      </c>
      <c r="AD155" s="193">
        <v>20</v>
      </c>
      <c r="AE155" s="193">
        <v>20</v>
      </c>
      <c r="AF155" s="193">
        <v>68</v>
      </c>
      <c r="AG155" s="193">
        <v>36</v>
      </c>
      <c r="AH155" s="193">
        <v>97</v>
      </c>
      <c r="AI155" s="193">
        <v>53</v>
      </c>
      <c r="AJ155" s="193">
        <v>30</v>
      </c>
      <c r="AK155" s="193">
        <v>0</v>
      </c>
      <c r="AL155" s="193">
        <v>62</v>
      </c>
      <c r="AM155" s="193">
        <v>120</v>
      </c>
      <c r="AN155" s="193">
        <v>238</v>
      </c>
      <c r="AO155" s="193">
        <v>40</v>
      </c>
      <c r="AP155" s="193">
        <v>6</v>
      </c>
      <c r="AQ155" s="193">
        <v>6</v>
      </c>
      <c r="AR155" s="193">
        <v>123</v>
      </c>
      <c r="AS155" s="193">
        <v>81</v>
      </c>
      <c r="AT155" s="193">
        <v>153</v>
      </c>
      <c r="AU155" s="193">
        <v>42</v>
      </c>
      <c r="AV155" s="194">
        <v>256</v>
      </c>
      <c r="AW155" s="193">
        <v>151</v>
      </c>
      <c r="AX155" s="193">
        <v>55</v>
      </c>
      <c r="AY155" s="193">
        <v>43</v>
      </c>
      <c r="AZ155" s="203">
        <v>7</v>
      </c>
    </row>
    <row r="156" spans="1:52" ht="42.75" customHeight="1">
      <c r="A156" s="201" t="s">
        <v>175</v>
      </c>
      <c r="B156" s="202" t="s">
        <v>169</v>
      </c>
      <c r="C156" s="202" t="s">
        <v>170</v>
      </c>
      <c r="D156" s="194">
        <v>13077</v>
      </c>
      <c r="E156" s="193">
        <v>330</v>
      </c>
      <c r="F156" s="194">
        <v>3952</v>
      </c>
      <c r="G156" s="194">
        <v>5794</v>
      </c>
      <c r="H156" s="193">
        <v>616</v>
      </c>
      <c r="I156" s="193">
        <v>218</v>
      </c>
      <c r="J156" s="193">
        <v>404</v>
      </c>
      <c r="K156" s="193">
        <v>254</v>
      </c>
      <c r="L156" s="194">
        <v>1508</v>
      </c>
      <c r="M156" s="193">
        <v>0</v>
      </c>
      <c r="N156" s="194">
        <v>6410</v>
      </c>
      <c r="O156" s="195">
        <v>3853</v>
      </c>
      <c r="P156" s="195">
        <v>2558</v>
      </c>
      <c r="Q156" s="196">
        <v>907</v>
      </c>
      <c r="R156" s="195">
        <v>3867</v>
      </c>
      <c r="S156" s="195">
        <v>1637</v>
      </c>
      <c r="T156" s="194">
        <v>6020</v>
      </c>
      <c r="U156" s="193">
        <v>71</v>
      </c>
      <c r="V156" s="193">
        <v>320</v>
      </c>
      <c r="W156" s="194">
        <v>5872</v>
      </c>
      <c r="X156" s="193">
        <v>9</v>
      </c>
      <c r="Y156" s="193">
        <v>530</v>
      </c>
      <c r="Z156" s="193">
        <v>861</v>
      </c>
      <c r="AA156" s="194">
        <v>5550</v>
      </c>
      <c r="AB156" s="193">
        <v>68</v>
      </c>
      <c r="AC156" s="193">
        <v>747</v>
      </c>
      <c r="AD156" s="193">
        <v>609</v>
      </c>
      <c r="AE156" s="193">
        <v>343</v>
      </c>
      <c r="AF156" s="194">
        <v>1157</v>
      </c>
      <c r="AG156" s="193">
        <v>160</v>
      </c>
      <c r="AH156" s="194">
        <v>1143</v>
      </c>
      <c r="AI156" s="193">
        <v>400</v>
      </c>
      <c r="AJ156" s="193">
        <v>481</v>
      </c>
      <c r="AK156" s="193" t="s">
        <v>1105</v>
      </c>
      <c r="AL156" s="194">
        <v>1300</v>
      </c>
      <c r="AM156" s="194">
        <v>1314</v>
      </c>
      <c r="AN156" s="194">
        <v>3574</v>
      </c>
      <c r="AO156" s="194">
        <v>1316</v>
      </c>
      <c r="AP156" s="193">
        <v>207</v>
      </c>
      <c r="AQ156" s="193">
        <v>160</v>
      </c>
      <c r="AR156" s="194">
        <v>1891</v>
      </c>
      <c r="AS156" s="194">
        <v>1640</v>
      </c>
      <c r="AT156" s="194">
        <v>2178</v>
      </c>
      <c r="AU156" s="193">
        <v>542</v>
      </c>
      <c r="AV156" s="194">
        <v>4157</v>
      </c>
      <c r="AW156" s="194">
        <v>2620</v>
      </c>
      <c r="AX156" s="193">
        <v>729</v>
      </c>
      <c r="AY156" s="193">
        <v>686</v>
      </c>
      <c r="AZ156" s="203">
        <v>122</v>
      </c>
    </row>
    <row r="157" spans="1:52" ht="42.75" customHeight="1">
      <c r="A157" s="201" t="s">
        <v>176</v>
      </c>
      <c r="B157" s="202" t="s">
        <v>169</v>
      </c>
      <c r="C157" s="202" t="s">
        <v>170</v>
      </c>
      <c r="D157" s="194">
        <v>1008</v>
      </c>
      <c r="E157" s="193">
        <v>40</v>
      </c>
      <c r="F157" s="193">
        <v>313</v>
      </c>
      <c r="G157" s="193">
        <v>412</v>
      </c>
      <c r="H157" s="193">
        <v>49</v>
      </c>
      <c r="I157" s="193">
        <v>16</v>
      </c>
      <c r="J157" s="193">
        <v>49</v>
      </c>
      <c r="K157" s="193">
        <v>48</v>
      </c>
      <c r="L157" s="193">
        <v>80</v>
      </c>
      <c r="M157" s="193">
        <v>0</v>
      </c>
      <c r="N157" s="194">
        <v>461</v>
      </c>
      <c r="O157" s="196">
        <v>277</v>
      </c>
      <c r="P157" s="196">
        <v>183</v>
      </c>
      <c r="Q157" s="196">
        <v>58</v>
      </c>
      <c r="R157" s="196">
        <v>253</v>
      </c>
      <c r="S157" s="196">
        <v>150</v>
      </c>
      <c r="T157" s="193">
        <v>452</v>
      </c>
      <c r="U157" s="193" t="s">
        <v>1105</v>
      </c>
      <c r="V157" s="193">
        <v>7</v>
      </c>
      <c r="W157" s="193">
        <v>442</v>
      </c>
      <c r="X157" s="193" t="s">
        <v>1105</v>
      </c>
      <c r="Y157" s="193">
        <v>18</v>
      </c>
      <c r="Z157" s="193">
        <v>66</v>
      </c>
      <c r="AA157" s="193">
        <v>394</v>
      </c>
      <c r="AB157" s="193" t="s">
        <v>1105</v>
      </c>
      <c r="AC157" s="193">
        <v>25</v>
      </c>
      <c r="AD157" s="193">
        <v>26</v>
      </c>
      <c r="AE157" s="193">
        <v>16</v>
      </c>
      <c r="AF157" s="193">
        <v>86</v>
      </c>
      <c r="AG157" s="193">
        <v>31</v>
      </c>
      <c r="AH157" s="193">
        <v>99</v>
      </c>
      <c r="AI157" s="193">
        <v>57</v>
      </c>
      <c r="AJ157" s="193">
        <v>38</v>
      </c>
      <c r="AK157" s="193">
        <v>0</v>
      </c>
      <c r="AL157" s="193">
        <v>81</v>
      </c>
      <c r="AM157" s="193">
        <v>138</v>
      </c>
      <c r="AN157" s="193">
        <v>260</v>
      </c>
      <c r="AO157" s="193">
        <v>51</v>
      </c>
      <c r="AP157" s="193">
        <v>12</v>
      </c>
      <c r="AQ157" s="193">
        <v>12</v>
      </c>
      <c r="AR157" s="193">
        <v>148</v>
      </c>
      <c r="AS157" s="193">
        <v>114</v>
      </c>
      <c r="AT157" s="193">
        <v>152</v>
      </c>
      <c r="AU157" s="193">
        <v>35</v>
      </c>
      <c r="AV157" s="194">
        <v>293</v>
      </c>
      <c r="AW157" s="193">
        <v>162</v>
      </c>
      <c r="AX157" s="193">
        <v>61</v>
      </c>
      <c r="AY157" s="193">
        <v>61</v>
      </c>
      <c r="AZ157" s="203">
        <v>9</v>
      </c>
    </row>
    <row r="158" spans="1:52" ht="42.75" customHeight="1">
      <c r="A158" s="201" t="s">
        <v>177</v>
      </c>
      <c r="B158" s="202" t="s">
        <v>169</v>
      </c>
      <c r="C158" s="202" t="s">
        <v>170</v>
      </c>
      <c r="D158" s="193">
        <v>978</v>
      </c>
      <c r="E158" s="193">
        <v>32</v>
      </c>
      <c r="F158" s="193">
        <v>338</v>
      </c>
      <c r="G158" s="193">
        <v>347</v>
      </c>
      <c r="H158" s="193">
        <v>74</v>
      </c>
      <c r="I158" s="193">
        <v>33</v>
      </c>
      <c r="J158" s="193">
        <v>61</v>
      </c>
      <c r="K158" s="193">
        <v>38</v>
      </c>
      <c r="L158" s="193">
        <v>55</v>
      </c>
      <c r="M158" s="193" t="s">
        <v>1105</v>
      </c>
      <c r="N158" s="194">
        <v>421</v>
      </c>
      <c r="O158" s="196">
        <v>279</v>
      </c>
      <c r="P158" s="196">
        <v>142</v>
      </c>
      <c r="Q158" s="196">
        <v>50</v>
      </c>
      <c r="R158" s="196">
        <v>211</v>
      </c>
      <c r="S158" s="196">
        <v>161</v>
      </c>
      <c r="T158" s="193">
        <v>407</v>
      </c>
      <c r="U158" s="193">
        <v>5</v>
      </c>
      <c r="V158" s="193">
        <v>10</v>
      </c>
      <c r="W158" s="193">
        <v>404</v>
      </c>
      <c r="X158" s="193">
        <v>0</v>
      </c>
      <c r="Y158" s="193">
        <v>17</v>
      </c>
      <c r="Z158" s="193">
        <v>79</v>
      </c>
      <c r="AA158" s="193">
        <v>342</v>
      </c>
      <c r="AB158" s="193">
        <v>6</v>
      </c>
      <c r="AC158" s="193">
        <v>34</v>
      </c>
      <c r="AD158" s="193">
        <v>35</v>
      </c>
      <c r="AE158" s="193">
        <v>14</v>
      </c>
      <c r="AF158" s="193">
        <v>75</v>
      </c>
      <c r="AG158" s="193">
        <v>15</v>
      </c>
      <c r="AH158" s="193">
        <v>104</v>
      </c>
      <c r="AI158" s="193">
        <v>42</v>
      </c>
      <c r="AJ158" s="193">
        <v>27</v>
      </c>
      <c r="AK158" s="193">
        <v>0</v>
      </c>
      <c r="AL158" s="193">
        <v>69</v>
      </c>
      <c r="AM158" s="193">
        <v>103</v>
      </c>
      <c r="AN158" s="193">
        <v>236</v>
      </c>
      <c r="AO158" s="193">
        <v>68</v>
      </c>
      <c r="AP158" s="193">
        <v>14</v>
      </c>
      <c r="AQ158" s="193">
        <v>16</v>
      </c>
      <c r="AR158" s="193">
        <v>134</v>
      </c>
      <c r="AS158" s="193">
        <v>90</v>
      </c>
      <c r="AT158" s="193">
        <v>136</v>
      </c>
      <c r="AU158" s="193">
        <v>45</v>
      </c>
      <c r="AV158" s="194">
        <v>247</v>
      </c>
      <c r="AW158" s="193">
        <v>166</v>
      </c>
      <c r="AX158" s="193">
        <v>40</v>
      </c>
      <c r="AY158" s="193">
        <v>37</v>
      </c>
      <c r="AZ158" s="203" t="s">
        <v>1105</v>
      </c>
    </row>
    <row r="159" spans="1:52" ht="42.75" customHeight="1">
      <c r="A159" s="201" t="s">
        <v>178</v>
      </c>
      <c r="B159" s="202" t="s">
        <v>169</v>
      </c>
      <c r="C159" s="202" t="s">
        <v>170</v>
      </c>
      <c r="D159" s="193">
        <v>370</v>
      </c>
      <c r="E159" s="193">
        <v>11</v>
      </c>
      <c r="F159" s="193">
        <v>142</v>
      </c>
      <c r="G159" s="193">
        <v>132</v>
      </c>
      <c r="H159" s="193">
        <v>12</v>
      </c>
      <c r="I159" s="193" t="s">
        <v>1105</v>
      </c>
      <c r="J159" s="193">
        <v>7</v>
      </c>
      <c r="K159" s="193">
        <v>35</v>
      </c>
      <c r="L159" s="193">
        <v>29</v>
      </c>
      <c r="M159" s="193">
        <v>0</v>
      </c>
      <c r="N159" s="194">
        <v>144</v>
      </c>
      <c r="O159" s="196">
        <v>85</v>
      </c>
      <c r="P159" s="196">
        <v>59</v>
      </c>
      <c r="Q159" s="196">
        <v>16</v>
      </c>
      <c r="R159" s="196">
        <v>69</v>
      </c>
      <c r="S159" s="196">
        <v>59</v>
      </c>
      <c r="T159" s="193">
        <v>142</v>
      </c>
      <c r="U159" s="193" t="s">
        <v>1105</v>
      </c>
      <c r="V159" s="193">
        <v>0</v>
      </c>
      <c r="W159" s="193">
        <v>142</v>
      </c>
      <c r="X159" s="193">
        <v>0</v>
      </c>
      <c r="Y159" s="193" t="s">
        <v>1105</v>
      </c>
      <c r="Z159" s="193">
        <v>22</v>
      </c>
      <c r="AA159" s="193">
        <v>122</v>
      </c>
      <c r="AB159" s="193" t="s">
        <v>1105</v>
      </c>
      <c r="AC159" s="193">
        <v>5</v>
      </c>
      <c r="AD159" s="193">
        <v>15</v>
      </c>
      <c r="AE159" s="193">
        <v>5</v>
      </c>
      <c r="AF159" s="193">
        <v>30</v>
      </c>
      <c r="AG159" s="193">
        <v>11</v>
      </c>
      <c r="AH159" s="193">
        <v>29</v>
      </c>
      <c r="AI159" s="193">
        <v>13</v>
      </c>
      <c r="AJ159" s="193">
        <v>9</v>
      </c>
      <c r="AK159" s="193">
        <v>0</v>
      </c>
      <c r="AL159" s="193">
        <v>24</v>
      </c>
      <c r="AM159" s="193">
        <v>40</v>
      </c>
      <c r="AN159" s="193">
        <v>78</v>
      </c>
      <c r="AO159" s="193">
        <v>24</v>
      </c>
      <c r="AP159" s="193" t="s">
        <v>1105</v>
      </c>
      <c r="AQ159" s="193" t="s">
        <v>1105</v>
      </c>
      <c r="AR159" s="193">
        <v>47</v>
      </c>
      <c r="AS159" s="193">
        <v>25</v>
      </c>
      <c r="AT159" s="193">
        <v>56</v>
      </c>
      <c r="AU159" s="193">
        <v>12</v>
      </c>
      <c r="AV159" s="194">
        <v>94</v>
      </c>
      <c r="AW159" s="193">
        <v>48</v>
      </c>
      <c r="AX159" s="193">
        <v>19</v>
      </c>
      <c r="AY159" s="193">
        <v>23</v>
      </c>
      <c r="AZ159" s="203" t="s">
        <v>1105</v>
      </c>
    </row>
    <row r="160" spans="1:52" ht="42.75" customHeight="1">
      <c r="A160" s="201" t="s">
        <v>179</v>
      </c>
      <c r="B160" s="202" t="s">
        <v>169</v>
      </c>
      <c r="C160" s="202" t="s">
        <v>170</v>
      </c>
      <c r="D160" s="193">
        <v>276</v>
      </c>
      <c r="E160" s="193">
        <v>11</v>
      </c>
      <c r="F160" s="193">
        <v>108</v>
      </c>
      <c r="G160" s="193">
        <v>98</v>
      </c>
      <c r="H160" s="193">
        <v>11</v>
      </c>
      <c r="I160" s="193" t="s">
        <v>1105</v>
      </c>
      <c r="J160" s="193">
        <v>12</v>
      </c>
      <c r="K160" s="193">
        <v>10</v>
      </c>
      <c r="L160" s="193">
        <v>23</v>
      </c>
      <c r="M160" s="193">
        <v>0</v>
      </c>
      <c r="N160" s="194">
        <v>109</v>
      </c>
      <c r="O160" s="196">
        <v>69</v>
      </c>
      <c r="P160" s="196">
        <v>40</v>
      </c>
      <c r="Q160" s="196">
        <v>10</v>
      </c>
      <c r="R160" s="196">
        <v>61</v>
      </c>
      <c r="S160" s="196">
        <v>38</v>
      </c>
      <c r="T160" s="193">
        <v>101</v>
      </c>
      <c r="U160" s="193" t="s">
        <v>1105</v>
      </c>
      <c r="V160" s="193">
        <v>5</v>
      </c>
      <c r="W160" s="193">
        <v>100</v>
      </c>
      <c r="X160" s="193">
        <v>0</v>
      </c>
      <c r="Y160" s="193">
        <v>9</v>
      </c>
      <c r="Z160" s="193">
        <v>23</v>
      </c>
      <c r="AA160" s="193">
        <v>86</v>
      </c>
      <c r="AB160" s="193" t="s">
        <v>1105</v>
      </c>
      <c r="AC160" s="193">
        <v>10</v>
      </c>
      <c r="AD160" s="193">
        <v>8</v>
      </c>
      <c r="AE160" s="193">
        <v>6</v>
      </c>
      <c r="AF160" s="193">
        <v>19</v>
      </c>
      <c r="AG160" s="193">
        <v>10</v>
      </c>
      <c r="AH160" s="193">
        <v>23</v>
      </c>
      <c r="AI160" s="193">
        <v>11</v>
      </c>
      <c r="AJ160" s="193">
        <v>8</v>
      </c>
      <c r="AK160" s="193">
        <v>0</v>
      </c>
      <c r="AL160" s="193">
        <v>15</v>
      </c>
      <c r="AM160" s="193">
        <v>32</v>
      </c>
      <c r="AN160" s="193">
        <v>58</v>
      </c>
      <c r="AO160" s="193">
        <v>17</v>
      </c>
      <c r="AP160" s="193" t="s">
        <v>1105</v>
      </c>
      <c r="AQ160" s="193" t="s">
        <v>1105</v>
      </c>
      <c r="AR160" s="193">
        <v>42</v>
      </c>
      <c r="AS160" s="193">
        <v>28</v>
      </c>
      <c r="AT160" s="193">
        <v>31</v>
      </c>
      <c r="AU160" s="193">
        <v>5</v>
      </c>
      <c r="AV160" s="194">
        <v>62</v>
      </c>
      <c r="AW160" s="193">
        <v>30</v>
      </c>
      <c r="AX160" s="193">
        <v>15</v>
      </c>
      <c r="AY160" s="193">
        <v>14</v>
      </c>
      <c r="AZ160" s="203" t="s">
        <v>1105</v>
      </c>
    </row>
    <row r="161" spans="1:52" ht="42.75" customHeight="1">
      <c r="A161" s="201" t="s">
        <v>180</v>
      </c>
      <c r="B161" s="202" t="s">
        <v>169</v>
      </c>
      <c r="C161" s="202" t="s">
        <v>170</v>
      </c>
      <c r="D161" s="193">
        <v>177</v>
      </c>
      <c r="E161" s="193">
        <v>5</v>
      </c>
      <c r="F161" s="193">
        <v>62</v>
      </c>
      <c r="G161" s="193">
        <v>62</v>
      </c>
      <c r="H161" s="193">
        <v>8</v>
      </c>
      <c r="I161" s="193" t="s">
        <v>1105</v>
      </c>
      <c r="J161" s="193">
        <v>14</v>
      </c>
      <c r="K161" s="193">
        <v>19</v>
      </c>
      <c r="L161" s="193">
        <v>6</v>
      </c>
      <c r="M161" s="193">
        <v>0</v>
      </c>
      <c r="N161" s="194">
        <v>70</v>
      </c>
      <c r="O161" s="196">
        <v>49</v>
      </c>
      <c r="P161" s="196">
        <v>21</v>
      </c>
      <c r="Q161" s="196" t="s">
        <v>1105</v>
      </c>
      <c r="R161" s="196">
        <v>31</v>
      </c>
      <c r="S161" s="196">
        <v>36</v>
      </c>
      <c r="T161" s="193">
        <v>69</v>
      </c>
      <c r="U161" s="193">
        <v>0</v>
      </c>
      <c r="V161" s="193" t="s">
        <v>1105</v>
      </c>
      <c r="W161" s="193">
        <v>69</v>
      </c>
      <c r="X161" s="193">
        <v>0</v>
      </c>
      <c r="Y161" s="193" t="s">
        <v>1105</v>
      </c>
      <c r="Z161" s="193">
        <v>14</v>
      </c>
      <c r="AA161" s="193">
        <v>56</v>
      </c>
      <c r="AB161" s="193">
        <v>0</v>
      </c>
      <c r="AC161" s="193" t="s">
        <v>1105</v>
      </c>
      <c r="AD161" s="193" t="s">
        <v>1105</v>
      </c>
      <c r="AE161" s="193" t="s">
        <v>1105</v>
      </c>
      <c r="AF161" s="193">
        <v>9</v>
      </c>
      <c r="AG161" s="193">
        <v>6</v>
      </c>
      <c r="AH161" s="193">
        <v>19</v>
      </c>
      <c r="AI161" s="193">
        <v>10</v>
      </c>
      <c r="AJ161" s="193">
        <v>9</v>
      </c>
      <c r="AK161" s="193">
        <v>0</v>
      </c>
      <c r="AL161" s="193">
        <v>7</v>
      </c>
      <c r="AM161" s="193">
        <v>22</v>
      </c>
      <c r="AN161" s="193">
        <v>39</v>
      </c>
      <c r="AO161" s="193">
        <v>7</v>
      </c>
      <c r="AP161" s="193" t="s">
        <v>1105</v>
      </c>
      <c r="AQ161" s="193" t="s">
        <v>1105</v>
      </c>
      <c r="AR161" s="193">
        <v>21</v>
      </c>
      <c r="AS161" s="193">
        <v>16</v>
      </c>
      <c r="AT161" s="193">
        <v>27</v>
      </c>
      <c r="AU161" s="193">
        <v>6</v>
      </c>
      <c r="AV161" s="194">
        <v>41</v>
      </c>
      <c r="AW161" s="193">
        <v>16</v>
      </c>
      <c r="AX161" s="193">
        <v>10</v>
      </c>
      <c r="AY161" s="193">
        <v>14</v>
      </c>
      <c r="AZ161" s="203" t="s">
        <v>1105</v>
      </c>
    </row>
    <row r="162" spans="1:52" ht="42.75" customHeight="1">
      <c r="A162" s="201" t="s">
        <v>181</v>
      </c>
      <c r="B162" s="202" t="s">
        <v>169</v>
      </c>
      <c r="C162" s="202" t="s">
        <v>170</v>
      </c>
      <c r="D162" s="194">
        <v>1653</v>
      </c>
      <c r="E162" s="193">
        <v>49</v>
      </c>
      <c r="F162" s="193">
        <v>553</v>
      </c>
      <c r="G162" s="193">
        <v>632</v>
      </c>
      <c r="H162" s="193">
        <v>98</v>
      </c>
      <c r="I162" s="193">
        <v>37</v>
      </c>
      <c r="J162" s="193">
        <v>76</v>
      </c>
      <c r="K162" s="193">
        <v>63</v>
      </c>
      <c r="L162" s="193">
        <v>146</v>
      </c>
      <c r="M162" s="193">
        <v>0</v>
      </c>
      <c r="N162" s="194">
        <v>730</v>
      </c>
      <c r="O162" s="196">
        <v>434</v>
      </c>
      <c r="P162" s="196">
        <v>297</v>
      </c>
      <c r="Q162" s="196">
        <v>88</v>
      </c>
      <c r="R162" s="196">
        <v>434</v>
      </c>
      <c r="S162" s="196">
        <v>208</v>
      </c>
      <c r="T162" s="193">
        <v>710</v>
      </c>
      <c r="U162" s="193">
        <v>6</v>
      </c>
      <c r="V162" s="193">
        <v>14</v>
      </c>
      <c r="W162" s="193">
        <v>703</v>
      </c>
      <c r="X162" s="193">
        <v>0</v>
      </c>
      <c r="Y162" s="193">
        <v>27</v>
      </c>
      <c r="Z162" s="193">
        <v>141</v>
      </c>
      <c r="AA162" s="193">
        <v>590</v>
      </c>
      <c r="AB162" s="193">
        <v>9</v>
      </c>
      <c r="AC162" s="193">
        <v>59</v>
      </c>
      <c r="AD162" s="193">
        <v>74</v>
      </c>
      <c r="AE162" s="193">
        <v>44</v>
      </c>
      <c r="AF162" s="193">
        <v>141</v>
      </c>
      <c r="AG162" s="193">
        <v>21</v>
      </c>
      <c r="AH162" s="193">
        <v>146</v>
      </c>
      <c r="AI162" s="193">
        <v>61</v>
      </c>
      <c r="AJ162" s="193">
        <v>63</v>
      </c>
      <c r="AK162" s="193">
        <v>0</v>
      </c>
      <c r="AL162" s="193">
        <v>111</v>
      </c>
      <c r="AM162" s="193">
        <v>156</v>
      </c>
      <c r="AN162" s="193">
        <v>421</v>
      </c>
      <c r="AO162" s="193">
        <v>129</v>
      </c>
      <c r="AP162" s="193">
        <v>25</v>
      </c>
      <c r="AQ162" s="193">
        <v>22</v>
      </c>
      <c r="AR162" s="193">
        <v>215</v>
      </c>
      <c r="AS162" s="193">
        <v>143</v>
      </c>
      <c r="AT162" s="193">
        <v>285</v>
      </c>
      <c r="AU162" s="193">
        <v>65</v>
      </c>
      <c r="AV162" s="194">
        <v>461</v>
      </c>
      <c r="AW162" s="193">
        <v>263</v>
      </c>
      <c r="AX162" s="193">
        <v>94</v>
      </c>
      <c r="AY162" s="193">
        <v>86</v>
      </c>
      <c r="AZ162" s="203">
        <v>18</v>
      </c>
    </row>
    <row r="163" spans="1:52" ht="42.75" customHeight="1">
      <c r="A163" s="201" t="s">
        <v>182</v>
      </c>
      <c r="B163" s="202" t="s">
        <v>169</v>
      </c>
      <c r="C163" s="202" t="s">
        <v>170</v>
      </c>
      <c r="D163" s="193">
        <v>390</v>
      </c>
      <c r="E163" s="193">
        <v>21</v>
      </c>
      <c r="F163" s="193">
        <v>122</v>
      </c>
      <c r="G163" s="193">
        <v>170</v>
      </c>
      <c r="H163" s="193">
        <v>25</v>
      </c>
      <c r="I163" s="193" t="s">
        <v>1105</v>
      </c>
      <c r="J163" s="193">
        <v>8</v>
      </c>
      <c r="K163" s="193">
        <v>21</v>
      </c>
      <c r="L163" s="193">
        <v>19</v>
      </c>
      <c r="M163" s="193">
        <v>0</v>
      </c>
      <c r="N163" s="194">
        <v>195</v>
      </c>
      <c r="O163" s="196">
        <v>127</v>
      </c>
      <c r="P163" s="196">
        <v>68</v>
      </c>
      <c r="Q163" s="196">
        <v>11</v>
      </c>
      <c r="R163" s="196">
        <v>97</v>
      </c>
      <c r="S163" s="196">
        <v>87</v>
      </c>
      <c r="T163" s="193">
        <v>193</v>
      </c>
      <c r="U163" s="193">
        <v>0</v>
      </c>
      <c r="V163" s="193" t="s">
        <v>1105</v>
      </c>
      <c r="W163" s="193">
        <v>193</v>
      </c>
      <c r="X163" s="193" t="s">
        <v>1105</v>
      </c>
      <c r="Y163" s="193" t="s">
        <v>1105</v>
      </c>
      <c r="Z163" s="193">
        <v>39</v>
      </c>
      <c r="AA163" s="193">
        <v>156</v>
      </c>
      <c r="AB163" s="193">
        <v>0</v>
      </c>
      <c r="AC163" s="193">
        <v>8</v>
      </c>
      <c r="AD163" s="193">
        <v>9</v>
      </c>
      <c r="AE163" s="193">
        <v>8</v>
      </c>
      <c r="AF163" s="193">
        <v>28</v>
      </c>
      <c r="AG163" s="193">
        <v>16</v>
      </c>
      <c r="AH163" s="193">
        <v>50</v>
      </c>
      <c r="AI163" s="193">
        <v>25</v>
      </c>
      <c r="AJ163" s="193">
        <v>24</v>
      </c>
      <c r="AK163" s="193">
        <v>0</v>
      </c>
      <c r="AL163" s="193">
        <v>27</v>
      </c>
      <c r="AM163" s="193">
        <v>58</v>
      </c>
      <c r="AN163" s="193">
        <v>108</v>
      </c>
      <c r="AO163" s="193">
        <v>22</v>
      </c>
      <c r="AP163" s="193">
        <v>6</v>
      </c>
      <c r="AQ163" s="193">
        <v>8</v>
      </c>
      <c r="AR163" s="193">
        <v>62</v>
      </c>
      <c r="AS163" s="193">
        <v>37</v>
      </c>
      <c r="AT163" s="193">
        <v>76</v>
      </c>
      <c r="AU163" s="193">
        <v>11</v>
      </c>
      <c r="AV163" s="194">
        <v>120</v>
      </c>
      <c r="AW163" s="193">
        <v>57</v>
      </c>
      <c r="AX163" s="193">
        <v>26</v>
      </c>
      <c r="AY163" s="193">
        <v>34</v>
      </c>
      <c r="AZ163" s="203" t="s">
        <v>1105</v>
      </c>
    </row>
    <row r="164" spans="1:52" ht="42.75" customHeight="1">
      <c r="A164" s="201" t="s">
        <v>183</v>
      </c>
      <c r="B164" s="202" t="s">
        <v>169</v>
      </c>
      <c r="C164" s="202" t="s">
        <v>170</v>
      </c>
      <c r="D164" s="193">
        <v>651</v>
      </c>
      <c r="E164" s="193">
        <v>32</v>
      </c>
      <c r="F164" s="193">
        <v>241</v>
      </c>
      <c r="G164" s="193">
        <v>203</v>
      </c>
      <c r="H164" s="193">
        <v>34</v>
      </c>
      <c r="I164" s="193">
        <v>6</v>
      </c>
      <c r="J164" s="193">
        <v>33</v>
      </c>
      <c r="K164" s="193">
        <v>49</v>
      </c>
      <c r="L164" s="193">
        <v>53</v>
      </c>
      <c r="M164" s="193">
        <v>0</v>
      </c>
      <c r="N164" s="194">
        <v>237</v>
      </c>
      <c r="O164" s="196">
        <v>147</v>
      </c>
      <c r="P164" s="196">
        <v>90</v>
      </c>
      <c r="Q164" s="196">
        <v>25</v>
      </c>
      <c r="R164" s="196">
        <v>130</v>
      </c>
      <c r="S164" s="196">
        <v>81</v>
      </c>
      <c r="T164" s="193">
        <v>229</v>
      </c>
      <c r="U164" s="193" t="s">
        <v>1105</v>
      </c>
      <c r="V164" s="193" t="s">
        <v>1105</v>
      </c>
      <c r="W164" s="193">
        <v>228</v>
      </c>
      <c r="X164" s="193">
        <v>0</v>
      </c>
      <c r="Y164" s="193">
        <v>9</v>
      </c>
      <c r="Z164" s="193">
        <v>43</v>
      </c>
      <c r="AA164" s="193">
        <v>194</v>
      </c>
      <c r="AB164" s="193" t="s">
        <v>1105</v>
      </c>
      <c r="AC164" s="193">
        <v>19</v>
      </c>
      <c r="AD164" s="193">
        <v>15</v>
      </c>
      <c r="AE164" s="193">
        <v>11</v>
      </c>
      <c r="AF164" s="193">
        <v>41</v>
      </c>
      <c r="AG164" s="193">
        <v>9</v>
      </c>
      <c r="AH164" s="193">
        <v>45</v>
      </c>
      <c r="AI164" s="193">
        <v>28</v>
      </c>
      <c r="AJ164" s="193">
        <v>15</v>
      </c>
      <c r="AK164" s="193">
        <v>0</v>
      </c>
      <c r="AL164" s="193">
        <v>49</v>
      </c>
      <c r="AM164" s="193">
        <v>59</v>
      </c>
      <c r="AN164" s="193">
        <v>133</v>
      </c>
      <c r="AO164" s="193">
        <v>34</v>
      </c>
      <c r="AP164" s="193">
        <v>10</v>
      </c>
      <c r="AQ164" s="193">
        <v>5</v>
      </c>
      <c r="AR164" s="193">
        <v>79</v>
      </c>
      <c r="AS164" s="193">
        <v>53</v>
      </c>
      <c r="AT164" s="193">
        <v>82</v>
      </c>
      <c r="AU164" s="193">
        <v>18</v>
      </c>
      <c r="AV164" s="194">
        <v>139</v>
      </c>
      <c r="AW164" s="193">
        <v>63</v>
      </c>
      <c r="AX164" s="193">
        <v>36</v>
      </c>
      <c r="AY164" s="193">
        <v>34</v>
      </c>
      <c r="AZ164" s="203">
        <v>6</v>
      </c>
    </row>
    <row r="165" spans="1:52" ht="42.75" customHeight="1">
      <c r="A165" s="201" t="s">
        <v>184</v>
      </c>
      <c r="B165" s="202" t="s">
        <v>169</v>
      </c>
      <c r="C165" s="202" t="s">
        <v>170</v>
      </c>
      <c r="D165" s="193">
        <v>132</v>
      </c>
      <c r="E165" s="193" t="s">
        <v>1105</v>
      </c>
      <c r="F165" s="193">
        <v>53</v>
      </c>
      <c r="G165" s="193">
        <v>56</v>
      </c>
      <c r="H165" s="193">
        <v>6</v>
      </c>
      <c r="I165" s="193" t="s">
        <v>1105</v>
      </c>
      <c r="J165" s="193" t="s">
        <v>1105</v>
      </c>
      <c r="K165" s="193" t="s">
        <v>1105</v>
      </c>
      <c r="L165" s="193">
        <v>5</v>
      </c>
      <c r="M165" s="193">
        <v>0</v>
      </c>
      <c r="N165" s="194">
        <v>62</v>
      </c>
      <c r="O165" s="196">
        <v>41</v>
      </c>
      <c r="P165" s="196">
        <v>21</v>
      </c>
      <c r="Q165" s="196" t="s">
        <v>1105</v>
      </c>
      <c r="R165" s="196">
        <v>36</v>
      </c>
      <c r="S165" s="196">
        <v>22</v>
      </c>
      <c r="T165" s="193">
        <v>61</v>
      </c>
      <c r="U165" s="193">
        <v>0</v>
      </c>
      <c r="V165" s="193" t="s">
        <v>1105</v>
      </c>
      <c r="W165" s="193">
        <v>59</v>
      </c>
      <c r="X165" s="193">
        <v>0</v>
      </c>
      <c r="Y165" s="193" t="s">
        <v>1105</v>
      </c>
      <c r="Z165" s="193">
        <v>14</v>
      </c>
      <c r="AA165" s="193">
        <v>48</v>
      </c>
      <c r="AB165" s="193">
        <v>0</v>
      </c>
      <c r="AC165" s="193" t="s">
        <v>1105</v>
      </c>
      <c r="AD165" s="193" t="s">
        <v>1105</v>
      </c>
      <c r="AE165" s="193">
        <v>6</v>
      </c>
      <c r="AF165" s="193">
        <v>11</v>
      </c>
      <c r="AG165" s="193">
        <v>9</v>
      </c>
      <c r="AH165" s="193">
        <v>7</v>
      </c>
      <c r="AI165" s="193">
        <v>7</v>
      </c>
      <c r="AJ165" s="193">
        <v>7</v>
      </c>
      <c r="AK165" s="193">
        <v>0</v>
      </c>
      <c r="AL165" s="193">
        <v>9</v>
      </c>
      <c r="AM165" s="193">
        <v>17</v>
      </c>
      <c r="AN165" s="193">
        <v>36</v>
      </c>
      <c r="AO165" s="193">
        <v>8</v>
      </c>
      <c r="AP165" s="193" t="s">
        <v>1105</v>
      </c>
      <c r="AQ165" s="193" t="s">
        <v>1105</v>
      </c>
      <c r="AR165" s="193">
        <v>20</v>
      </c>
      <c r="AS165" s="193">
        <v>12</v>
      </c>
      <c r="AT165" s="193">
        <v>22</v>
      </c>
      <c r="AU165" s="193">
        <v>7</v>
      </c>
      <c r="AV165" s="194">
        <v>42</v>
      </c>
      <c r="AW165" s="193">
        <v>28</v>
      </c>
      <c r="AX165" s="193">
        <v>9</v>
      </c>
      <c r="AY165" s="193" t="s">
        <v>1105</v>
      </c>
      <c r="AZ165" s="203" t="s">
        <v>1105</v>
      </c>
    </row>
    <row r="166" spans="1:52" ht="42.75" customHeight="1">
      <c r="A166" s="201" t="s">
        <v>185</v>
      </c>
      <c r="B166" s="202" t="s">
        <v>169</v>
      </c>
      <c r="C166" s="202" t="s">
        <v>170</v>
      </c>
      <c r="D166" s="193">
        <v>250</v>
      </c>
      <c r="E166" s="193">
        <v>11</v>
      </c>
      <c r="F166" s="193">
        <v>78</v>
      </c>
      <c r="G166" s="193">
        <v>107</v>
      </c>
      <c r="H166" s="193">
        <v>15</v>
      </c>
      <c r="I166" s="193" t="s">
        <v>1105</v>
      </c>
      <c r="J166" s="193">
        <v>13</v>
      </c>
      <c r="K166" s="193">
        <v>8</v>
      </c>
      <c r="L166" s="193">
        <v>15</v>
      </c>
      <c r="M166" s="193">
        <v>0</v>
      </c>
      <c r="N166" s="194">
        <v>122</v>
      </c>
      <c r="O166" s="196">
        <v>81</v>
      </c>
      <c r="P166" s="196">
        <v>40</v>
      </c>
      <c r="Q166" s="196">
        <v>7</v>
      </c>
      <c r="R166" s="196">
        <v>61</v>
      </c>
      <c r="S166" s="196">
        <v>54</v>
      </c>
      <c r="T166" s="193">
        <v>113</v>
      </c>
      <c r="U166" s="193" t="s">
        <v>1105</v>
      </c>
      <c r="V166" s="193">
        <v>6</v>
      </c>
      <c r="W166" s="193">
        <v>113</v>
      </c>
      <c r="X166" s="193">
        <v>0</v>
      </c>
      <c r="Y166" s="193">
        <v>8</v>
      </c>
      <c r="Z166" s="193">
        <v>19</v>
      </c>
      <c r="AA166" s="193">
        <v>103</v>
      </c>
      <c r="AB166" s="193">
        <v>0</v>
      </c>
      <c r="AC166" s="193">
        <v>6</v>
      </c>
      <c r="AD166" s="193">
        <v>17</v>
      </c>
      <c r="AE166" s="193" t="s">
        <v>1105</v>
      </c>
      <c r="AF166" s="193">
        <v>13</v>
      </c>
      <c r="AG166" s="193">
        <v>14</v>
      </c>
      <c r="AH166" s="193">
        <v>25</v>
      </c>
      <c r="AI166" s="193">
        <v>18</v>
      </c>
      <c r="AJ166" s="193">
        <v>13</v>
      </c>
      <c r="AK166" s="193">
        <v>0</v>
      </c>
      <c r="AL166" s="193">
        <v>13</v>
      </c>
      <c r="AM166" s="193">
        <v>32</v>
      </c>
      <c r="AN166" s="193">
        <v>74</v>
      </c>
      <c r="AO166" s="193">
        <v>13</v>
      </c>
      <c r="AP166" s="193" t="s">
        <v>1105</v>
      </c>
      <c r="AQ166" s="193" t="s">
        <v>1105</v>
      </c>
      <c r="AR166" s="193">
        <v>37</v>
      </c>
      <c r="AS166" s="193">
        <v>29</v>
      </c>
      <c r="AT166" s="193">
        <v>41</v>
      </c>
      <c r="AU166" s="193">
        <v>12</v>
      </c>
      <c r="AV166" s="194">
        <v>82</v>
      </c>
      <c r="AW166" s="193">
        <v>53</v>
      </c>
      <c r="AX166" s="193">
        <v>14</v>
      </c>
      <c r="AY166" s="193">
        <v>13</v>
      </c>
      <c r="AZ166" s="203" t="s">
        <v>1105</v>
      </c>
    </row>
    <row r="167" spans="1:52" ht="42.75" customHeight="1">
      <c r="A167" s="201" t="s">
        <v>186</v>
      </c>
      <c r="B167" s="202" t="s">
        <v>169</v>
      </c>
      <c r="C167" s="202" t="s">
        <v>170</v>
      </c>
      <c r="D167" s="194">
        <v>2761</v>
      </c>
      <c r="E167" s="193">
        <v>103</v>
      </c>
      <c r="F167" s="193">
        <v>907</v>
      </c>
      <c r="G167" s="193">
        <v>937</v>
      </c>
      <c r="H167" s="193">
        <v>170</v>
      </c>
      <c r="I167" s="193">
        <v>44</v>
      </c>
      <c r="J167" s="193">
        <v>147</v>
      </c>
      <c r="K167" s="193">
        <v>234</v>
      </c>
      <c r="L167" s="193">
        <v>220</v>
      </c>
      <c r="M167" s="193">
        <v>0</v>
      </c>
      <c r="N167" s="194">
        <v>1107</v>
      </c>
      <c r="O167" s="196">
        <v>715</v>
      </c>
      <c r="P167" s="196">
        <v>392</v>
      </c>
      <c r="Q167" s="196">
        <v>132</v>
      </c>
      <c r="R167" s="196">
        <v>599</v>
      </c>
      <c r="S167" s="196">
        <v>376</v>
      </c>
      <c r="T167" s="194">
        <v>1057</v>
      </c>
      <c r="U167" s="193">
        <v>12</v>
      </c>
      <c r="V167" s="193">
        <v>37</v>
      </c>
      <c r="W167" s="194">
        <v>1050</v>
      </c>
      <c r="X167" s="193" t="s">
        <v>1105</v>
      </c>
      <c r="Y167" s="193">
        <v>55</v>
      </c>
      <c r="Z167" s="193">
        <v>134</v>
      </c>
      <c r="AA167" s="193">
        <v>972</v>
      </c>
      <c r="AB167" s="193">
        <v>6</v>
      </c>
      <c r="AC167" s="193">
        <v>84</v>
      </c>
      <c r="AD167" s="193">
        <v>91</v>
      </c>
      <c r="AE167" s="193">
        <v>59</v>
      </c>
      <c r="AF167" s="193">
        <v>176</v>
      </c>
      <c r="AG167" s="193">
        <v>22</v>
      </c>
      <c r="AH167" s="193">
        <v>286</v>
      </c>
      <c r="AI167" s="193">
        <v>91</v>
      </c>
      <c r="AJ167" s="193">
        <v>76</v>
      </c>
      <c r="AK167" s="193">
        <v>0</v>
      </c>
      <c r="AL167" s="193">
        <v>217</v>
      </c>
      <c r="AM167" s="193">
        <v>282</v>
      </c>
      <c r="AN167" s="193">
        <v>614</v>
      </c>
      <c r="AO167" s="193">
        <v>163</v>
      </c>
      <c r="AP167" s="193">
        <v>47</v>
      </c>
      <c r="AQ167" s="193">
        <v>31</v>
      </c>
      <c r="AR167" s="193">
        <v>333</v>
      </c>
      <c r="AS167" s="193">
        <v>280</v>
      </c>
      <c r="AT167" s="193">
        <v>349</v>
      </c>
      <c r="AU167" s="193">
        <v>114</v>
      </c>
      <c r="AV167" s="194">
        <v>694</v>
      </c>
      <c r="AW167" s="193">
        <v>342</v>
      </c>
      <c r="AX167" s="193">
        <v>153</v>
      </c>
      <c r="AY167" s="193">
        <v>165</v>
      </c>
      <c r="AZ167" s="203">
        <v>34</v>
      </c>
    </row>
    <row r="168" spans="1:52" ht="42.75" customHeight="1">
      <c r="A168" s="201" t="s">
        <v>187</v>
      </c>
      <c r="B168" s="202" t="s">
        <v>169</v>
      </c>
      <c r="C168" s="202" t="s">
        <v>170</v>
      </c>
      <c r="D168" s="193">
        <v>158</v>
      </c>
      <c r="E168" s="193">
        <v>8</v>
      </c>
      <c r="F168" s="193">
        <v>52</v>
      </c>
      <c r="G168" s="193">
        <v>67</v>
      </c>
      <c r="H168" s="193">
        <v>5</v>
      </c>
      <c r="I168" s="193" t="s">
        <v>1105</v>
      </c>
      <c r="J168" s="193">
        <v>6</v>
      </c>
      <c r="K168" s="193">
        <v>14</v>
      </c>
      <c r="L168" s="193">
        <v>5</v>
      </c>
      <c r="M168" s="193">
        <v>0</v>
      </c>
      <c r="N168" s="194">
        <v>72</v>
      </c>
      <c r="O168" s="196">
        <v>46</v>
      </c>
      <c r="P168" s="196">
        <v>27</v>
      </c>
      <c r="Q168" s="196">
        <v>6</v>
      </c>
      <c r="R168" s="196">
        <v>40</v>
      </c>
      <c r="S168" s="196">
        <v>26</v>
      </c>
      <c r="T168" s="193">
        <v>68</v>
      </c>
      <c r="U168" s="193" t="s">
        <v>1105</v>
      </c>
      <c r="V168" s="193" t="s">
        <v>1105</v>
      </c>
      <c r="W168" s="193">
        <v>68</v>
      </c>
      <c r="X168" s="193">
        <v>0</v>
      </c>
      <c r="Y168" s="193">
        <v>5</v>
      </c>
      <c r="Z168" s="193">
        <v>12</v>
      </c>
      <c r="AA168" s="193">
        <v>61</v>
      </c>
      <c r="AB168" s="193">
        <v>0</v>
      </c>
      <c r="AC168" s="193">
        <v>7</v>
      </c>
      <c r="AD168" s="193" t="s">
        <v>1105</v>
      </c>
      <c r="AE168" s="193" t="s">
        <v>1105</v>
      </c>
      <c r="AF168" s="193">
        <v>12</v>
      </c>
      <c r="AG168" s="193">
        <v>6</v>
      </c>
      <c r="AH168" s="193">
        <v>11</v>
      </c>
      <c r="AI168" s="193">
        <v>9</v>
      </c>
      <c r="AJ168" s="193">
        <v>8</v>
      </c>
      <c r="AK168" s="193">
        <v>0</v>
      </c>
      <c r="AL168" s="193">
        <v>16</v>
      </c>
      <c r="AM168" s="193">
        <v>22</v>
      </c>
      <c r="AN168" s="193">
        <v>39</v>
      </c>
      <c r="AO168" s="193">
        <v>10</v>
      </c>
      <c r="AP168" s="193" t="s">
        <v>1105</v>
      </c>
      <c r="AQ168" s="193" t="s">
        <v>1105</v>
      </c>
      <c r="AR168" s="193">
        <v>19</v>
      </c>
      <c r="AS168" s="193">
        <v>19</v>
      </c>
      <c r="AT168" s="193">
        <v>28</v>
      </c>
      <c r="AU168" s="193">
        <v>5</v>
      </c>
      <c r="AV168" s="194">
        <v>47</v>
      </c>
      <c r="AW168" s="193">
        <v>28</v>
      </c>
      <c r="AX168" s="193">
        <v>9</v>
      </c>
      <c r="AY168" s="193">
        <v>9</v>
      </c>
      <c r="AZ168" s="203" t="s">
        <v>1105</v>
      </c>
    </row>
    <row r="169" spans="1:52" ht="42.75" customHeight="1">
      <c r="A169" s="201" t="s">
        <v>188</v>
      </c>
      <c r="B169" s="202" t="s">
        <v>169</v>
      </c>
      <c r="C169" s="202" t="s">
        <v>170</v>
      </c>
      <c r="D169" s="193">
        <v>285</v>
      </c>
      <c r="E169" s="193">
        <v>13</v>
      </c>
      <c r="F169" s="193">
        <v>89</v>
      </c>
      <c r="G169" s="193">
        <v>127</v>
      </c>
      <c r="H169" s="193">
        <v>15</v>
      </c>
      <c r="I169" s="193">
        <v>5</v>
      </c>
      <c r="J169" s="193">
        <v>6</v>
      </c>
      <c r="K169" s="193">
        <v>6</v>
      </c>
      <c r="L169" s="193">
        <v>22</v>
      </c>
      <c r="M169" s="193">
        <v>0</v>
      </c>
      <c r="N169" s="194">
        <v>142</v>
      </c>
      <c r="O169" s="196">
        <v>86</v>
      </c>
      <c r="P169" s="196">
        <v>57</v>
      </c>
      <c r="Q169" s="196">
        <v>12</v>
      </c>
      <c r="R169" s="196">
        <v>76</v>
      </c>
      <c r="S169" s="196">
        <v>54</v>
      </c>
      <c r="T169" s="193">
        <v>135</v>
      </c>
      <c r="U169" s="193" t="s">
        <v>1105</v>
      </c>
      <c r="V169" s="193" t="s">
        <v>1105</v>
      </c>
      <c r="W169" s="193">
        <v>135</v>
      </c>
      <c r="X169" s="193">
        <v>0</v>
      </c>
      <c r="Y169" s="193">
        <v>8</v>
      </c>
      <c r="Z169" s="193">
        <v>25</v>
      </c>
      <c r="AA169" s="193">
        <v>118</v>
      </c>
      <c r="AB169" s="193">
        <v>0</v>
      </c>
      <c r="AC169" s="193">
        <v>8</v>
      </c>
      <c r="AD169" s="193">
        <v>12</v>
      </c>
      <c r="AE169" s="193">
        <v>8</v>
      </c>
      <c r="AF169" s="193">
        <v>20</v>
      </c>
      <c r="AG169" s="193">
        <v>11</v>
      </c>
      <c r="AH169" s="193">
        <v>37</v>
      </c>
      <c r="AI169" s="193">
        <v>14</v>
      </c>
      <c r="AJ169" s="193">
        <v>10</v>
      </c>
      <c r="AK169" s="193">
        <v>0</v>
      </c>
      <c r="AL169" s="193">
        <v>22</v>
      </c>
      <c r="AM169" s="193">
        <v>42</v>
      </c>
      <c r="AN169" s="193">
        <v>78</v>
      </c>
      <c r="AO169" s="193">
        <v>20</v>
      </c>
      <c r="AP169" s="193" t="s">
        <v>1105</v>
      </c>
      <c r="AQ169" s="193">
        <v>5</v>
      </c>
      <c r="AR169" s="193">
        <v>50</v>
      </c>
      <c r="AS169" s="193">
        <v>22</v>
      </c>
      <c r="AT169" s="193">
        <v>54</v>
      </c>
      <c r="AU169" s="193">
        <v>12</v>
      </c>
      <c r="AV169" s="194">
        <v>96</v>
      </c>
      <c r="AW169" s="193">
        <v>65</v>
      </c>
      <c r="AX169" s="193">
        <v>15</v>
      </c>
      <c r="AY169" s="193">
        <v>15</v>
      </c>
      <c r="AZ169" s="203" t="s">
        <v>1105</v>
      </c>
    </row>
    <row r="170" spans="1:52" ht="42.75" customHeight="1">
      <c r="A170" s="201" t="s">
        <v>189</v>
      </c>
      <c r="B170" s="202" t="s">
        <v>190</v>
      </c>
      <c r="C170" s="202" t="s">
        <v>191</v>
      </c>
      <c r="D170" s="193">
        <v>352</v>
      </c>
      <c r="E170" s="193">
        <v>23</v>
      </c>
      <c r="F170" s="193">
        <v>94</v>
      </c>
      <c r="G170" s="193">
        <v>163</v>
      </c>
      <c r="H170" s="193">
        <v>18</v>
      </c>
      <c r="I170" s="193" t="s">
        <v>1105</v>
      </c>
      <c r="J170" s="193">
        <v>18</v>
      </c>
      <c r="K170" s="193">
        <v>16</v>
      </c>
      <c r="L170" s="193">
        <v>20</v>
      </c>
      <c r="M170" s="193">
        <v>0</v>
      </c>
      <c r="N170" s="194">
        <v>181</v>
      </c>
      <c r="O170" s="196">
        <v>115</v>
      </c>
      <c r="P170" s="196">
        <v>66</v>
      </c>
      <c r="Q170" s="196">
        <v>12</v>
      </c>
      <c r="R170" s="196">
        <v>84</v>
      </c>
      <c r="S170" s="196">
        <v>84</v>
      </c>
      <c r="T170" s="193">
        <v>173</v>
      </c>
      <c r="U170" s="193" t="s">
        <v>1105</v>
      </c>
      <c r="V170" s="193">
        <v>6</v>
      </c>
      <c r="W170" s="193">
        <v>172</v>
      </c>
      <c r="X170" s="193">
        <v>0</v>
      </c>
      <c r="Y170" s="193">
        <v>9</v>
      </c>
      <c r="Z170" s="193">
        <v>39</v>
      </c>
      <c r="AA170" s="193">
        <v>142</v>
      </c>
      <c r="AB170" s="193" t="s">
        <v>1105</v>
      </c>
      <c r="AC170" s="193">
        <v>16</v>
      </c>
      <c r="AD170" s="193">
        <v>10</v>
      </c>
      <c r="AE170" s="193">
        <v>13</v>
      </c>
      <c r="AF170" s="193">
        <v>28</v>
      </c>
      <c r="AG170" s="193">
        <v>9</v>
      </c>
      <c r="AH170" s="193">
        <v>38</v>
      </c>
      <c r="AI170" s="193">
        <v>21</v>
      </c>
      <c r="AJ170" s="193">
        <v>15</v>
      </c>
      <c r="AK170" s="193">
        <v>0</v>
      </c>
      <c r="AL170" s="193">
        <v>28</v>
      </c>
      <c r="AM170" s="193">
        <v>55</v>
      </c>
      <c r="AN170" s="193">
        <v>90</v>
      </c>
      <c r="AO170" s="193">
        <v>31</v>
      </c>
      <c r="AP170" s="193">
        <v>6</v>
      </c>
      <c r="AQ170" s="193">
        <v>8</v>
      </c>
      <c r="AR170" s="193">
        <v>66</v>
      </c>
      <c r="AS170" s="193">
        <v>23</v>
      </c>
      <c r="AT170" s="193">
        <v>76</v>
      </c>
      <c r="AU170" s="193">
        <v>9</v>
      </c>
      <c r="AV170" s="194">
        <v>111</v>
      </c>
      <c r="AW170" s="193">
        <v>65</v>
      </c>
      <c r="AX170" s="193">
        <v>23</v>
      </c>
      <c r="AY170" s="193">
        <v>19</v>
      </c>
      <c r="AZ170" s="203" t="s">
        <v>1105</v>
      </c>
    </row>
    <row r="171" spans="1:52" ht="42.75" customHeight="1">
      <c r="A171" s="201" t="s">
        <v>192</v>
      </c>
      <c r="B171" s="202" t="s">
        <v>190</v>
      </c>
      <c r="C171" s="202" t="s">
        <v>191</v>
      </c>
      <c r="D171" s="193">
        <v>607</v>
      </c>
      <c r="E171" s="193">
        <v>52</v>
      </c>
      <c r="F171" s="193">
        <v>174</v>
      </c>
      <c r="G171" s="193">
        <v>261</v>
      </c>
      <c r="H171" s="193">
        <v>29</v>
      </c>
      <c r="I171" s="193">
        <v>9</v>
      </c>
      <c r="J171" s="193">
        <v>30</v>
      </c>
      <c r="K171" s="193">
        <v>18</v>
      </c>
      <c r="L171" s="193">
        <v>33</v>
      </c>
      <c r="M171" s="193">
        <v>0</v>
      </c>
      <c r="N171" s="194">
        <v>290</v>
      </c>
      <c r="O171" s="196">
        <v>187</v>
      </c>
      <c r="P171" s="196">
        <v>103</v>
      </c>
      <c r="Q171" s="196">
        <v>16</v>
      </c>
      <c r="R171" s="196">
        <v>141</v>
      </c>
      <c r="S171" s="196">
        <v>133</v>
      </c>
      <c r="T171" s="193">
        <v>274</v>
      </c>
      <c r="U171" s="193" t="s">
        <v>1105</v>
      </c>
      <c r="V171" s="193">
        <v>11</v>
      </c>
      <c r="W171" s="193">
        <v>271</v>
      </c>
      <c r="X171" s="193">
        <v>0</v>
      </c>
      <c r="Y171" s="193">
        <v>19</v>
      </c>
      <c r="Z171" s="193">
        <v>35</v>
      </c>
      <c r="AA171" s="193">
        <v>255</v>
      </c>
      <c r="AB171" s="193" t="s">
        <v>1105</v>
      </c>
      <c r="AC171" s="193">
        <v>13</v>
      </c>
      <c r="AD171" s="193">
        <v>18</v>
      </c>
      <c r="AE171" s="193">
        <v>18</v>
      </c>
      <c r="AF171" s="193">
        <v>54</v>
      </c>
      <c r="AG171" s="193">
        <v>13</v>
      </c>
      <c r="AH171" s="193">
        <v>66</v>
      </c>
      <c r="AI171" s="193">
        <v>50</v>
      </c>
      <c r="AJ171" s="193">
        <v>26</v>
      </c>
      <c r="AK171" s="193">
        <v>0</v>
      </c>
      <c r="AL171" s="193">
        <v>30</v>
      </c>
      <c r="AM171" s="193">
        <v>98</v>
      </c>
      <c r="AN171" s="193">
        <v>156</v>
      </c>
      <c r="AO171" s="193">
        <v>26</v>
      </c>
      <c r="AP171" s="193">
        <v>10</v>
      </c>
      <c r="AQ171" s="193" t="s">
        <v>1105</v>
      </c>
      <c r="AR171" s="193">
        <v>112</v>
      </c>
      <c r="AS171" s="193">
        <v>61</v>
      </c>
      <c r="AT171" s="193">
        <v>98</v>
      </c>
      <c r="AU171" s="193">
        <v>17</v>
      </c>
      <c r="AV171" s="194">
        <v>202</v>
      </c>
      <c r="AW171" s="193">
        <v>120</v>
      </c>
      <c r="AX171" s="193">
        <v>32</v>
      </c>
      <c r="AY171" s="193">
        <v>41</v>
      </c>
      <c r="AZ171" s="203">
        <v>9</v>
      </c>
    </row>
    <row r="172" spans="1:52" ht="42.75" customHeight="1">
      <c r="A172" s="201" t="s">
        <v>193</v>
      </c>
      <c r="B172" s="202" t="s">
        <v>190</v>
      </c>
      <c r="C172" s="202" t="s">
        <v>191</v>
      </c>
      <c r="D172" s="194">
        <v>11752</v>
      </c>
      <c r="E172" s="193">
        <v>545</v>
      </c>
      <c r="F172" s="194">
        <v>3576</v>
      </c>
      <c r="G172" s="194">
        <v>4880</v>
      </c>
      <c r="H172" s="193">
        <v>351</v>
      </c>
      <c r="I172" s="193">
        <v>168</v>
      </c>
      <c r="J172" s="193">
        <v>477</v>
      </c>
      <c r="K172" s="193">
        <v>391</v>
      </c>
      <c r="L172" s="194">
        <v>1364</v>
      </c>
      <c r="M172" s="193" t="s">
        <v>1105</v>
      </c>
      <c r="N172" s="194">
        <v>5231</v>
      </c>
      <c r="O172" s="195">
        <v>3074</v>
      </c>
      <c r="P172" s="195">
        <v>2157</v>
      </c>
      <c r="Q172" s="196">
        <v>780</v>
      </c>
      <c r="R172" s="195">
        <v>3022</v>
      </c>
      <c r="S172" s="195">
        <v>1428</v>
      </c>
      <c r="T172" s="194">
        <v>4877</v>
      </c>
      <c r="U172" s="193">
        <v>49</v>
      </c>
      <c r="V172" s="193">
        <v>305</v>
      </c>
      <c r="W172" s="194">
        <v>4719</v>
      </c>
      <c r="X172" s="193">
        <v>5</v>
      </c>
      <c r="Y172" s="193">
        <v>507</v>
      </c>
      <c r="Z172" s="193">
        <v>661</v>
      </c>
      <c r="AA172" s="194">
        <v>4570</v>
      </c>
      <c r="AB172" s="193">
        <v>30</v>
      </c>
      <c r="AC172" s="193">
        <v>681</v>
      </c>
      <c r="AD172" s="193">
        <v>500</v>
      </c>
      <c r="AE172" s="193">
        <v>251</v>
      </c>
      <c r="AF172" s="193">
        <v>998</v>
      </c>
      <c r="AG172" s="193">
        <v>101</v>
      </c>
      <c r="AH172" s="193">
        <v>883</v>
      </c>
      <c r="AI172" s="193">
        <v>403</v>
      </c>
      <c r="AJ172" s="193">
        <v>309</v>
      </c>
      <c r="AK172" s="193" t="s">
        <v>1105</v>
      </c>
      <c r="AL172" s="194">
        <v>1074</v>
      </c>
      <c r="AM172" s="194">
        <v>1105</v>
      </c>
      <c r="AN172" s="194">
        <v>2848</v>
      </c>
      <c r="AO172" s="194">
        <v>1088</v>
      </c>
      <c r="AP172" s="193">
        <v>189</v>
      </c>
      <c r="AQ172" s="193">
        <v>85</v>
      </c>
      <c r="AR172" s="194">
        <v>1686</v>
      </c>
      <c r="AS172" s="194">
        <v>1266</v>
      </c>
      <c r="AT172" s="194">
        <v>1807</v>
      </c>
      <c r="AU172" s="193">
        <v>387</v>
      </c>
      <c r="AV172" s="194">
        <v>3410</v>
      </c>
      <c r="AW172" s="194">
        <v>2009</v>
      </c>
      <c r="AX172" s="193">
        <v>562</v>
      </c>
      <c r="AY172" s="193">
        <v>675</v>
      </c>
      <c r="AZ172" s="203">
        <v>164</v>
      </c>
    </row>
    <row r="173" spans="1:52" ht="42.75" customHeight="1">
      <c r="A173" s="201" t="s">
        <v>194</v>
      </c>
      <c r="B173" s="202" t="s">
        <v>190</v>
      </c>
      <c r="C173" s="202" t="s">
        <v>191</v>
      </c>
      <c r="D173" s="193">
        <v>724</v>
      </c>
      <c r="E173" s="193">
        <v>47</v>
      </c>
      <c r="F173" s="193">
        <v>271</v>
      </c>
      <c r="G173" s="193">
        <v>226</v>
      </c>
      <c r="H173" s="193">
        <v>37</v>
      </c>
      <c r="I173" s="193">
        <v>25</v>
      </c>
      <c r="J173" s="193">
        <v>28</v>
      </c>
      <c r="K173" s="193">
        <v>53</v>
      </c>
      <c r="L173" s="193">
        <v>37</v>
      </c>
      <c r="M173" s="193">
        <v>0</v>
      </c>
      <c r="N173" s="194">
        <v>263</v>
      </c>
      <c r="O173" s="196">
        <v>171</v>
      </c>
      <c r="P173" s="196">
        <v>92</v>
      </c>
      <c r="Q173" s="196">
        <v>16</v>
      </c>
      <c r="R173" s="196">
        <v>116</v>
      </c>
      <c r="S173" s="196">
        <v>131</v>
      </c>
      <c r="T173" s="193">
        <v>255</v>
      </c>
      <c r="U173" s="193" t="s">
        <v>1105</v>
      </c>
      <c r="V173" s="193">
        <v>5</v>
      </c>
      <c r="W173" s="193">
        <v>252</v>
      </c>
      <c r="X173" s="193">
        <v>0</v>
      </c>
      <c r="Y173" s="193">
        <v>11</v>
      </c>
      <c r="Z173" s="193">
        <v>34</v>
      </c>
      <c r="AA173" s="193">
        <v>229</v>
      </c>
      <c r="AB173" s="193" t="s">
        <v>1105</v>
      </c>
      <c r="AC173" s="193">
        <v>11</v>
      </c>
      <c r="AD173" s="193">
        <v>12</v>
      </c>
      <c r="AE173" s="193">
        <v>10</v>
      </c>
      <c r="AF173" s="193">
        <v>36</v>
      </c>
      <c r="AG173" s="193">
        <v>32</v>
      </c>
      <c r="AH173" s="193">
        <v>67</v>
      </c>
      <c r="AI173" s="193">
        <v>20</v>
      </c>
      <c r="AJ173" s="193">
        <v>27</v>
      </c>
      <c r="AK173" s="193">
        <v>0</v>
      </c>
      <c r="AL173" s="193">
        <v>46</v>
      </c>
      <c r="AM173" s="193">
        <v>91</v>
      </c>
      <c r="AN173" s="193">
        <v>137</v>
      </c>
      <c r="AO173" s="193">
        <v>27</v>
      </c>
      <c r="AP173" s="193">
        <v>8</v>
      </c>
      <c r="AQ173" s="193">
        <v>9</v>
      </c>
      <c r="AR173" s="193">
        <v>95</v>
      </c>
      <c r="AS173" s="193">
        <v>62</v>
      </c>
      <c r="AT173" s="193">
        <v>82</v>
      </c>
      <c r="AU173" s="193">
        <v>15</v>
      </c>
      <c r="AV173" s="194">
        <v>172</v>
      </c>
      <c r="AW173" s="193">
        <v>81</v>
      </c>
      <c r="AX173" s="193">
        <v>30</v>
      </c>
      <c r="AY173" s="193">
        <v>51</v>
      </c>
      <c r="AZ173" s="203">
        <v>10</v>
      </c>
    </row>
    <row r="174" spans="1:52" ht="42.75" customHeight="1">
      <c r="A174" s="201" t="s">
        <v>195</v>
      </c>
      <c r="B174" s="202" t="s">
        <v>190</v>
      </c>
      <c r="C174" s="202" t="s">
        <v>191</v>
      </c>
      <c r="D174" s="194">
        <v>1396</v>
      </c>
      <c r="E174" s="193">
        <v>91</v>
      </c>
      <c r="F174" s="193">
        <v>449</v>
      </c>
      <c r="G174" s="193">
        <v>543</v>
      </c>
      <c r="H174" s="193">
        <v>49</v>
      </c>
      <c r="I174" s="193">
        <v>30</v>
      </c>
      <c r="J174" s="193">
        <v>79</v>
      </c>
      <c r="K174" s="193">
        <v>57</v>
      </c>
      <c r="L174" s="193">
        <v>98</v>
      </c>
      <c r="M174" s="193">
        <v>0</v>
      </c>
      <c r="N174" s="194">
        <v>592</v>
      </c>
      <c r="O174" s="196">
        <v>343</v>
      </c>
      <c r="P174" s="196">
        <v>250</v>
      </c>
      <c r="Q174" s="196">
        <v>42</v>
      </c>
      <c r="R174" s="196">
        <v>275</v>
      </c>
      <c r="S174" s="196">
        <v>276</v>
      </c>
      <c r="T174" s="193">
        <v>549</v>
      </c>
      <c r="U174" s="193" t="s">
        <v>1105</v>
      </c>
      <c r="V174" s="193">
        <v>40</v>
      </c>
      <c r="W174" s="193">
        <v>530</v>
      </c>
      <c r="X174" s="193">
        <v>0</v>
      </c>
      <c r="Y174" s="193">
        <v>63</v>
      </c>
      <c r="Z174" s="193">
        <v>54</v>
      </c>
      <c r="AA174" s="193">
        <v>539</v>
      </c>
      <c r="AB174" s="193">
        <v>5</v>
      </c>
      <c r="AC174" s="193">
        <v>37</v>
      </c>
      <c r="AD174" s="193">
        <v>50</v>
      </c>
      <c r="AE174" s="193">
        <v>27</v>
      </c>
      <c r="AF174" s="193">
        <v>125</v>
      </c>
      <c r="AG174" s="193">
        <v>29</v>
      </c>
      <c r="AH174" s="193">
        <v>116</v>
      </c>
      <c r="AI174" s="193">
        <v>88</v>
      </c>
      <c r="AJ174" s="193">
        <v>50</v>
      </c>
      <c r="AK174" s="193">
        <v>0</v>
      </c>
      <c r="AL174" s="193">
        <v>66</v>
      </c>
      <c r="AM174" s="193">
        <v>147</v>
      </c>
      <c r="AN174" s="193">
        <v>333</v>
      </c>
      <c r="AO174" s="193">
        <v>88</v>
      </c>
      <c r="AP174" s="193">
        <v>24</v>
      </c>
      <c r="AQ174" s="193">
        <v>8</v>
      </c>
      <c r="AR174" s="193">
        <v>238</v>
      </c>
      <c r="AS174" s="193">
        <v>143</v>
      </c>
      <c r="AT174" s="193">
        <v>176</v>
      </c>
      <c r="AU174" s="193">
        <v>28</v>
      </c>
      <c r="AV174" s="194">
        <v>392</v>
      </c>
      <c r="AW174" s="193">
        <v>224</v>
      </c>
      <c r="AX174" s="193">
        <v>65</v>
      </c>
      <c r="AY174" s="193">
        <v>90</v>
      </c>
      <c r="AZ174" s="203">
        <v>13</v>
      </c>
    </row>
    <row r="175" spans="1:52" ht="42.75" customHeight="1">
      <c r="A175" s="201" t="s">
        <v>196</v>
      </c>
      <c r="B175" s="202" t="s">
        <v>190</v>
      </c>
      <c r="C175" s="202" t="s">
        <v>191</v>
      </c>
      <c r="D175" s="194">
        <v>1752</v>
      </c>
      <c r="E175" s="193">
        <v>85</v>
      </c>
      <c r="F175" s="193">
        <v>676</v>
      </c>
      <c r="G175" s="193">
        <v>619</v>
      </c>
      <c r="H175" s="193">
        <v>70</v>
      </c>
      <c r="I175" s="193">
        <v>39</v>
      </c>
      <c r="J175" s="193">
        <v>64</v>
      </c>
      <c r="K175" s="193">
        <v>60</v>
      </c>
      <c r="L175" s="193">
        <v>139</v>
      </c>
      <c r="M175" s="193" t="s">
        <v>1105</v>
      </c>
      <c r="N175" s="194">
        <v>689</v>
      </c>
      <c r="O175" s="196">
        <v>406</v>
      </c>
      <c r="P175" s="196">
        <v>283</v>
      </c>
      <c r="Q175" s="196">
        <v>83</v>
      </c>
      <c r="R175" s="196">
        <v>385</v>
      </c>
      <c r="S175" s="196">
        <v>221</v>
      </c>
      <c r="T175" s="193">
        <v>664</v>
      </c>
      <c r="U175" s="193">
        <v>5</v>
      </c>
      <c r="V175" s="193">
        <v>20</v>
      </c>
      <c r="W175" s="193">
        <v>654</v>
      </c>
      <c r="X175" s="193">
        <v>0</v>
      </c>
      <c r="Y175" s="193">
        <v>35</v>
      </c>
      <c r="Z175" s="193">
        <v>81</v>
      </c>
      <c r="AA175" s="193">
        <v>608</v>
      </c>
      <c r="AB175" s="193">
        <v>7</v>
      </c>
      <c r="AC175" s="193">
        <v>74</v>
      </c>
      <c r="AD175" s="193">
        <v>56</v>
      </c>
      <c r="AE175" s="193">
        <v>30</v>
      </c>
      <c r="AF175" s="193">
        <v>138</v>
      </c>
      <c r="AG175" s="193">
        <v>15</v>
      </c>
      <c r="AH175" s="193">
        <v>150</v>
      </c>
      <c r="AI175" s="193">
        <v>57</v>
      </c>
      <c r="AJ175" s="193">
        <v>34</v>
      </c>
      <c r="AK175" s="193">
        <v>0</v>
      </c>
      <c r="AL175" s="193">
        <v>129</v>
      </c>
      <c r="AM175" s="193">
        <v>130</v>
      </c>
      <c r="AN175" s="193">
        <v>403</v>
      </c>
      <c r="AO175" s="193">
        <v>129</v>
      </c>
      <c r="AP175" s="193">
        <v>27</v>
      </c>
      <c r="AQ175" s="193">
        <v>20</v>
      </c>
      <c r="AR175" s="193">
        <v>273</v>
      </c>
      <c r="AS175" s="193">
        <v>165</v>
      </c>
      <c r="AT175" s="193">
        <v>191</v>
      </c>
      <c r="AU175" s="193">
        <v>40</v>
      </c>
      <c r="AV175" s="194">
        <v>409</v>
      </c>
      <c r="AW175" s="193">
        <v>227</v>
      </c>
      <c r="AX175" s="193">
        <v>73</v>
      </c>
      <c r="AY175" s="193">
        <v>92</v>
      </c>
      <c r="AZ175" s="203">
        <v>17</v>
      </c>
    </row>
    <row r="176" spans="1:52" ht="42.75" customHeight="1">
      <c r="A176" s="201" t="s">
        <v>197</v>
      </c>
      <c r="B176" s="202" t="s">
        <v>190</v>
      </c>
      <c r="C176" s="202" t="s">
        <v>191</v>
      </c>
      <c r="D176" s="194">
        <v>1502</v>
      </c>
      <c r="E176" s="193">
        <v>94</v>
      </c>
      <c r="F176" s="193">
        <v>462</v>
      </c>
      <c r="G176" s="193">
        <v>618</v>
      </c>
      <c r="H176" s="193">
        <v>34</v>
      </c>
      <c r="I176" s="193">
        <v>14</v>
      </c>
      <c r="J176" s="193">
        <v>62</v>
      </c>
      <c r="K176" s="193">
        <v>117</v>
      </c>
      <c r="L176" s="193">
        <v>101</v>
      </c>
      <c r="M176" s="193">
        <v>0</v>
      </c>
      <c r="N176" s="194">
        <v>652</v>
      </c>
      <c r="O176" s="196">
        <v>407</v>
      </c>
      <c r="P176" s="196">
        <v>245</v>
      </c>
      <c r="Q176" s="196">
        <v>40</v>
      </c>
      <c r="R176" s="196">
        <v>318</v>
      </c>
      <c r="S176" s="196">
        <v>293</v>
      </c>
      <c r="T176" s="193">
        <v>618</v>
      </c>
      <c r="U176" s="193">
        <v>6</v>
      </c>
      <c r="V176" s="193">
        <v>27</v>
      </c>
      <c r="W176" s="193">
        <v>602</v>
      </c>
      <c r="X176" s="193" t="s">
        <v>1105</v>
      </c>
      <c r="Y176" s="193">
        <v>50</v>
      </c>
      <c r="Z176" s="193">
        <v>83</v>
      </c>
      <c r="AA176" s="193">
        <v>569</v>
      </c>
      <c r="AB176" s="193" t="s">
        <v>1105</v>
      </c>
      <c r="AC176" s="193">
        <v>42</v>
      </c>
      <c r="AD176" s="193">
        <v>41</v>
      </c>
      <c r="AE176" s="193">
        <v>44</v>
      </c>
      <c r="AF176" s="193">
        <v>119</v>
      </c>
      <c r="AG176" s="193">
        <v>27</v>
      </c>
      <c r="AH176" s="193">
        <v>125</v>
      </c>
      <c r="AI176" s="193">
        <v>78</v>
      </c>
      <c r="AJ176" s="193">
        <v>54</v>
      </c>
      <c r="AK176" s="193">
        <v>0</v>
      </c>
      <c r="AL176" s="193">
        <v>120</v>
      </c>
      <c r="AM176" s="193">
        <v>164</v>
      </c>
      <c r="AN176" s="193">
        <v>373</v>
      </c>
      <c r="AO176" s="193">
        <v>87</v>
      </c>
      <c r="AP176" s="193">
        <v>28</v>
      </c>
      <c r="AQ176" s="193">
        <v>7</v>
      </c>
      <c r="AR176" s="193">
        <v>244</v>
      </c>
      <c r="AS176" s="193">
        <v>141</v>
      </c>
      <c r="AT176" s="193">
        <v>229</v>
      </c>
      <c r="AU176" s="193">
        <v>32</v>
      </c>
      <c r="AV176" s="194">
        <v>459</v>
      </c>
      <c r="AW176" s="193">
        <v>240</v>
      </c>
      <c r="AX176" s="193">
        <v>85</v>
      </c>
      <c r="AY176" s="193">
        <v>117</v>
      </c>
      <c r="AZ176" s="203">
        <v>17</v>
      </c>
    </row>
    <row r="177" spans="1:52" ht="42.75" customHeight="1">
      <c r="A177" s="201" t="s">
        <v>198</v>
      </c>
      <c r="B177" s="202" t="s">
        <v>190</v>
      </c>
      <c r="C177" s="202" t="s">
        <v>191</v>
      </c>
      <c r="D177" s="194">
        <v>1500</v>
      </c>
      <c r="E177" s="193">
        <v>80</v>
      </c>
      <c r="F177" s="193">
        <v>542</v>
      </c>
      <c r="G177" s="193">
        <v>568</v>
      </c>
      <c r="H177" s="193">
        <v>72</v>
      </c>
      <c r="I177" s="193">
        <v>24</v>
      </c>
      <c r="J177" s="193">
        <v>51</v>
      </c>
      <c r="K177" s="193">
        <v>48</v>
      </c>
      <c r="L177" s="193">
        <v>115</v>
      </c>
      <c r="M177" s="193">
        <v>0</v>
      </c>
      <c r="N177" s="194">
        <v>640</v>
      </c>
      <c r="O177" s="196">
        <v>380</v>
      </c>
      <c r="P177" s="196">
        <v>260</v>
      </c>
      <c r="Q177" s="196">
        <v>59</v>
      </c>
      <c r="R177" s="196">
        <v>353</v>
      </c>
      <c r="S177" s="196">
        <v>228</v>
      </c>
      <c r="T177" s="193">
        <v>621</v>
      </c>
      <c r="U177" s="193" t="s">
        <v>1105</v>
      </c>
      <c r="V177" s="193">
        <v>15</v>
      </c>
      <c r="W177" s="193">
        <v>614</v>
      </c>
      <c r="X177" s="193">
        <v>0</v>
      </c>
      <c r="Y177" s="193">
        <v>26</v>
      </c>
      <c r="Z177" s="193">
        <v>100</v>
      </c>
      <c r="AA177" s="193">
        <v>540</v>
      </c>
      <c r="AB177" s="193">
        <v>8</v>
      </c>
      <c r="AC177" s="193">
        <v>66</v>
      </c>
      <c r="AD177" s="193">
        <v>49</v>
      </c>
      <c r="AE177" s="193">
        <v>18</v>
      </c>
      <c r="AF177" s="193">
        <v>112</v>
      </c>
      <c r="AG177" s="193">
        <v>26</v>
      </c>
      <c r="AH177" s="193">
        <v>143</v>
      </c>
      <c r="AI177" s="193">
        <v>71</v>
      </c>
      <c r="AJ177" s="193">
        <v>48</v>
      </c>
      <c r="AK177" s="193" t="s">
        <v>1105</v>
      </c>
      <c r="AL177" s="193">
        <v>98</v>
      </c>
      <c r="AM177" s="193">
        <v>137</v>
      </c>
      <c r="AN177" s="193">
        <v>370</v>
      </c>
      <c r="AO177" s="193">
        <v>115</v>
      </c>
      <c r="AP177" s="193">
        <v>17</v>
      </c>
      <c r="AQ177" s="193">
        <v>19</v>
      </c>
      <c r="AR177" s="193">
        <v>233</v>
      </c>
      <c r="AS177" s="193">
        <v>139</v>
      </c>
      <c r="AT177" s="193">
        <v>207</v>
      </c>
      <c r="AU177" s="193">
        <v>41</v>
      </c>
      <c r="AV177" s="194">
        <v>411</v>
      </c>
      <c r="AW177" s="193">
        <v>243</v>
      </c>
      <c r="AX177" s="193">
        <v>70</v>
      </c>
      <c r="AY177" s="193">
        <v>83</v>
      </c>
      <c r="AZ177" s="203">
        <v>15</v>
      </c>
    </row>
    <row r="178" spans="1:52" ht="42.75" customHeight="1">
      <c r="A178" s="201" t="s">
        <v>199</v>
      </c>
      <c r="B178" s="202" t="s">
        <v>190</v>
      </c>
      <c r="C178" s="202" t="s">
        <v>191</v>
      </c>
      <c r="D178" s="194">
        <v>1236</v>
      </c>
      <c r="E178" s="193">
        <v>98</v>
      </c>
      <c r="F178" s="193">
        <v>420</v>
      </c>
      <c r="G178" s="193">
        <v>478</v>
      </c>
      <c r="H178" s="193">
        <v>46</v>
      </c>
      <c r="I178" s="193">
        <v>14</v>
      </c>
      <c r="J178" s="193">
        <v>61</v>
      </c>
      <c r="K178" s="193">
        <v>43</v>
      </c>
      <c r="L178" s="193">
        <v>76</v>
      </c>
      <c r="M178" s="193">
        <v>0</v>
      </c>
      <c r="N178" s="194">
        <v>524</v>
      </c>
      <c r="O178" s="196">
        <v>334</v>
      </c>
      <c r="P178" s="196">
        <v>190</v>
      </c>
      <c r="Q178" s="196">
        <v>57</v>
      </c>
      <c r="R178" s="196">
        <v>252</v>
      </c>
      <c r="S178" s="196">
        <v>215</v>
      </c>
      <c r="T178" s="193">
        <v>509</v>
      </c>
      <c r="U178" s="193" t="s">
        <v>1105</v>
      </c>
      <c r="V178" s="193">
        <v>14</v>
      </c>
      <c r="W178" s="193">
        <v>506</v>
      </c>
      <c r="X178" s="193">
        <v>0</v>
      </c>
      <c r="Y178" s="193">
        <v>18</v>
      </c>
      <c r="Z178" s="193">
        <v>81</v>
      </c>
      <c r="AA178" s="193">
        <v>444</v>
      </c>
      <c r="AB178" s="193">
        <v>5</v>
      </c>
      <c r="AC178" s="193">
        <v>37</v>
      </c>
      <c r="AD178" s="193">
        <v>26</v>
      </c>
      <c r="AE178" s="193">
        <v>25</v>
      </c>
      <c r="AF178" s="193">
        <v>94</v>
      </c>
      <c r="AG178" s="193">
        <v>41</v>
      </c>
      <c r="AH178" s="193">
        <v>103</v>
      </c>
      <c r="AI178" s="193">
        <v>63</v>
      </c>
      <c r="AJ178" s="193">
        <v>28</v>
      </c>
      <c r="AK178" s="193" t="s">
        <v>1105</v>
      </c>
      <c r="AL178" s="193">
        <v>103</v>
      </c>
      <c r="AM178" s="193">
        <v>132</v>
      </c>
      <c r="AN178" s="193">
        <v>303</v>
      </c>
      <c r="AO178" s="193">
        <v>71</v>
      </c>
      <c r="AP178" s="193">
        <v>18</v>
      </c>
      <c r="AQ178" s="193">
        <v>12</v>
      </c>
      <c r="AR178" s="193">
        <v>208</v>
      </c>
      <c r="AS178" s="193">
        <v>135</v>
      </c>
      <c r="AT178" s="193">
        <v>145</v>
      </c>
      <c r="AU178" s="193">
        <v>23</v>
      </c>
      <c r="AV178" s="194">
        <v>341</v>
      </c>
      <c r="AW178" s="193">
        <v>182</v>
      </c>
      <c r="AX178" s="193">
        <v>67</v>
      </c>
      <c r="AY178" s="193">
        <v>76</v>
      </c>
      <c r="AZ178" s="203">
        <v>16</v>
      </c>
    </row>
    <row r="179" spans="1:52" ht="42.75" customHeight="1">
      <c r="A179" s="201" t="s">
        <v>200</v>
      </c>
      <c r="B179" s="202" t="s">
        <v>190</v>
      </c>
      <c r="C179" s="202" t="s">
        <v>191</v>
      </c>
      <c r="D179" s="193">
        <v>956</v>
      </c>
      <c r="E179" s="193">
        <v>50</v>
      </c>
      <c r="F179" s="193">
        <v>251</v>
      </c>
      <c r="G179" s="193">
        <v>379</v>
      </c>
      <c r="H179" s="193">
        <v>37</v>
      </c>
      <c r="I179" s="193">
        <v>35</v>
      </c>
      <c r="J179" s="193">
        <v>31</v>
      </c>
      <c r="K179" s="193">
        <v>86</v>
      </c>
      <c r="L179" s="193">
        <v>87</v>
      </c>
      <c r="M179" s="193" t="s">
        <v>1105</v>
      </c>
      <c r="N179" s="194">
        <v>416</v>
      </c>
      <c r="O179" s="196">
        <v>248</v>
      </c>
      <c r="P179" s="196">
        <v>168</v>
      </c>
      <c r="Q179" s="196">
        <v>50</v>
      </c>
      <c r="R179" s="196">
        <v>229</v>
      </c>
      <c r="S179" s="196">
        <v>137</v>
      </c>
      <c r="T179" s="193">
        <v>399</v>
      </c>
      <c r="U179" s="193" t="s">
        <v>1105</v>
      </c>
      <c r="V179" s="193">
        <v>16</v>
      </c>
      <c r="W179" s="193">
        <v>393</v>
      </c>
      <c r="X179" s="193">
        <v>0</v>
      </c>
      <c r="Y179" s="193">
        <v>23</v>
      </c>
      <c r="Z179" s="193">
        <v>73</v>
      </c>
      <c r="AA179" s="193">
        <v>344</v>
      </c>
      <c r="AB179" s="193" t="s">
        <v>1105</v>
      </c>
      <c r="AC179" s="193">
        <v>32</v>
      </c>
      <c r="AD179" s="193">
        <v>29</v>
      </c>
      <c r="AE179" s="193">
        <v>24</v>
      </c>
      <c r="AF179" s="193">
        <v>66</v>
      </c>
      <c r="AG179" s="193">
        <v>19</v>
      </c>
      <c r="AH179" s="193">
        <v>111</v>
      </c>
      <c r="AI179" s="193">
        <v>32</v>
      </c>
      <c r="AJ179" s="193">
        <v>31</v>
      </c>
      <c r="AK179" s="193">
        <v>0</v>
      </c>
      <c r="AL179" s="193">
        <v>70</v>
      </c>
      <c r="AM179" s="193">
        <v>105</v>
      </c>
      <c r="AN179" s="193">
        <v>245</v>
      </c>
      <c r="AO179" s="193">
        <v>56</v>
      </c>
      <c r="AP179" s="193">
        <v>10</v>
      </c>
      <c r="AQ179" s="193">
        <v>12</v>
      </c>
      <c r="AR179" s="193">
        <v>150</v>
      </c>
      <c r="AS179" s="193">
        <v>89</v>
      </c>
      <c r="AT179" s="193">
        <v>140</v>
      </c>
      <c r="AU179" s="193">
        <v>25</v>
      </c>
      <c r="AV179" s="194">
        <v>280</v>
      </c>
      <c r="AW179" s="193">
        <v>158</v>
      </c>
      <c r="AX179" s="193">
        <v>52</v>
      </c>
      <c r="AY179" s="193">
        <v>58</v>
      </c>
      <c r="AZ179" s="203">
        <v>12</v>
      </c>
    </row>
    <row r="180" spans="1:52" ht="42.75" customHeight="1">
      <c r="A180" s="201" t="s">
        <v>201</v>
      </c>
      <c r="B180" s="202" t="s">
        <v>190</v>
      </c>
      <c r="C180" s="202" t="s">
        <v>191</v>
      </c>
      <c r="D180" s="193">
        <v>538</v>
      </c>
      <c r="E180" s="193">
        <v>27</v>
      </c>
      <c r="F180" s="193">
        <v>170</v>
      </c>
      <c r="G180" s="193">
        <v>243</v>
      </c>
      <c r="H180" s="193">
        <v>20</v>
      </c>
      <c r="I180" s="193">
        <v>10</v>
      </c>
      <c r="J180" s="193">
        <v>16</v>
      </c>
      <c r="K180" s="193">
        <v>23</v>
      </c>
      <c r="L180" s="193">
        <v>30</v>
      </c>
      <c r="M180" s="193">
        <v>0</v>
      </c>
      <c r="N180" s="194">
        <v>263</v>
      </c>
      <c r="O180" s="196">
        <v>156</v>
      </c>
      <c r="P180" s="196">
        <v>106</v>
      </c>
      <c r="Q180" s="196">
        <v>19</v>
      </c>
      <c r="R180" s="196">
        <v>137</v>
      </c>
      <c r="S180" s="196">
        <v>107</v>
      </c>
      <c r="T180" s="193">
        <v>258</v>
      </c>
      <c r="U180" s="193">
        <v>0</v>
      </c>
      <c r="V180" s="193">
        <v>5</v>
      </c>
      <c r="W180" s="193">
        <v>256</v>
      </c>
      <c r="X180" s="193">
        <v>0</v>
      </c>
      <c r="Y180" s="193">
        <v>7</v>
      </c>
      <c r="Z180" s="193">
        <v>41</v>
      </c>
      <c r="AA180" s="193">
        <v>221</v>
      </c>
      <c r="AB180" s="193" t="s">
        <v>1105</v>
      </c>
      <c r="AC180" s="193">
        <v>17</v>
      </c>
      <c r="AD180" s="193">
        <v>25</v>
      </c>
      <c r="AE180" s="193">
        <v>9</v>
      </c>
      <c r="AF180" s="193">
        <v>43</v>
      </c>
      <c r="AG180" s="193">
        <v>22</v>
      </c>
      <c r="AH180" s="193">
        <v>65</v>
      </c>
      <c r="AI180" s="193">
        <v>30</v>
      </c>
      <c r="AJ180" s="193">
        <v>16</v>
      </c>
      <c r="AK180" s="193">
        <v>0</v>
      </c>
      <c r="AL180" s="193">
        <v>34</v>
      </c>
      <c r="AM180" s="193">
        <v>68</v>
      </c>
      <c r="AN180" s="193">
        <v>153</v>
      </c>
      <c r="AO180" s="193">
        <v>33</v>
      </c>
      <c r="AP180" s="193">
        <v>7</v>
      </c>
      <c r="AQ180" s="193">
        <v>6</v>
      </c>
      <c r="AR180" s="193">
        <v>85</v>
      </c>
      <c r="AS180" s="193">
        <v>46</v>
      </c>
      <c r="AT180" s="193">
        <v>108</v>
      </c>
      <c r="AU180" s="193">
        <v>17</v>
      </c>
      <c r="AV180" s="194">
        <v>178</v>
      </c>
      <c r="AW180" s="193">
        <v>114</v>
      </c>
      <c r="AX180" s="193">
        <v>27</v>
      </c>
      <c r="AY180" s="193">
        <v>33</v>
      </c>
      <c r="AZ180" s="203" t="s">
        <v>1105</v>
      </c>
    </row>
    <row r="181" spans="1:52" ht="42.75" customHeight="1">
      <c r="A181" s="201" t="s">
        <v>202</v>
      </c>
      <c r="B181" s="202" t="s">
        <v>190</v>
      </c>
      <c r="C181" s="202" t="s">
        <v>191</v>
      </c>
      <c r="D181" s="193">
        <v>275</v>
      </c>
      <c r="E181" s="193">
        <v>24</v>
      </c>
      <c r="F181" s="193">
        <v>75</v>
      </c>
      <c r="G181" s="193">
        <v>111</v>
      </c>
      <c r="H181" s="193">
        <v>7</v>
      </c>
      <c r="I181" s="193" t="s">
        <v>1105</v>
      </c>
      <c r="J181" s="193">
        <v>15</v>
      </c>
      <c r="K181" s="193">
        <v>23</v>
      </c>
      <c r="L181" s="193">
        <v>18</v>
      </c>
      <c r="M181" s="193">
        <v>0</v>
      </c>
      <c r="N181" s="194">
        <v>118</v>
      </c>
      <c r="O181" s="196">
        <v>74</v>
      </c>
      <c r="P181" s="196">
        <v>44</v>
      </c>
      <c r="Q181" s="196">
        <v>5</v>
      </c>
      <c r="R181" s="196">
        <v>58</v>
      </c>
      <c r="S181" s="196">
        <v>55</v>
      </c>
      <c r="T181" s="193">
        <v>111</v>
      </c>
      <c r="U181" s="193" t="s">
        <v>1105</v>
      </c>
      <c r="V181" s="193">
        <v>6</v>
      </c>
      <c r="W181" s="193">
        <v>109</v>
      </c>
      <c r="X181" s="193">
        <v>0</v>
      </c>
      <c r="Y181" s="193">
        <v>10</v>
      </c>
      <c r="Z181" s="193">
        <v>17</v>
      </c>
      <c r="AA181" s="193">
        <v>102</v>
      </c>
      <c r="AB181" s="193">
        <v>0</v>
      </c>
      <c r="AC181" s="193">
        <v>10</v>
      </c>
      <c r="AD181" s="193" t="s">
        <v>1105</v>
      </c>
      <c r="AE181" s="193" t="s">
        <v>1105</v>
      </c>
      <c r="AF181" s="193">
        <v>21</v>
      </c>
      <c r="AG181" s="193">
        <v>10</v>
      </c>
      <c r="AH181" s="193">
        <v>26</v>
      </c>
      <c r="AI181" s="193">
        <v>14</v>
      </c>
      <c r="AJ181" s="193">
        <v>15</v>
      </c>
      <c r="AK181" s="193">
        <v>0</v>
      </c>
      <c r="AL181" s="193">
        <v>14</v>
      </c>
      <c r="AM181" s="193">
        <v>30</v>
      </c>
      <c r="AN181" s="193">
        <v>69</v>
      </c>
      <c r="AO181" s="193">
        <v>15</v>
      </c>
      <c r="AP181" s="193">
        <v>5</v>
      </c>
      <c r="AQ181" s="193" t="s">
        <v>1105</v>
      </c>
      <c r="AR181" s="193">
        <v>50</v>
      </c>
      <c r="AS181" s="193">
        <v>29</v>
      </c>
      <c r="AT181" s="193">
        <v>36</v>
      </c>
      <c r="AU181" s="193" t="s">
        <v>1105</v>
      </c>
      <c r="AV181" s="194">
        <v>85</v>
      </c>
      <c r="AW181" s="193">
        <v>45</v>
      </c>
      <c r="AX181" s="193">
        <v>17</v>
      </c>
      <c r="AY181" s="193">
        <v>20</v>
      </c>
      <c r="AZ181" s="203" t="s">
        <v>1105</v>
      </c>
    </row>
    <row r="182" spans="1:52" ht="42.75" customHeight="1">
      <c r="A182" s="201" t="s">
        <v>203</v>
      </c>
      <c r="B182" s="202" t="s">
        <v>190</v>
      </c>
      <c r="C182" s="202" t="s">
        <v>191</v>
      </c>
      <c r="D182" s="193">
        <v>645</v>
      </c>
      <c r="E182" s="193">
        <v>60</v>
      </c>
      <c r="F182" s="193">
        <v>198</v>
      </c>
      <c r="G182" s="193">
        <v>256</v>
      </c>
      <c r="H182" s="193">
        <v>23</v>
      </c>
      <c r="I182" s="193">
        <v>10</v>
      </c>
      <c r="J182" s="193">
        <v>28</v>
      </c>
      <c r="K182" s="193">
        <v>23</v>
      </c>
      <c r="L182" s="193">
        <v>48</v>
      </c>
      <c r="M182" s="193">
        <v>0</v>
      </c>
      <c r="N182" s="194">
        <v>279</v>
      </c>
      <c r="O182" s="196">
        <v>159</v>
      </c>
      <c r="P182" s="196">
        <v>120</v>
      </c>
      <c r="Q182" s="196">
        <v>23</v>
      </c>
      <c r="R182" s="196">
        <v>139</v>
      </c>
      <c r="S182" s="196">
        <v>117</v>
      </c>
      <c r="T182" s="193">
        <v>252</v>
      </c>
      <c r="U182" s="193" t="s">
        <v>1105</v>
      </c>
      <c r="V182" s="193">
        <v>27</v>
      </c>
      <c r="W182" s="193">
        <v>240</v>
      </c>
      <c r="X182" s="193">
        <v>0</v>
      </c>
      <c r="Y182" s="193">
        <v>39</v>
      </c>
      <c r="Z182" s="193">
        <v>25</v>
      </c>
      <c r="AA182" s="193">
        <v>254</v>
      </c>
      <c r="AB182" s="193" t="s">
        <v>1105</v>
      </c>
      <c r="AC182" s="193">
        <v>20</v>
      </c>
      <c r="AD182" s="193">
        <v>15</v>
      </c>
      <c r="AE182" s="193">
        <v>9</v>
      </c>
      <c r="AF182" s="193">
        <v>74</v>
      </c>
      <c r="AG182" s="193">
        <v>20</v>
      </c>
      <c r="AH182" s="193">
        <v>48</v>
      </c>
      <c r="AI182" s="193">
        <v>30</v>
      </c>
      <c r="AJ182" s="193">
        <v>22</v>
      </c>
      <c r="AK182" s="193">
        <v>0</v>
      </c>
      <c r="AL182" s="193">
        <v>38</v>
      </c>
      <c r="AM182" s="193">
        <v>75</v>
      </c>
      <c r="AN182" s="193">
        <v>157</v>
      </c>
      <c r="AO182" s="193">
        <v>36</v>
      </c>
      <c r="AP182" s="193">
        <v>12</v>
      </c>
      <c r="AQ182" s="193" t="s">
        <v>1105</v>
      </c>
      <c r="AR182" s="193">
        <v>105</v>
      </c>
      <c r="AS182" s="193">
        <v>94</v>
      </c>
      <c r="AT182" s="193">
        <v>62</v>
      </c>
      <c r="AU182" s="193">
        <v>16</v>
      </c>
      <c r="AV182" s="194">
        <v>189</v>
      </c>
      <c r="AW182" s="193">
        <v>91</v>
      </c>
      <c r="AX182" s="193">
        <v>36</v>
      </c>
      <c r="AY182" s="193">
        <v>52</v>
      </c>
      <c r="AZ182" s="203">
        <v>10</v>
      </c>
    </row>
    <row r="183" spans="1:52" ht="42.75" customHeight="1">
      <c r="A183" s="201" t="s">
        <v>204</v>
      </c>
      <c r="B183" s="202" t="s">
        <v>205</v>
      </c>
      <c r="C183" s="202" t="s">
        <v>206</v>
      </c>
      <c r="D183" s="193">
        <v>487</v>
      </c>
      <c r="E183" s="193">
        <v>28</v>
      </c>
      <c r="F183" s="193">
        <v>153</v>
      </c>
      <c r="G183" s="193">
        <v>190</v>
      </c>
      <c r="H183" s="193">
        <v>30</v>
      </c>
      <c r="I183" s="193">
        <v>9</v>
      </c>
      <c r="J183" s="193">
        <v>18</v>
      </c>
      <c r="K183" s="193">
        <v>33</v>
      </c>
      <c r="L183" s="193">
        <v>27</v>
      </c>
      <c r="M183" s="193">
        <v>0</v>
      </c>
      <c r="N183" s="194">
        <v>220</v>
      </c>
      <c r="O183" s="196">
        <v>131</v>
      </c>
      <c r="P183" s="196">
        <v>88</v>
      </c>
      <c r="Q183" s="196">
        <v>23</v>
      </c>
      <c r="R183" s="196">
        <v>109</v>
      </c>
      <c r="S183" s="196">
        <v>88</v>
      </c>
      <c r="T183" s="193">
        <v>210</v>
      </c>
      <c r="U183" s="193" t="s">
        <v>1105</v>
      </c>
      <c r="V183" s="193">
        <v>5</v>
      </c>
      <c r="W183" s="193">
        <v>210</v>
      </c>
      <c r="X183" s="193">
        <v>0</v>
      </c>
      <c r="Y183" s="193">
        <v>9</v>
      </c>
      <c r="Z183" s="193">
        <v>25</v>
      </c>
      <c r="AA183" s="193">
        <v>195</v>
      </c>
      <c r="AB183" s="193" t="s">
        <v>1105</v>
      </c>
      <c r="AC183" s="193">
        <v>15</v>
      </c>
      <c r="AD183" s="193">
        <v>11</v>
      </c>
      <c r="AE183" s="193">
        <v>10</v>
      </c>
      <c r="AF183" s="193">
        <v>51</v>
      </c>
      <c r="AG183" s="193">
        <v>12</v>
      </c>
      <c r="AH183" s="193">
        <v>53</v>
      </c>
      <c r="AI183" s="193">
        <v>29</v>
      </c>
      <c r="AJ183" s="193">
        <v>17</v>
      </c>
      <c r="AK183" s="193">
        <v>0</v>
      </c>
      <c r="AL183" s="193">
        <v>20</v>
      </c>
      <c r="AM183" s="193">
        <v>38</v>
      </c>
      <c r="AN183" s="193">
        <v>145</v>
      </c>
      <c r="AO183" s="193">
        <v>33</v>
      </c>
      <c r="AP183" s="193" t="s">
        <v>1105</v>
      </c>
      <c r="AQ183" s="193">
        <v>10</v>
      </c>
      <c r="AR183" s="193">
        <v>76</v>
      </c>
      <c r="AS183" s="193">
        <v>42</v>
      </c>
      <c r="AT183" s="193">
        <v>74</v>
      </c>
      <c r="AU183" s="193">
        <v>17</v>
      </c>
      <c r="AV183" s="194">
        <v>140</v>
      </c>
      <c r="AW183" s="193">
        <v>66</v>
      </c>
      <c r="AX183" s="193">
        <v>38</v>
      </c>
      <c r="AY183" s="193">
        <v>29</v>
      </c>
      <c r="AZ183" s="203">
        <v>7</v>
      </c>
    </row>
    <row r="184" spans="1:52" ht="42.75" customHeight="1">
      <c r="A184" s="201" t="s">
        <v>207</v>
      </c>
      <c r="B184" s="202" t="s">
        <v>205</v>
      </c>
      <c r="C184" s="202" t="s">
        <v>206</v>
      </c>
      <c r="D184" s="193">
        <v>409</v>
      </c>
      <c r="E184" s="193">
        <v>20</v>
      </c>
      <c r="F184" s="193">
        <v>129</v>
      </c>
      <c r="G184" s="193">
        <v>156</v>
      </c>
      <c r="H184" s="193">
        <v>26</v>
      </c>
      <c r="I184" s="193">
        <v>7</v>
      </c>
      <c r="J184" s="193">
        <v>15</v>
      </c>
      <c r="K184" s="193">
        <v>40</v>
      </c>
      <c r="L184" s="193">
        <v>17</v>
      </c>
      <c r="M184" s="193">
        <v>0</v>
      </c>
      <c r="N184" s="194">
        <v>182</v>
      </c>
      <c r="O184" s="196">
        <v>116</v>
      </c>
      <c r="P184" s="196">
        <v>66</v>
      </c>
      <c r="Q184" s="196">
        <v>15</v>
      </c>
      <c r="R184" s="196">
        <v>83</v>
      </c>
      <c r="S184" s="196">
        <v>84</v>
      </c>
      <c r="T184" s="193">
        <v>175</v>
      </c>
      <c r="U184" s="193">
        <v>5</v>
      </c>
      <c r="V184" s="193" t="s">
        <v>1105</v>
      </c>
      <c r="W184" s="193">
        <v>173</v>
      </c>
      <c r="X184" s="193">
        <v>0</v>
      </c>
      <c r="Y184" s="193">
        <v>9</v>
      </c>
      <c r="Z184" s="193">
        <v>27</v>
      </c>
      <c r="AA184" s="193">
        <v>155</v>
      </c>
      <c r="AB184" s="193" t="s">
        <v>1105</v>
      </c>
      <c r="AC184" s="193">
        <v>16</v>
      </c>
      <c r="AD184" s="193">
        <v>9</v>
      </c>
      <c r="AE184" s="193">
        <v>11</v>
      </c>
      <c r="AF184" s="193">
        <v>29</v>
      </c>
      <c r="AG184" s="193">
        <v>9</v>
      </c>
      <c r="AH184" s="193">
        <v>45</v>
      </c>
      <c r="AI184" s="193">
        <v>22</v>
      </c>
      <c r="AJ184" s="193">
        <v>15</v>
      </c>
      <c r="AK184" s="193">
        <v>0</v>
      </c>
      <c r="AL184" s="193">
        <v>25</v>
      </c>
      <c r="AM184" s="193">
        <v>55</v>
      </c>
      <c r="AN184" s="193">
        <v>87</v>
      </c>
      <c r="AO184" s="193">
        <v>33</v>
      </c>
      <c r="AP184" s="193">
        <v>7</v>
      </c>
      <c r="AQ184" s="193">
        <v>5</v>
      </c>
      <c r="AR184" s="193">
        <v>68</v>
      </c>
      <c r="AS184" s="193">
        <v>33</v>
      </c>
      <c r="AT184" s="193">
        <v>65</v>
      </c>
      <c r="AU184" s="193">
        <v>11</v>
      </c>
      <c r="AV184" s="194">
        <v>118</v>
      </c>
      <c r="AW184" s="193">
        <v>65</v>
      </c>
      <c r="AX184" s="193">
        <v>27</v>
      </c>
      <c r="AY184" s="193">
        <v>23</v>
      </c>
      <c r="AZ184" s="203" t="s">
        <v>1105</v>
      </c>
    </row>
    <row r="185" spans="1:52" ht="42.75" customHeight="1">
      <c r="A185" s="201" t="s">
        <v>208</v>
      </c>
      <c r="B185" s="202" t="s">
        <v>205</v>
      </c>
      <c r="C185" s="202" t="s">
        <v>206</v>
      </c>
      <c r="D185" s="194">
        <v>20444</v>
      </c>
      <c r="E185" s="193">
        <v>740</v>
      </c>
      <c r="F185" s="194">
        <v>5572</v>
      </c>
      <c r="G185" s="194">
        <v>9159</v>
      </c>
      <c r="H185" s="193">
        <v>721</v>
      </c>
      <c r="I185" s="193">
        <v>395</v>
      </c>
      <c r="J185" s="193">
        <v>575</v>
      </c>
      <c r="K185" s="193">
        <v>852</v>
      </c>
      <c r="L185" s="194">
        <v>2431</v>
      </c>
      <c r="M185" s="193">
        <v>0</v>
      </c>
      <c r="N185" s="194">
        <v>9880</v>
      </c>
      <c r="O185" s="195">
        <v>5689</v>
      </c>
      <c r="P185" s="195">
        <v>4191</v>
      </c>
      <c r="Q185" s="195">
        <v>1789</v>
      </c>
      <c r="R185" s="195">
        <v>6069</v>
      </c>
      <c r="S185" s="195">
        <v>2022</v>
      </c>
      <c r="T185" s="194">
        <v>9213</v>
      </c>
      <c r="U185" s="193">
        <v>114</v>
      </c>
      <c r="V185" s="193">
        <v>553</v>
      </c>
      <c r="W185" s="194">
        <v>8912</v>
      </c>
      <c r="X185" s="193">
        <v>11</v>
      </c>
      <c r="Y185" s="193">
        <v>958</v>
      </c>
      <c r="Z185" s="193">
        <v>842</v>
      </c>
      <c r="AA185" s="194">
        <v>9038</v>
      </c>
      <c r="AB185" s="193">
        <v>93</v>
      </c>
      <c r="AC185" s="194">
        <v>1351</v>
      </c>
      <c r="AD185" s="193">
        <v>895</v>
      </c>
      <c r="AE185" s="193">
        <v>451</v>
      </c>
      <c r="AF185" s="194">
        <v>1840</v>
      </c>
      <c r="AG185" s="193">
        <v>128</v>
      </c>
      <c r="AH185" s="194">
        <v>1605</v>
      </c>
      <c r="AI185" s="193">
        <v>569</v>
      </c>
      <c r="AJ185" s="193">
        <v>589</v>
      </c>
      <c r="AK185" s="193">
        <v>6</v>
      </c>
      <c r="AL185" s="194">
        <v>2353</v>
      </c>
      <c r="AM185" s="194">
        <v>2011</v>
      </c>
      <c r="AN185" s="194">
        <v>5304</v>
      </c>
      <c r="AO185" s="194">
        <v>2230</v>
      </c>
      <c r="AP185" s="193">
        <v>336</v>
      </c>
      <c r="AQ185" s="193">
        <v>239</v>
      </c>
      <c r="AR185" s="194">
        <v>3074</v>
      </c>
      <c r="AS185" s="194">
        <v>2669</v>
      </c>
      <c r="AT185" s="194">
        <v>3018</v>
      </c>
      <c r="AU185" s="193">
        <v>880</v>
      </c>
      <c r="AV185" s="194">
        <v>6403</v>
      </c>
      <c r="AW185" s="194">
        <v>3871</v>
      </c>
      <c r="AX185" s="194">
        <v>1084</v>
      </c>
      <c r="AY185" s="194">
        <v>1237</v>
      </c>
      <c r="AZ185" s="203">
        <v>211</v>
      </c>
    </row>
    <row r="186" spans="1:52" ht="42.75" customHeight="1">
      <c r="A186" s="201" t="s">
        <v>209</v>
      </c>
      <c r="B186" s="202" t="s">
        <v>205</v>
      </c>
      <c r="C186" s="202" t="s">
        <v>206</v>
      </c>
      <c r="D186" s="194">
        <v>2481</v>
      </c>
      <c r="E186" s="193">
        <v>104</v>
      </c>
      <c r="F186" s="193">
        <v>793</v>
      </c>
      <c r="G186" s="194">
        <v>1049</v>
      </c>
      <c r="H186" s="193">
        <v>78</v>
      </c>
      <c r="I186" s="193">
        <v>46</v>
      </c>
      <c r="J186" s="193">
        <v>86</v>
      </c>
      <c r="K186" s="193">
        <v>171</v>
      </c>
      <c r="L186" s="193">
        <v>154</v>
      </c>
      <c r="M186" s="193">
        <v>0</v>
      </c>
      <c r="N186" s="194">
        <v>1127</v>
      </c>
      <c r="O186" s="196">
        <v>704</v>
      </c>
      <c r="P186" s="196">
        <v>423</v>
      </c>
      <c r="Q186" s="196">
        <v>134</v>
      </c>
      <c r="R186" s="196">
        <v>554</v>
      </c>
      <c r="S186" s="196">
        <v>439</v>
      </c>
      <c r="T186" s="194">
        <v>1085</v>
      </c>
      <c r="U186" s="193">
        <v>12</v>
      </c>
      <c r="V186" s="193">
        <v>30</v>
      </c>
      <c r="W186" s="194">
        <v>1073</v>
      </c>
      <c r="X186" s="193" t="s">
        <v>1105</v>
      </c>
      <c r="Y186" s="193">
        <v>53</v>
      </c>
      <c r="Z186" s="193">
        <v>117</v>
      </c>
      <c r="AA186" s="194">
        <v>1010</v>
      </c>
      <c r="AB186" s="193">
        <v>7</v>
      </c>
      <c r="AC186" s="193">
        <v>64</v>
      </c>
      <c r="AD186" s="193">
        <v>101</v>
      </c>
      <c r="AE186" s="193">
        <v>54</v>
      </c>
      <c r="AF186" s="193">
        <v>188</v>
      </c>
      <c r="AG186" s="193">
        <v>35</v>
      </c>
      <c r="AH186" s="193">
        <v>221</v>
      </c>
      <c r="AI186" s="193">
        <v>170</v>
      </c>
      <c r="AJ186" s="193">
        <v>93</v>
      </c>
      <c r="AK186" s="193" t="s">
        <v>1105</v>
      </c>
      <c r="AL186" s="193">
        <v>192</v>
      </c>
      <c r="AM186" s="193">
        <v>256</v>
      </c>
      <c r="AN186" s="193">
        <v>645</v>
      </c>
      <c r="AO186" s="193">
        <v>155</v>
      </c>
      <c r="AP186" s="193">
        <v>71</v>
      </c>
      <c r="AQ186" s="193">
        <v>42</v>
      </c>
      <c r="AR186" s="193">
        <v>381</v>
      </c>
      <c r="AS186" s="193">
        <v>266</v>
      </c>
      <c r="AT186" s="193">
        <v>361</v>
      </c>
      <c r="AU186" s="193">
        <v>77</v>
      </c>
      <c r="AV186" s="194">
        <v>700</v>
      </c>
      <c r="AW186" s="193">
        <v>403</v>
      </c>
      <c r="AX186" s="193">
        <v>143</v>
      </c>
      <c r="AY186" s="193">
        <v>133</v>
      </c>
      <c r="AZ186" s="203">
        <v>21</v>
      </c>
    </row>
    <row r="187" spans="1:52" ht="42.75" customHeight="1">
      <c r="A187" s="201" t="s">
        <v>210</v>
      </c>
      <c r="B187" s="202" t="s">
        <v>205</v>
      </c>
      <c r="C187" s="202" t="s">
        <v>206</v>
      </c>
      <c r="D187" s="193">
        <v>141</v>
      </c>
      <c r="E187" s="193">
        <v>13</v>
      </c>
      <c r="F187" s="193">
        <v>36</v>
      </c>
      <c r="G187" s="193">
        <v>67</v>
      </c>
      <c r="H187" s="193">
        <v>5</v>
      </c>
      <c r="I187" s="193">
        <v>0</v>
      </c>
      <c r="J187" s="193">
        <v>10</v>
      </c>
      <c r="K187" s="193" t="s">
        <v>1105</v>
      </c>
      <c r="L187" s="193">
        <v>8</v>
      </c>
      <c r="M187" s="193">
        <v>0</v>
      </c>
      <c r="N187" s="194">
        <v>72</v>
      </c>
      <c r="O187" s="196">
        <v>45</v>
      </c>
      <c r="P187" s="196">
        <v>27</v>
      </c>
      <c r="Q187" s="196">
        <v>7</v>
      </c>
      <c r="R187" s="196">
        <v>36</v>
      </c>
      <c r="S187" s="196">
        <v>29</v>
      </c>
      <c r="T187" s="193">
        <v>69</v>
      </c>
      <c r="U187" s="193" t="s">
        <v>1105</v>
      </c>
      <c r="V187" s="193" t="s">
        <v>1105</v>
      </c>
      <c r="W187" s="193">
        <v>69</v>
      </c>
      <c r="X187" s="193">
        <v>0</v>
      </c>
      <c r="Y187" s="193" t="s">
        <v>1105</v>
      </c>
      <c r="Z187" s="193">
        <v>7</v>
      </c>
      <c r="AA187" s="193">
        <v>65</v>
      </c>
      <c r="AB187" s="193" t="s">
        <v>1105</v>
      </c>
      <c r="AC187" s="193" t="s">
        <v>1105</v>
      </c>
      <c r="AD187" s="193">
        <v>6</v>
      </c>
      <c r="AE187" s="193" t="s">
        <v>1105</v>
      </c>
      <c r="AF187" s="193">
        <v>13</v>
      </c>
      <c r="AG187" s="193" t="s">
        <v>1105</v>
      </c>
      <c r="AH187" s="193">
        <v>13</v>
      </c>
      <c r="AI187" s="193">
        <v>11</v>
      </c>
      <c r="AJ187" s="193">
        <v>6</v>
      </c>
      <c r="AK187" s="193">
        <v>0</v>
      </c>
      <c r="AL187" s="193">
        <v>13</v>
      </c>
      <c r="AM187" s="193">
        <v>25</v>
      </c>
      <c r="AN187" s="193">
        <v>39</v>
      </c>
      <c r="AO187" s="193">
        <v>6</v>
      </c>
      <c r="AP187" s="193" t="s">
        <v>1105</v>
      </c>
      <c r="AQ187" s="193" t="s">
        <v>1105</v>
      </c>
      <c r="AR187" s="193">
        <v>27</v>
      </c>
      <c r="AS187" s="193">
        <v>17</v>
      </c>
      <c r="AT187" s="193">
        <v>22</v>
      </c>
      <c r="AU187" s="193" t="s">
        <v>1105</v>
      </c>
      <c r="AV187" s="194">
        <v>44</v>
      </c>
      <c r="AW187" s="193">
        <v>23</v>
      </c>
      <c r="AX187" s="193">
        <v>11</v>
      </c>
      <c r="AY187" s="193">
        <v>9</v>
      </c>
      <c r="AZ187" s="203" t="s">
        <v>1105</v>
      </c>
    </row>
    <row r="188" spans="1:52" ht="42.75" customHeight="1">
      <c r="A188" s="201" t="s">
        <v>211</v>
      </c>
      <c r="B188" s="202" t="s">
        <v>205</v>
      </c>
      <c r="C188" s="202" t="s">
        <v>206</v>
      </c>
      <c r="D188" s="193">
        <v>433</v>
      </c>
      <c r="E188" s="193">
        <v>34</v>
      </c>
      <c r="F188" s="193">
        <v>134</v>
      </c>
      <c r="G188" s="193">
        <v>171</v>
      </c>
      <c r="H188" s="193">
        <v>16</v>
      </c>
      <c r="I188" s="193">
        <v>15</v>
      </c>
      <c r="J188" s="193">
        <v>21</v>
      </c>
      <c r="K188" s="193">
        <v>23</v>
      </c>
      <c r="L188" s="193">
        <v>18</v>
      </c>
      <c r="M188" s="193">
        <v>0</v>
      </c>
      <c r="N188" s="194">
        <v>187</v>
      </c>
      <c r="O188" s="196">
        <v>116</v>
      </c>
      <c r="P188" s="196">
        <v>71</v>
      </c>
      <c r="Q188" s="196">
        <v>16</v>
      </c>
      <c r="R188" s="196">
        <v>98</v>
      </c>
      <c r="S188" s="196">
        <v>73</v>
      </c>
      <c r="T188" s="193">
        <v>182</v>
      </c>
      <c r="U188" s="193" t="s">
        <v>1105</v>
      </c>
      <c r="V188" s="193" t="s">
        <v>1105</v>
      </c>
      <c r="W188" s="193">
        <v>182</v>
      </c>
      <c r="X188" s="193">
        <v>0</v>
      </c>
      <c r="Y188" s="193">
        <v>5</v>
      </c>
      <c r="Z188" s="193">
        <v>27</v>
      </c>
      <c r="AA188" s="193">
        <v>160</v>
      </c>
      <c r="AB188" s="193" t="s">
        <v>1105</v>
      </c>
      <c r="AC188" s="193">
        <v>11</v>
      </c>
      <c r="AD188" s="193">
        <v>9</v>
      </c>
      <c r="AE188" s="193">
        <v>11</v>
      </c>
      <c r="AF188" s="193">
        <v>32</v>
      </c>
      <c r="AG188" s="193">
        <v>11</v>
      </c>
      <c r="AH188" s="193">
        <v>45</v>
      </c>
      <c r="AI188" s="193">
        <v>28</v>
      </c>
      <c r="AJ188" s="193">
        <v>22</v>
      </c>
      <c r="AK188" s="193">
        <v>0</v>
      </c>
      <c r="AL188" s="193">
        <v>18</v>
      </c>
      <c r="AM188" s="193">
        <v>51</v>
      </c>
      <c r="AN188" s="193">
        <v>105</v>
      </c>
      <c r="AO188" s="193">
        <v>28</v>
      </c>
      <c r="AP188" s="193" t="s">
        <v>1105</v>
      </c>
      <c r="AQ188" s="193" t="s">
        <v>1105</v>
      </c>
      <c r="AR188" s="193">
        <v>77</v>
      </c>
      <c r="AS188" s="193">
        <v>33</v>
      </c>
      <c r="AT188" s="193">
        <v>62</v>
      </c>
      <c r="AU188" s="193">
        <v>11</v>
      </c>
      <c r="AV188" s="194">
        <v>126</v>
      </c>
      <c r="AW188" s="193">
        <v>72</v>
      </c>
      <c r="AX188" s="193">
        <v>24</v>
      </c>
      <c r="AY188" s="193">
        <v>27</v>
      </c>
      <c r="AZ188" s="203" t="s">
        <v>1105</v>
      </c>
    </row>
    <row r="189" spans="1:52" ht="42.75" customHeight="1">
      <c r="A189" s="201" t="s">
        <v>212</v>
      </c>
      <c r="B189" s="202" t="s">
        <v>205</v>
      </c>
      <c r="C189" s="202" t="s">
        <v>206</v>
      </c>
      <c r="D189" s="194">
        <v>1002</v>
      </c>
      <c r="E189" s="193">
        <v>62</v>
      </c>
      <c r="F189" s="193">
        <v>313</v>
      </c>
      <c r="G189" s="193">
        <v>352</v>
      </c>
      <c r="H189" s="193">
        <v>29</v>
      </c>
      <c r="I189" s="193">
        <v>12</v>
      </c>
      <c r="J189" s="193">
        <v>25</v>
      </c>
      <c r="K189" s="193">
        <v>153</v>
      </c>
      <c r="L189" s="193">
        <v>56</v>
      </c>
      <c r="M189" s="193">
        <v>0</v>
      </c>
      <c r="N189" s="194">
        <v>381</v>
      </c>
      <c r="O189" s="196">
        <v>211</v>
      </c>
      <c r="P189" s="196">
        <v>170</v>
      </c>
      <c r="Q189" s="196">
        <v>44</v>
      </c>
      <c r="R189" s="196">
        <v>190</v>
      </c>
      <c r="S189" s="196">
        <v>147</v>
      </c>
      <c r="T189" s="193">
        <v>365</v>
      </c>
      <c r="U189" s="193">
        <v>5</v>
      </c>
      <c r="V189" s="193">
        <v>11</v>
      </c>
      <c r="W189" s="193">
        <v>361</v>
      </c>
      <c r="X189" s="193" t="s">
        <v>1105</v>
      </c>
      <c r="Y189" s="193">
        <v>19</v>
      </c>
      <c r="Z189" s="193">
        <v>57</v>
      </c>
      <c r="AA189" s="193">
        <v>324</v>
      </c>
      <c r="AB189" s="193" t="s">
        <v>1105</v>
      </c>
      <c r="AC189" s="193">
        <v>23</v>
      </c>
      <c r="AD189" s="193">
        <v>34</v>
      </c>
      <c r="AE189" s="193">
        <v>19</v>
      </c>
      <c r="AF189" s="193">
        <v>80</v>
      </c>
      <c r="AG189" s="193">
        <v>13</v>
      </c>
      <c r="AH189" s="193">
        <v>66</v>
      </c>
      <c r="AI189" s="193">
        <v>44</v>
      </c>
      <c r="AJ189" s="193">
        <v>38</v>
      </c>
      <c r="AK189" s="193">
        <v>0</v>
      </c>
      <c r="AL189" s="193">
        <v>62</v>
      </c>
      <c r="AM189" s="193">
        <v>103</v>
      </c>
      <c r="AN189" s="193">
        <v>211</v>
      </c>
      <c r="AO189" s="193">
        <v>54</v>
      </c>
      <c r="AP189" s="193">
        <v>13</v>
      </c>
      <c r="AQ189" s="193">
        <v>10</v>
      </c>
      <c r="AR189" s="193">
        <v>141</v>
      </c>
      <c r="AS189" s="193">
        <v>82</v>
      </c>
      <c r="AT189" s="193">
        <v>127</v>
      </c>
      <c r="AU189" s="193">
        <v>21</v>
      </c>
      <c r="AV189" s="194">
        <v>242</v>
      </c>
      <c r="AW189" s="193">
        <v>118</v>
      </c>
      <c r="AX189" s="193">
        <v>47</v>
      </c>
      <c r="AY189" s="193">
        <v>65</v>
      </c>
      <c r="AZ189" s="203">
        <v>12</v>
      </c>
    </row>
    <row r="190" spans="1:52" ht="42.75" customHeight="1">
      <c r="A190" s="201" t="s">
        <v>213</v>
      </c>
      <c r="B190" s="202" t="s">
        <v>205</v>
      </c>
      <c r="C190" s="202" t="s">
        <v>206</v>
      </c>
      <c r="D190" s="193">
        <v>161</v>
      </c>
      <c r="E190" s="193">
        <v>16</v>
      </c>
      <c r="F190" s="193">
        <v>52</v>
      </c>
      <c r="G190" s="193">
        <v>72</v>
      </c>
      <c r="H190" s="193">
        <v>7</v>
      </c>
      <c r="I190" s="193">
        <v>0</v>
      </c>
      <c r="J190" s="193" t="s">
        <v>1105</v>
      </c>
      <c r="K190" s="193">
        <v>5</v>
      </c>
      <c r="L190" s="193">
        <v>5</v>
      </c>
      <c r="M190" s="193">
        <v>0</v>
      </c>
      <c r="N190" s="194">
        <v>79</v>
      </c>
      <c r="O190" s="196">
        <v>54</v>
      </c>
      <c r="P190" s="196">
        <v>25</v>
      </c>
      <c r="Q190" s="196">
        <v>10</v>
      </c>
      <c r="R190" s="196">
        <v>38</v>
      </c>
      <c r="S190" s="196">
        <v>32</v>
      </c>
      <c r="T190" s="193">
        <v>79</v>
      </c>
      <c r="U190" s="193">
        <v>0</v>
      </c>
      <c r="V190" s="193">
        <v>0</v>
      </c>
      <c r="W190" s="193">
        <v>79</v>
      </c>
      <c r="X190" s="193">
        <v>0</v>
      </c>
      <c r="Y190" s="193">
        <v>0</v>
      </c>
      <c r="Z190" s="193">
        <v>17</v>
      </c>
      <c r="AA190" s="193">
        <v>62</v>
      </c>
      <c r="AB190" s="193">
        <v>0</v>
      </c>
      <c r="AC190" s="193" t="s">
        <v>1105</v>
      </c>
      <c r="AD190" s="193">
        <v>6</v>
      </c>
      <c r="AE190" s="193" t="s">
        <v>1105</v>
      </c>
      <c r="AF190" s="193">
        <v>11</v>
      </c>
      <c r="AG190" s="193">
        <v>8</v>
      </c>
      <c r="AH190" s="193">
        <v>15</v>
      </c>
      <c r="AI190" s="193">
        <v>12</v>
      </c>
      <c r="AJ190" s="193">
        <v>14</v>
      </c>
      <c r="AK190" s="193">
        <v>0</v>
      </c>
      <c r="AL190" s="193">
        <v>6</v>
      </c>
      <c r="AM190" s="193">
        <v>19</v>
      </c>
      <c r="AN190" s="193">
        <v>50</v>
      </c>
      <c r="AO190" s="193">
        <v>10</v>
      </c>
      <c r="AP190" s="193" t="s">
        <v>1105</v>
      </c>
      <c r="AQ190" s="193" t="s">
        <v>1105</v>
      </c>
      <c r="AR190" s="193">
        <v>25</v>
      </c>
      <c r="AS190" s="193">
        <v>18</v>
      </c>
      <c r="AT190" s="193">
        <v>28</v>
      </c>
      <c r="AU190" s="193">
        <v>7</v>
      </c>
      <c r="AV190" s="194">
        <v>52</v>
      </c>
      <c r="AW190" s="193">
        <v>22</v>
      </c>
      <c r="AX190" s="193">
        <v>12</v>
      </c>
      <c r="AY190" s="193">
        <v>16</v>
      </c>
      <c r="AZ190" s="203" t="s">
        <v>1105</v>
      </c>
    </row>
    <row r="191" spans="1:52" ht="42.75" customHeight="1">
      <c r="A191" s="201" t="s">
        <v>214</v>
      </c>
      <c r="B191" s="202" t="s">
        <v>205</v>
      </c>
      <c r="C191" s="202" t="s">
        <v>206</v>
      </c>
      <c r="D191" s="193">
        <v>112</v>
      </c>
      <c r="E191" s="193">
        <v>7</v>
      </c>
      <c r="F191" s="193">
        <v>33</v>
      </c>
      <c r="G191" s="193">
        <v>47</v>
      </c>
      <c r="H191" s="193" t="s">
        <v>1105</v>
      </c>
      <c r="I191" s="193" t="s">
        <v>1105</v>
      </c>
      <c r="J191" s="193">
        <v>8</v>
      </c>
      <c r="K191" s="193">
        <v>7</v>
      </c>
      <c r="L191" s="193">
        <v>5</v>
      </c>
      <c r="M191" s="193">
        <v>0</v>
      </c>
      <c r="N191" s="194">
        <v>51</v>
      </c>
      <c r="O191" s="196">
        <v>30</v>
      </c>
      <c r="P191" s="196">
        <v>21</v>
      </c>
      <c r="Q191" s="196">
        <v>5</v>
      </c>
      <c r="R191" s="196">
        <v>31</v>
      </c>
      <c r="S191" s="196">
        <v>15</v>
      </c>
      <c r="T191" s="193">
        <v>47</v>
      </c>
      <c r="U191" s="193" t="s">
        <v>1105</v>
      </c>
      <c r="V191" s="193" t="s">
        <v>1105</v>
      </c>
      <c r="W191" s="193">
        <v>47</v>
      </c>
      <c r="X191" s="193" t="s">
        <v>1105</v>
      </c>
      <c r="Y191" s="193" t="s">
        <v>1105</v>
      </c>
      <c r="Z191" s="193">
        <v>7</v>
      </c>
      <c r="AA191" s="193">
        <v>44</v>
      </c>
      <c r="AB191" s="193">
        <v>0</v>
      </c>
      <c r="AC191" s="193" t="s">
        <v>1105</v>
      </c>
      <c r="AD191" s="193">
        <v>5</v>
      </c>
      <c r="AE191" s="193" t="s">
        <v>1105</v>
      </c>
      <c r="AF191" s="193">
        <v>9</v>
      </c>
      <c r="AG191" s="193" t="s">
        <v>1105</v>
      </c>
      <c r="AH191" s="193">
        <v>7</v>
      </c>
      <c r="AI191" s="193">
        <v>10</v>
      </c>
      <c r="AJ191" s="193" t="s">
        <v>1105</v>
      </c>
      <c r="AK191" s="193">
        <v>0</v>
      </c>
      <c r="AL191" s="193">
        <v>9</v>
      </c>
      <c r="AM191" s="193">
        <v>11</v>
      </c>
      <c r="AN191" s="193">
        <v>33</v>
      </c>
      <c r="AO191" s="193">
        <v>5</v>
      </c>
      <c r="AP191" s="193" t="s">
        <v>1105</v>
      </c>
      <c r="AQ191" s="193" t="s">
        <v>1105</v>
      </c>
      <c r="AR191" s="193">
        <v>15</v>
      </c>
      <c r="AS191" s="193">
        <v>9</v>
      </c>
      <c r="AT191" s="193">
        <v>22</v>
      </c>
      <c r="AU191" s="193" t="s">
        <v>1105</v>
      </c>
      <c r="AV191" s="194">
        <v>34</v>
      </c>
      <c r="AW191" s="193">
        <v>16</v>
      </c>
      <c r="AX191" s="193">
        <v>9</v>
      </c>
      <c r="AY191" s="193">
        <v>8</v>
      </c>
      <c r="AZ191" s="203" t="s">
        <v>1105</v>
      </c>
    </row>
    <row r="192" spans="1:52" ht="42.75" customHeight="1">
      <c r="A192" s="201" t="s">
        <v>215</v>
      </c>
      <c r="B192" s="202" t="s">
        <v>205</v>
      </c>
      <c r="C192" s="202" t="s">
        <v>206</v>
      </c>
      <c r="D192" s="193">
        <v>264</v>
      </c>
      <c r="E192" s="193">
        <v>21</v>
      </c>
      <c r="F192" s="193">
        <v>79</v>
      </c>
      <c r="G192" s="193">
        <v>107</v>
      </c>
      <c r="H192" s="193">
        <v>12</v>
      </c>
      <c r="I192" s="193">
        <v>7</v>
      </c>
      <c r="J192" s="193" t="s">
        <v>1105</v>
      </c>
      <c r="K192" s="193">
        <v>21</v>
      </c>
      <c r="L192" s="193">
        <v>11</v>
      </c>
      <c r="M192" s="193">
        <v>0</v>
      </c>
      <c r="N192" s="194">
        <v>119</v>
      </c>
      <c r="O192" s="196">
        <v>72</v>
      </c>
      <c r="P192" s="196">
        <v>48</v>
      </c>
      <c r="Q192" s="196">
        <v>11</v>
      </c>
      <c r="R192" s="196">
        <v>59</v>
      </c>
      <c r="S192" s="196">
        <v>50</v>
      </c>
      <c r="T192" s="193">
        <v>117</v>
      </c>
      <c r="U192" s="193" t="s">
        <v>1105</v>
      </c>
      <c r="V192" s="193" t="s">
        <v>1105</v>
      </c>
      <c r="W192" s="193">
        <v>116</v>
      </c>
      <c r="X192" s="193">
        <v>0</v>
      </c>
      <c r="Y192" s="193" t="s">
        <v>1105</v>
      </c>
      <c r="Z192" s="193">
        <v>20</v>
      </c>
      <c r="AA192" s="193">
        <v>100</v>
      </c>
      <c r="AB192" s="193" t="s">
        <v>1105</v>
      </c>
      <c r="AC192" s="193">
        <v>10</v>
      </c>
      <c r="AD192" s="193">
        <v>15</v>
      </c>
      <c r="AE192" s="193" t="s">
        <v>1105</v>
      </c>
      <c r="AF192" s="193">
        <v>19</v>
      </c>
      <c r="AG192" s="193">
        <v>5</v>
      </c>
      <c r="AH192" s="193">
        <v>23</v>
      </c>
      <c r="AI192" s="193">
        <v>24</v>
      </c>
      <c r="AJ192" s="193">
        <v>9</v>
      </c>
      <c r="AK192" s="193">
        <v>0</v>
      </c>
      <c r="AL192" s="193">
        <v>11</v>
      </c>
      <c r="AM192" s="193">
        <v>19</v>
      </c>
      <c r="AN192" s="193">
        <v>79</v>
      </c>
      <c r="AO192" s="193">
        <v>18</v>
      </c>
      <c r="AP192" s="193" t="s">
        <v>1105</v>
      </c>
      <c r="AQ192" s="193" t="s">
        <v>1105</v>
      </c>
      <c r="AR192" s="193">
        <v>46</v>
      </c>
      <c r="AS192" s="193">
        <v>20</v>
      </c>
      <c r="AT192" s="193">
        <v>41</v>
      </c>
      <c r="AU192" s="193">
        <v>10</v>
      </c>
      <c r="AV192" s="194">
        <v>71</v>
      </c>
      <c r="AW192" s="193">
        <v>39</v>
      </c>
      <c r="AX192" s="193">
        <v>11</v>
      </c>
      <c r="AY192" s="193">
        <v>17</v>
      </c>
      <c r="AZ192" s="203" t="s">
        <v>1105</v>
      </c>
    </row>
    <row r="193" spans="1:52" ht="42.75" customHeight="1">
      <c r="A193" s="201" t="s">
        <v>216</v>
      </c>
      <c r="B193" s="202" t="s">
        <v>205</v>
      </c>
      <c r="C193" s="202" t="s">
        <v>206</v>
      </c>
      <c r="D193" s="193">
        <v>120</v>
      </c>
      <c r="E193" s="193">
        <v>10</v>
      </c>
      <c r="F193" s="193">
        <v>41</v>
      </c>
      <c r="G193" s="193">
        <v>42</v>
      </c>
      <c r="H193" s="193">
        <v>5</v>
      </c>
      <c r="I193" s="193">
        <v>5</v>
      </c>
      <c r="J193" s="193" t="s">
        <v>1105</v>
      </c>
      <c r="K193" s="193">
        <v>10</v>
      </c>
      <c r="L193" s="193" t="s">
        <v>1105</v>
      </c>
      <c r="M193" s="193">
        <v>0</v>
      </c>
      <c r="N193" s="194">
        <v>47</v>
      </c>
      <c r="O193" s="196">
        <v>32</v>
      </c>
      <c r="P193" s="196">
        <v>15</v>
      </c>
      <c r="Q193" s="196">
        <v>5</v>
      </c>
      <c r="R193" s="196">
        <v>25</v>
      </c>
      <c r="S193" s="196">
        <v>18</v>
      </c>
      <c r="T193" s="193">
        <v>46</v>
      </c>
      <c r="U193" s="193">
        <v>0</v>
      </c>
      <c r="V193" s="193" t="s">
        <v>1105</v>
      </c>
      <c r="W193" s="193">
        <v>46</v>
      </c>
      <c r="X193" s="193">
        <v>0</v>
      </c>
      <c r="Y193" s="193" t="s">
        <v>1105</v>
      </c>
      <c r="Z193" s="193">
        <v>6</v>
      </c>
      <c r="AA193" s="193">
        <v>42</v>
      </c>
      <c r="AB193" s="193">
        <v>0</v>
      </c>
      <c r="AC193" s="193" t="s">
        <v>1105</v>
      </c>
      <c r="AD193" s="193" t="s">
        <v>1105</v>
      </c>
      <c r="AE193" s="193" t="s">
        <v>1105</v>
      </c>
      <c r="AF193" s="193">
        <v>8</v>
      </c>
      <c r="AG193" s="193" t="s">
        <v>1105</v>
      </c>
      <c r="AH193" s="193">
        <v>13</v>
      </c>
      <c r="AI193" s="193">
        <v>8</v>
      </c>
      <c r="AJ193" s="193">
        <v>5</v>
      </c>
      <c r="AK193" s="193">
        <v>0</v>
      </c>
      <c r="AL193" s="193">
        <v>7</v>
      </c>
      <c r="AM193" s="193">
        <v>17</v>
      </c>
      <c r="AN193" s="193">
        <v>25</v>
      </c>
      <c r="AO193" s="193" t="s">
        <v>1105</v>
      </c>
      <c r="AP193" s="193" t="s">
        <v>1105</v>
      </c>
      <c r="AQ193" s="193" t="s">
        <v>1105</v>
      </c>
      <c r="AR193" s="193">
        <v>21</v>
      </c>
      <c r="AS193" s="193">
        <v>7</v>
      </c>
      <c r="AT193" s="193">
        <v>13</v>
      </c>
      <c r="AU193" s="193">
        <v>5</v>
      </c>
      <c r="AV193" s="194">
        <v>30</v>
      </c>
      <c r="AW193" s="193">
        <v>14</v>
      </c>
      <c r="AX193" s="193">
        <v>7</v>
      </c>
      <c r="AY193" s="193">
        <v>8</v>
      </c>
      <c r="AZ193" s="203" t="s">
        <v>1105</v>
      </c>
    </row>
    <row r="194" spans="1:52" ht="42.75" customHeight="1">
      <c r="A194" s="201" t="s">
        <v>217</v>
      </c>
      <c r="B194" s="202" t="s">
        <v>205</v>
      </c>
      <c r="C194" s="202" t="s">
        <v>206</v>
      </c>
      <c r="D194" s="194">
        <v>1894</v>
      </c>
      <c r="E194" s="193">
        <v>90</v>
      </c>
      <c r="F194" s="193">
        <v>640</v>
      </c>
      <c r="G194" s="193">
        <v>751</v>
      </c>
      <c r="H194" s="193">
        <v>115</v>
      </c>
      <c r="I194" s="193">
        <v>44</v>
      </c>
      <c r="J194" s="193">
        <v>68</v>
      </c>
      <c r="K194" s="193">
        <v>46</v>
      </c>
      <c r="L194" s="193">
        <v>140</v>
      </c>
      <c r="M194" s="193">
        <v>0</v>
      </c>
      <c r="N194" s="194">
        <v>866</v>
      </c>
      <c r="O194" s="196">
        <v>474</v>
      </c>
      <c r="P194" s="196">
        <v>392</v>
      </c>
      <c r="Q194" s="196">
        <v>90</v>
      </c>
      <c r="R194" s="196">
        <v>506</v>
      </c>
      <c r="S194" s="196">
        <v>270</v>
      </c>
      <c r="T194" s="193">
        <v>843</v>
      </c>
      <c r="U194" s="193">
        <v>10</v>
      </c>
      <c r="V194" s="193">
        <v>12</v>
      </c>
      <c r="W194" s="193">
        <v>842</v>
      </c>
      <c r="X194" s="193">
        <v>0</v>
      </c>
      <c r="Y194" s="193">
        <v>24</v>
      </c>
      <c r="Z194" s="193">
        <v>92</v>
      </c>
      <c r="AA194" s="193">
        <v>774</v>
      </c>
      <c r="AB194" s="193">
        <v>5</v>
      </c>
      <c r="AC194" s="193">
        <v>68</v>
      </c>
      <c r="AD194" s="193">
        <v>63</v>
      </c>
      <c r="AE194" s="193">
        <v>45</v>
      </c>
      <c r="AF194" s="193">
        <v>167</v>
      </c>
      <c r="AG194" s="193">
        <v>23</v>
      </c>
      <c r="AH194" s="193">
        <v>190</v>
      </c>
      <c r="AI194" s="193">
        <v>93</v>
      </c>
      <c r="AJ194" s="193">
        <v>78</v>
      </c>
      <c r="AK194" s="193" t="s">
        <v>1105</v>
      </c>
      <c r="AL194" s="193">
        <v>132</v>
      </c>
      <c r="AM194" s="193">
        <v>186</v>
      </c>
      <c r="AN194" s="193">
        <v>525</v>
      </c>
      <c r="AO194" s="193">
        <v>131</v>
      </c>
      <c r="AP194" s="193">
        <v>24</v>
      </c>
      <c r="AQ194" s="193">
        <v>42</v>
      </c>
      <c r="AR194" s="193">
        <v>301</v>
      </c>
      <c r="AS194" s="193">
        <v>195</v>
      </c>
      <c r="AT194" s="193">
        <v>243</v>
      </c>
      <c r="AU194" s="193">
        <v>86</v>
      </c>
      <c r="AV194" s="194">
        <v>521</v>
      </c>
      <c r="AW194" s="193">
        <v>291</v>
      </c>
      <c r="AX194" s="193">
        <v>95</v>
      </c>
      <c r="AY194" s="193">
        <v>113</v>
      </c>
      <c r="AZ194" s="203">
        <v>22</v>
      </c>
    </row>
    <row r="195" spans="1:52" ht="42.75" customHeight="1">
      <c r="A195" s="201" t="s">
        <v>218</v>
      </c>
      <c r="B195" s="202" t="s">
        <v>205</v>
      </c>
      <c r="C195" s="202" t="s">
        <v>206</v>
      </c>
      <c r="D195" s="193">
        <v>51</v>
      </c>
      <c r="E195" s="193" t="s">
        <v>1105</v>
      </c>
      <c r="F195" s="193">
        <v>17</v>
      </c>
      <c r="G195" s="193">
        <v>25</v>
      </c>
      <c r="H195" s="193" t="s">
        <v>1105</v>
      </c>
      <c r="I195" s="193" t="s">
        <v>1105</v>
      </c>
      <c r="J195" s="193" t="s">
        <v>1105</v>
      </c>
      <c r="K195" s="193" t="s">
        <v>1105</v>
      </c>
      <c r="L195" s="193" t="s">
        <v>1105</v>
      </c>
      <c r="M195" s="193">
        <v>0</v>
      </c>
      <c r="N195" s="194">
        <v>28</v>
      </c>
      <c r="O195" s="196">
        <v>20</v>
      </c>
      <c r="P195" s="196">
        <v>9</v>
      </c>
      <c r="Q195" s="196" t="s">
        <v>1105</v>
      </c>
      <c r="R195" s="196">
        <v>15</v>
      </c>
      <c r="S195" s="196">
        <v>12</v>
      </c>
      <c r="T195" s="193">
        <v>28</v>
      </c>
      <c r="U195" s="193">
        <v>0</v>
      </c>
      <c r="V195" s="193">
        <v>0</v>
      </c>
      <c r="W195" s="193">
        <v>28</v>
      </c>
      <c r="X195" s="193">
        <v>0</v>
      </c>
      <c r="Y195" s="193">
        <v>0</v>
      </c>
      <c r="Z195" s="193" t="s">
        <v>1105</v>
      </c>
      <c r="AA195" s="193">
        <v>28</v>
      </c>
      <c r="AB195" s="193">
        <v>0</v>
      </c>
      <c r="AC195" s="193" t="s">
        <v>1105</v>
      </c>
      <c r="AD195" s="193" t="s">
        <v>1105</v>
      </c>
      <c r="AE195" s="193" t="s">
        <v>1105</v>
      </c>
      <c r="AF195" s="193" t="s">
        <v>1105</v>
      </c>
      <c r="AG195" s="193" t="s">
        <v>1105</v>
      </c>
      <c r="AH195" s="193">
        <v>6</v>
      </c>
      <c r="AI195" s="193" t="s">
        <v>1105</v>
      </c>
      <c r="AJ195" s="193">
        <v>5</v>
      </c>
      <c r="AK195" s="193">
        <v>0</v>
      </c>
      <c r="AL195" s="193">
        <v>5</v>
      </c>
      <c r="AM195" s="193">
        <v>9</v>
      </c>
      <c r="AN195" s="193">
        <v>16</v>
      </c>
      <c r="AO195" s="193" t="s">
        <v>1105</v>
      </c>
      <c r="AP195" s="193" t="s">
        <v>1105</v>
      </c>
      <c r="AQ195" s="193" t="s">
        <v>1105</v>
      </c>
      <c r="AR195" s="193">
        <v>7</v>
      </c>
      <c r="AS195" s="193">
        <v>9</v>
      </c>
      <c r="AT195" s="193">
        <v>11</v>
      </c>
      <c r="AU195" s="193" t="s">
        <v>1105</v>
      </c>
      <c r="AV195" s="194">
        <v>18</v>
      </c>
      <c r="AW195" s="193">
        <v>14</v>
      </c>
      <c r="AX195" s="193" t="s">
        <v>1105</v>
      </c>
      <c r="AY195" s="193" t="s">
        <v>1105</v>
      </c>
      <c r="AZ195" s="203">
        <v>0</v>
      </c>
    </row>
    <row r="196" spans="1:52" ht="42.75" customHeight="1">
      <c r="A196" s="201" t="s">
        <v>219</v>
      </c>
      <c r="B196" s="202" t="s">
        <v>205</v>
      </c>
      <c r="C196" s="202" t="s">
        <v>206</v>
      </c>
      <c r="D196" s="193">
        <v>140</v>
      </c>
      <c r="E196" s="193">
        <v>7</v>
      </c>
      <c r="F196" s="193">
        <v>38</v>
      </c>
      <c r="G196" s="193">
        <v>62</v>
      </c>
      <c r="H196" s="193">
        <v>5</v>
      </c>
      <c r="I196" s="193" t="s">
        <v>1105</v>
      </c>
      <c r="J196" s="193">
        <v>7</v>
      </c>
      <c r="K196" s="193">
        <v>15</v>
      </c>
      <c r="L196" s="193">
        <v>6</v>
      </c>
      <c r="M196" s="193">
        <v>0</v>
      </c>
      <c r="N196" s="194">
        <v>67</v>
      </c>
      <c r="O196" s="196">
        <v>36</v>
      </c>
      <c r="P196" s="196">
        <v>31</v>
      </c>
      <c r="Q196" s="196" t="s">
        <v>1105</v>
      </c>
      <c r="R196" s="196">
        <v>38</v>
      </c>
      <c r="S196" s="196">
        <v>26</v>
      </c>
      <c r="T196" s="193">
        <v>66</v>
      </c>
      <c r="U196" s="193">
        <v>0</v>
      </c>
      <c r="V196" s="193" t="s">
        <v>1105</v>
      </c>
      <c r="W196" s="193">
        <v>66</v>
      </c>
      <c r="X196" s="193">
        <v>0</v>
      </c>
      <c r="Y196" s="193" t="s">
        <v>1105</v>
      </c>
      <c r="Z196" s="193">
        <v>14</v>
      </c>
      <c r="AA196" s="193">
        <v>52</v>
      </c>
      <c r="AB196" s="193" t="s">
        <v>1105</v>
      </c>
      <c r="AC196" s="193" t="s">
        <v>1105</v>
      </c>
      <c r="AD196" s="193" t="s">
        <v>1105</v>
      </c>
      <c r="AE196" s="193" t="s">
        <v>1105</v>
      </c>
      <c r="AF196" s="193">
        <v>15</v>
      </c>
      <c r="AG196" s="193">
        <v>5</v>
      </c>
      <c r="AH196" s="193">
        <v>12</v>
      </c>
      <c r="AI196" s="193">
        <v>7</v>
      </c>
      <c r="AJ196" s="193">
        <v>5</v>
      </c>
      <c r="AK196" s="193">
        <v>0</v>
      </c>
      <c r="AL196" s="193">
        <v>11</v>
      </c>
      <c r="AM196" s="193">
        <v>22</v>
      </c>
      <c r="AN196" s="193">
        <v>27</v>
      </c>
      <c r="AO196" s="193">
        <v>15</v>
      </c>
      <c r="AP196" s="193" t="s">
        <v>1105</v>
      </c>
      <c r="AQ196" s="193" t="s">
        <v>1105</v>
      </c>
      <c r="AR196" s="193">
        <v>26</v>
      </c>
      <c r="AS196" s="193">
        <v>11</v>
      </c>
      <c r="AT196" s="193">
        <v>23</v>
      </c>
      <c r="AU196" s="193">
        <v>6</v>
      </c>
      <c r="AV196" s="194">
        <v>42</v>
      </c>
      <c r="AW196" s="193">
        <v>25</v>
      </c>
      <c r="AX196" s="193">
        <v>8</v>
      </c>
      <c r="AY196" s="193">
        <v>9</v>
      </c>
      <c r="AZ196" s="203">
        <v>0</v>
      </c>
    </row>
    <row r="197" spans="1:52" ht="42.75" customHeight="1">
      <c r="A197" s="201" t="s">
        <v>220</v>
      </c>
      <c r="B197" s="202" t="s">
        <v>205</v>
      </c>
      <c r="C197" s="202" t="s">
        <v>206</v>
      </c>
      <c r="D197" s="193">
        <v>918</v>
      </c>
      <c r="E197" s="193">
        <v>55</v>
      </c>
      <c r="F197" s="193">
        <v>275</v>
      </c>
      <c r="G197" s="193">
        <v>387</v>
      </c>
      <c r="H197" s="193">
        <v>57</v>
      </c>
      <c r="I197" s="193">
        <v>20</v>
      </c>
      <c r="J197" s="193">
        <v>18</v>
      </c>
      <c r="K197" s="193">
        <v>36</v>
      </c>
      <c r="L197" s="193">
        <v>71</v>
      </c>
      <c r="M197" s="193">
        <v>0</v>
      </c>
      <c r="N197" s="194">
        <v>444</v>
      </c>
      <c r="O197" s="196">
        <v>251</v>
      </c>
      <c r="P197" s="196">
        <v>193</v>
      </c>
      <c r="Q197" s="196">
        <v>55</v>
      </c>
      <c r="R197" s="196">
        <v>271</v>
      </c>
      <c r="S197" s="196">
        <v>118</v>
      </c>
      <c r="T197" s="193">
        <v>430</v>
      </c>
      <c r="U197" s="193" t="s">
        <v>1105</v>
      </c>
      <c r="V197" s="193">
        <v>10</v>
      </c>
      <c r="W197" s="193">
        <v>425</v>
      </c>
      <c r="X197" s="193">
        <v>0</v>
      </c>
      <c r="Y197" s="193">
        <v>19</v>
      </c>
      <c r="Z197" s="193">
        <v>37</v>
      </c>
      <c r="AA197" s="193">
        <v>408</v>
      </c>
      <c r="AB197" s="193">
        <v>7</v>
      </c>
      <c r="AC197" s="193">
        <v>53</v>
      </c>
      <c r="AD197" s="193">
        <v>45</v>
      </c>
      <c r="AE197" s="193">
        <v>22</v>
      </c>
      <c r="AF197" s="193">
        <v>74</v>
      </c>
      <c r="AG197" s="193">
        <v>5</v>
      </c>
      <c r="AH197" s="193">
        <v>85</v>
      </c>
      <c r="AI197" s="193">
        <v>44</v>
      </c>
      <c r="AJ197" s="193">
        <v>29</v>
      </c>
      <c r="AK197" s="193">
        <v>0</v>
      </c>
      <c r="AL197" s="193">
        <v>81</v>
      </c>
      <c r="AM197" s="193">
        <v>82</v>
      </c>
      <c r="AN197" s="193">
        <v>238</v>
      </c>
      <c r="AO197" s="193">
        <v>107</v>
      </c>
      <c r="AP197" s="193">
        <v>18</v>
      </c>
      <c r="AQ197" s="193">
        <v>15</v>
      </c>
      <c r="AR197" s="193">
        <v>165</v>
      </c>
      <c r="AS197" s="193">
        <v>99</v>
      </c>
      <c r="AT197" s="193">
        <v>114</v>
      </c>
      <c r="AU197" s="193">
        <v>51</v>
      </c>
      <c r="AV197" s="194">
        <v>261</v>
      </c>
      <c r="AW197" s="193">
        <v>144</v>
      </c>
      <c r="AX197" s="193">
        <v>42</v>
      </c>
      <c r="AY197" s="193">
        <v>66</v>
      </c>
      <c r="AZ197" s="203">
        <v>9</v>
      </c>
    </row>
    <row r="198" spans="1:52" ht="42.75" customHeight="1">
      <c r="A198" s="201" t="s">
        <v>221</v>
      </c>
      <c r="B198" s="202" t="s">
        <v>205</v>
      </c>
      <c r="C198" s="202" t="s">
        <v>206</v>
      </c>
      <c r="D198" s="193">
        <v>407</v>
      </c>
      <c r="E198" s="193">
        <v>17</v>
      </c>
      <c r="F198" s="193">
        <v>123</v>
      </c>
      <c r="G198" s="193">
        <v>175</v>
      </c>
      <c r="H198" s="193">
        <v>28</v>
      </c>
      <c r="I198" s="193">
        <v>8</v>
      </c>
      <c r="J198" s="193">
        <v>13</v>
      </c>
      <c r="K198" s="193">
        <v>25</v>
      </c>
      <c r="L198" s="193">
        <v>18</v>
      </c>
      <c r="M198" s="193">
        <v>0</v>
      </c>
      <c r="N198" s="194">
        <v>203</v>
      </c>
      <c r="O198" s="196">
        <v>116</v>
      </c>
      <c r="P198" s="196">
        <v>87</v>
      </c>
      <c r="Q198" s="196">
        <v>18</v>
      </c>
      <c r="R198" s="196">
        <v>118</v>
      </c>
      <c r="S198" s="196">
        <v>67</v>
      </c>
      <c r="T198" s="193">
        <v>198</v>
      </c>
      <c r="U198" s="193" t="s">
        <v>1105</v>
      </c>
      <c r="V198" s="193" t="s">
        <v>1105</v>
      </c>
      <c r="W198" s="193">
        <v>197</v>
      </c>
      <c r="X198" s="193">
        <v>0</v>
      </c>
      <c r="Y198" s="193">
        <v>5</v>
      </c>
      <c r="Z198" s="193">
        <v>18</v>
      </c>
      <c r="AA198" s="193">
        <v>185</v>
      </c>
      <c r="AB198" s="193">
        <v>0</v>
      </c>
      <c r="AC198" s="193">
        <v>21</v>
      </c>
      <c r="AD198" s="193">
        <v>13</v>
      </c>
      <c r="AE198" s="193">
        <v>9</v>
      </c>
      <c r="AF198" s="193">
        <v>33</v>
      </c>
      <c r="AG198" s="193">
        <v>11</v>
      </c>
      <c r="AH198" s="193">
        <v>45</v>
      </c>
      <c r="AI198" s="193">
        <v>23</v>
      </c>
      <c r="AJ198" s="193">
        <v>13</v>
      </c>
      <c r="AK198" s="193">
        <v>0</v>
      </c>
      <c r="AL198" s="193">
        <v>35</v>
      </c>
      <c r="AM198" s="193">
        <v>40</v>
      </c>
      <c r="AN198" s="193">
        <v>119</v>
      </c>
      <c r="AO198" s="193">
        <v>37</v>
      </c>
      <c r="AP198" s="193">
        <v>6</v>
      </c>
      <c r="AQ198" s="193">
        <v>9</v>
      </c>
      <c r="AR198" s="193">
        <v>73</v>
      </c>
      <c r="AS198" s="193">
        <v>46</v>
      </c>
      <c r="AT198" s="193">
        <v>57</v>
      </c>
      <c r="AU198" s="193">
        <v>18</v>
      </c>
      <c r="AV198" s="194">
        <v>126</v>
      </c>
      <c r="AW198" s="193">
        <v>65</v>
      </c>
      <c r="AX198" s="193">
        <v>24</v>
      </c>
      <c r="AY198" s="193">
        <v>33</v>
      </c>
      <c r="AZ198" s="203" t="s">
        <v>1105</v>
      </c>
    </row>
    <row r="199" spans="1:52" ht="42.75" customHeight="1">
      <c r="A199" s="201" t="s">
        <v>222</v>
      </c>
      <c r="B199" s="202" t="s">
        <v>205</v>
      </c>
      <c r="C199" s="202" t="s">
        <v>206</v>
      </c>
      <c r="D199" s="193">
        <v>400</v>
      </c>
      <c r="E199" s="193">
        <v>32</v>
      </c>
      <c r="F199" s="193">
        <v>137</v>
      </c>
      <c r="G199" s="193">
        <v>166</v>
      </c>
      <c r="H199" s="193">
        <v>15</v>
      </c>
      <c r="I199" s="193" t="s">
        <v>1105</v>
      </c>
      <c r="J199" s="193">
        <v>18</v>
      </c>
      <c r="K199" s="193">
        <v>10</v>
      </c>
      <c r="L199" s="193">
        <v>17</v>
      </c>
      <c r="M199" s="193">
        <v>0</v>
      </c>
      <c r="N199" s="194">
        <v>181</v>
      </c>
      <c r="O199" s="196">
        <v>112</v>
      </c>
      <c r="P199" s="196">
        <v>69</v>
      </c>
      <c r="Q199" s="196">
        <v>19</v>
      </c>
      <c r="R199" s="196">
        <v>93</v>
      </c>
      <c r="S199" s="196">
        <v>69</v>
      </c>
      <c r="T199" s="193">
        <v>178</v>
      </c>
      <c r="U199" s="193">
        <v>0</v>
      </c>
      <c r="V199" s="193" t="s">
        <v>1105</v>
      </c>
      <c r="W199" s="193">
        <v>177</v>
      </c>
      <c r="X199" s="193">
        <v>0</v>
      </c>
      <c r="Y199" s="193" t="s">
        <v>1105</v>
      </c>
      <c r="Z199" s="193">
        <v>39</v>
      </c>
      <c r="AA199" s="193">
        <v>141</v>
      </c>
      <c r="AB199" s="193" t="s">
        <v>1105</v>
      </c>
      <c r="AC199" s="193" t="s">
        <v>1105</v>
      </c>
      <c r="AD199" s="193">
        <v>10</v>
      </c>
      <c r="AE199" s="193">
        <v>7</v>
      </c>
      <c r="AF199" s="193">
        <v>33</v>
      </c>
      <c r="AG199" s="193">
        <v>16</v>
      </c>
      <c r="AH199" s="193">
        <v>45</v>
      </c>
      <c r="AI199" s="193">
        <v>18</v>
      </c>
      <c r="AJ199" s="193">
        <v>19</v>
      </c>
      <c r="AK199" s="193">
        <v>0</v>
      </c>
      <c r="AL199" s="193">
        <v>26</v>
      </c>
      <c r="AM199" s="193">
        <v>42</v>
      </c>
      <c r="AN199" s="193">
        <v>115</v>
      </c>
      <c r="AO199" s="193">
        <v>18</v>
      </c>
      <c r="AP199" s="193">
        <v>5</v>
      </c>
      <c r="AQ199" s="193">
        <v>5</v>
      </c>
      <c r="AR199" s="193">
        <v>65</v>
      </c>
      <c r="AS199" s="193">
        <v>37</v>
      </c>
      <c r="AT199" s="193">
        <v>62</v>
      </c>
      <c r="AU199" s="193">
        <v>11</v>
      </c>
      <c r="AV199" s="194">
        <v>125</v>
      </c>
      <c r="AW199" s="193">
        <v>68</v>
      </c>
      <c r="AX199" s="193">
        <v>22</v>
      </c>
      <c r="AY199" s="193">
        <v>32</v>
      </c>
      <c r="AZ199" s="203" t="s">
        <v>1105</v>
      </c>
    </row>
    <row r="200" spans="1:52" ht="42.75" customHeight="1">
      <c r="A200" s="201" t="s">
        <v>223</v>
      </c>
      <c r="B200" s="202" t="s">
        <v>205</v>
      </c>
      <c r="C200" s="202" t="s">
        <v>206</v>
      </c>
      <c r="D200" s="194">
        <v>1221</v>
      </c>
      <c r="E200" s="193">
        <v>69</v>
      </c>
      <c r="F200" s="193">
        <v>376</v>
      </c>
      <c r="G200" s="193">
        <v>539</v>
      </c>
      <c r="H200" s="193">
        <v>51</v>
      </c>
      <c r="I200" s="193">
        <v>18</v>
      </c>
      <c r="J200" s="193">
        <v>42</v>
      </c>
      <c r="K200" s="193">
        <v>49</v>
      </c>
      <c r="L200" s="193">
        <v>78</v>
      </c>
      <c r="M200" s="193">
        <v>0</v>
      </c>
      <c r="N200" s="194">
        <v>590</v>
      </c>
      <c r="O200" s="196">
        <v>333</v>
      </c>
      <c r="P200" s="196">
        <v>258</v>
      </c>
      <c r="Q200" s="196">
        <v>50</v>
      </c>
      <c r="R200" s="196">
        <v>314</v>
      </c>
      <c r="S200" s="196">
        <v>227</v>
      </c>
      <c r="T200" s="193">
        <v>579</v>
      </c>
      <c r="U200" s="193" t="s">
        <v>1105</v>
      </c>
      <c r="V200" s="193">
        <v>8</v>
      </c>
      <c r="W200" s="193">
        <v>572</v>
      </c>
      <c r="X200" s="193" t="s">
        <v>1105</v>
      </c>
      <c r="Y200" s="193">
        <v>18</v>
      </c>
      <c r="Z200" s="193">
        <v>69</v>
      </c>
      <c r="AA200" s="193">
        <v>522</v>
      </c>
      <c r="AB200" s="193" t="s">
        <v>1105</v>
      </c>
      <c r="AC200" s="193">
        <v>42</v>
      </c>
      <c r="AD200" s="193">
        <v>39</v>
      </c>
      <c r="AE200" s="193">
        <v>29</v>
      </c>
      <c r="AF200" s="193">
        <v>96</v>
      </c>
      <c r="AG200" s="193">
        <v>46</v>
      </c>
      <c r="AH200" s="193">
        <v>117</v>
      </c>
      <c r="AI200" s="193">
        <v>60</v>
      </c>
      <c r="AJ200" s="193">
        <v>49</v>
      </c>
      <c r="AK200" s="193" t="s">
        <v>1105</v>
      </c>
      <c r="AL200" s="193">
        <v>107</v>
      </c>
      <c r="AM200" s="193">
        <v>157</v>
      </c>
      <c r="AN200" s="193">
        <v>342</v>
      </c>
      <c r="AO200" s="193">
        <v>74</v>
      </c>
      <c r="AP200" s="193">
        <v>18</v>
      </c>
      <c r="AQ200" s="193">
        <v>12</v>
      </c>
      <c r="AR200" s="193">
        <v>214</v>
      </c>
      <c r="AS200" s="193">
        <v>103</v>
      </c>
      <c r="AT200" s="193">
        <v>230</v>
      </c>
      <c r="AU200" s="193">
        <v>32</v>
      </c>
      <c r="AV200" s="194">
        <v>401</v>
      </c>
      <c r="AW200" s="193">
        <v>208</v>
      </c>
      <c r="AX200" s="193">
        <v>98</v>
      </c>
      <c r="AY200" s="193">
        <v>81</v>
      </c>
      <c r="AZ200" s="203">
        <v>14</v>
      </c>
    </row>
    <row r="201" spans="1:52" ht="42.75" customHeight="1">
      <c r="A201" s="201" t="s">
        <v>224</v>
      </c>
      <c r="B201" s="202" t="s">
        <v>205</v>
      </c>
      <c r="C201" s="202" t="s">
        <v>206</v>
      </c>
      <c r="D201" s="193">
        <v>219</v>
      </c>
      <c r="E201" s="193">
        <v>8</v>
      </c>
      <c r="F201" s="193">
        <v>72</v>
      </c>
      <c r="G201" s="193">
        <v>88</v>
      </c>
      <c r="H201" s="193">
        <v>13</v>
      </c>
      <c r="I201" s="193">
        <v>6</v>
      </c>
      <c r="J201" s="193">
        <v>9</v>
      </c>
      <c r="K201" s="193">
        <v>10</v>
      </c>
      <c r="L201" s="193">
        <v>14</v>
      </c>
      <c r="M201" s="193">
        <v>0</v>
      </c>
      <c r="N201" s="194">
        <v>101</v>
      </c>
      <c r="O201" s="196">
        <v>56</v>
      </c>
      <c r="P201" s="196">
        <v>45</v>
      </c>
      <c r="Q201" s="196">
        <v>8</v>
      </c>
      <c r="R201" s="196">
        <v>52</v>
      </c>
      <c r="S201" s="196">
        <v>41</v>
      </c>
      <c r="T201" s="193">
        <v>98</v>
      </c>
      <c r="U201" s="193" t="s">
        <v>1105</v>
      </c>
      <c r="V201" s="193" t="s">
        <v>1105</v>
      </c>
      <c r="W201" s="193">
        <v>97</v>
      </c>
      <c r="X201" s="193">
        <v>0</v>
      </c>
      <c r="Y201" s="193" t="s">
        <v>1105</v>
      </c>
      <c r="Z201" s="193">
        <v>13</v>
      </c>
      <c r="AA201" s="193">
        <v>87</v>
      </c>
      <c r="AB201" s="193">
        <v>0</v>
      </c>
      <c r="AC201" s="193">
        <v>12</v>
      </c>
      <c r="AD201" s="193">
        <v>10</v>
      </c>
      <c r="AE201" s="193" t="s">
        <v>1105</v>
      </c>
      <c r="AF201" s="193">
        <v>14</v>
      </c>
      <c r="AG201" s="193" t="s">
        <v>1105</v>
      </c>
      <c r="AH201" s="193">
        <v>24</v>
      </c>
      <c r="AI201" s="193">
        <v>13</v>
      </c>
      <c r="AJ201" s="193">
        <v>9</v>
      </c>
      <c r="AK201" s="193" t="s">
        <v>1105</v>
      </c>
      <c r="AL201" s="193">
        <v>14</v>
      </c>
      <c r="AM201" s="193">
        <v>26</v>
      </c>
      <c r="AN201" s="193">
        <v>54</v>
      </c>
      <c r="AO201" s="193">
        <v>20</v>
      </c>
      <c r="AP201" s="193" t="s">
        <v>1105</v>
      </c>
      <c r="AQ201" s="193" t="s">
        <v>1105</v>
      </c>
      <c r="AR201" s="193">
        <v>35</v>
      </c>
      <c r="AS201" s="193">
        <v>27</v>
      </c>
      <c r="AT201" s="193">
        <v>30</v>
      </c>
      <c r="AU201" s="193">
        <v>6</v>
      </c>
      <c r="AV201" s="194">
        <v>55</v>
      </c>
      <c r="AW201" s="193">
        <v>29</v>
      </c>
      <c r="AX201" s="193">
        <v>10</v>
      </c>
      <c r="AY201" s="193">
        <v>15</v>
      </c>
      <c r="AZ201" s="203" t="s">
        <v>1105</v>
      </c>
    </row>
    <row r="202" spans="1:52" ht="42.75" customHeight="1">
      <c r="A202" s="201" t="s">
        <v>225</v>
      </c>
      <c r="B202" s="202" t="s">
        <v>205</v>
      </c>
      <c r="C202" s="202" t="s">
        <v>206</v>
      </c>
      <c r="D202" s="193">
        <v>347</v>
      </c>
      <c r="E202" s="193">
        <v>12</v>
      </c>
      <c r="F202" s="193">
        <v>114</v>
      </c>
      <c r="G202" s="193">
        <v>141</v>
      </c>
      <c r="H202" s="193">
        <v>19</v>
      </c>
      <c r="I202" s="193">
        <v>14</v>
      </c>
      <c r="J202" s="193">
        <v>12</v>
      </c>
      <c r="K202" s="193">
        <v>16</v>
      </c>
      <c r="L202" s="193">
        <v>19</v>
      </c>
      <c r="M202" s="193">
        <v>0</v>
      </c>
      <c r="N202" s="194">
        <v>160</v>
      </c>
      <c r="O202" s="196">
        <v>85</v>
      </c>
      <c r="P202" s="196">
        <v>75</v>
      </c>
      <c r="Q202" s="196">
        <v>16</v>
      </c>
      <c r="R202" s="196">
        <v>97</v>
      </c>
      <c r="S202" s="196">
        <v>47</v>
      </c>
      <c r="T202" s="193">
        <v>159</v>
      </c>
      <c r="U202" s="193">
        <v>0</v>
      </c>
      <c r="V202" s="193" t="s">
        <v>1105</v>
      </c>
      <c r="W202" s="193">
        <v>156</v>
      </c>
      <c r="X202" s="193" t="s">
        <v>1105</v>
      </c>
      <c r="Y202" s="193" t="s">
        <v>1105</v>
      </c>
      <c r="Z202" s="193">
        <v>13</v>
      </c>
      <c r="AA202" s="193">
        <v>147</v>
      </c>
      <c r="AB202" s="193">
        <v>0</v>
      </c>
      <c r="AC202" s="193">
        <v>11</v>
      </c>
      <c r="AD202" s="193">
        <v>16</v>
      </c>
      <c r="AE202" s="193">
        <v>6</v>
      </c>
      <c r="AF202" s="193">
        <v>32</v>
      </c>
      <c r="AG202" s="193" t="s">
        <v>1105</v>
      </c>
      <c r="AH202" s="193">
        <v>44</v>
      </c>
      <c r="AI202" s="193">
        <v>14</v>
      </c>
      <c r="AJ202" s="193">
        <v>12</v>
      </c>
      <c r="AK202" s="193">
        <v>0</v>
      </c>
      <c r="AL202" s="193">
        <v>20</v>
      </c>
      <c r="AM202" s="193">
        <v>30</v>
      </c>
      <c r="AN202" s="193">
        <v>97</v>
      </c>
      <c r="AO202" s="193">
        <v>28</v>
      </c>
      <c r="AP202" s="193">
        <v>5</v>
      </c>
      <c r="AQ202" s="193">
        <v>7</v>
      </c>
      <c r="AR202" s="193">
        <v>57</v>
      </c>
      <c r="AS202" s="193">
        <v>33</v>
      </c>
      <c r="AT202" s="193">
        <v>46</v>
      </c>
      <c r="AU202" s="193">
        <v>17</v>
      </c>
      <c r="AV202" s="194">
        <v>95</v>
      </c>
      <c r="AW202" s="193">
        <v>55</v>
      </c>
      <c r="AX202" s="193">
        <v>19</v>
      </c>
      <c r="AY202" s="193">
        <v>17</v>
      </c>
      <c r="AZ202" s="203" t="s">
        <v>1105</v>
      </c>
    </row>
    <row r="203" spans="1:52" ht="42.75" customHeight="1">
      <c r="A203" s="201" t="s">
        <v>226</v>
      </c>
      <c r="B203" s="202" t="s">
        <v>205</v>
      </c>
      <c r="C203" s="202" t="s">
        <v>206</v>
      </c>
      <c r="D203" s="193">
        <v>594</v>
      </c>
      <c r="E203" s="193">
        <v>59</v>
      </c>
      <c r="F203" s="193">
        <v>179</v>
      </c>
      <c r="G203" s="193">
        <v>249</v>
      </c>
      <c r="H203" s="193">
        <v>29</v>
      </c>
      <c r="I203" s="193">
        <v>5</v>
      </c>
      <c r="J203" s="193">
        <v>32</v>
      </c>
      <c r="K203" s="193">
        <v>16</v>
      </c>
      <c r="L203" s="193">
        <v>23</v>
      </c>
      <c r="M203" s="193" t="s">
        <v>1105</v>
      </c>
      <c r="N203" s="194">
        <v>278</v>
      </c>
      <c r="O203" s="196">
        <v>167</v>
      </c>
      <c r="P203" s="196">
        <v>110</v>
      </c>
      <c r="Q203" s="196">
        <v>28</v>
      </c>
      <c r="R203" s="196">
        <v>151</v>
      </c>
      <c r="S203" s="196">
        <v>99</v>
      </c>
      <c r="T203" s="193">
        <v>273</v>
      </c>
      <c r="U203" s="193" t="s">
        <v>1105</v>
      </c>
      <c r="V203" s="193" t="s">
        <v>1105</v>
      </c>
      <c r="W203" s="193">
        <v>271</v>
      </c>
      <c r="X203" s="193" t="s">
        <v>1105</v>
      </c>
      <c r="Y203" s="193">
        <v>6</v>
      </c>
      <c r="Z203" s="193">
        <v>61</v>
      </c>
      <c r="AA203" s="193">
        <v>217</v>
      </c>
      <c r="AB203" s="193" t="s">
        <v>1105</v>
      </c>
      <c r="AC203" s="193">
        <v>13</v>
      </c>
      <c r="AD203" s="193">
        <v>14</v>
      </c>
      <c r="AE203" s="193">
        <v>9</v>
      </c>
      <c r="AF203" s="193">
        <v>55</v>
      </c>
      <c r="AG203" s="193">
        <v>13</v>
      </c>
      <c r="AH203" s="193">
        <v>61</v>
      </c>
      <c r="AI203" s="193">
        <v>29</v>
      </c>
      <c r="AJ203" s="193">
        <v>29</v>
      </c>
      <c r="AK203" s="193" t="s">
        <v>1105</v>
      </c>
      <c r="AL203" s="193">
        <v>52</v>
      </c>
      <c r="AM203" s="193">
        <v>88</v>
      </c>
      <c r="AN203" s="193">
        <v>155</v>
      </c>
      <c r="AO203" s="193">
        <v>28</v>
      </c>
      <c r="AP203" s="193">
        <v>7</v>
      </c>
      <c r="AQ203" s="193">
        <v>8</v>
      </c>
      <c r="AR203" s="193">
        <v>83</v>
      </c>
      <c r="AS203" s="193">
        <v>59</v>
      </c>
      <c r="AT203" s="193">
        <v>108</v>
      </c>
      <c r="AU203" s="193">
        <v>19</v>
      </c>
      <c r="AV203" s="194">
        <v>178</v>
      </c>
      <c r="AW203" s="193">
        <v>87</v>
      </c>
      <c r="AX203" s="193">
        <v>35</v>
      </c>
      <c r="AY203" s="193">
        <v>48</v>
      </c>
      <c r="AZ203" s="203">
        <v>8</v>
      </c>
    </row>
    <row r="204" spans="1:52" ht="42.75" customHeight="1">
      <c r="A204" s="201" t="s">
        <v>227</v>
      </c>
      <c r="B204" s="202" t="s">
        <v>205</v>
      </c>
      <c r="C204" s="202" t="s">
        <v>206</v>
      </c>
      <c r="D204" s="194">
        <v>2395</v>
      </c>
      <c r="E204" s="193">
        <v>136</v>
      </c>
      <c r="F204" s="193">
        <v>694</v>
      </c>
      <c r="G204" s="194">
        <v>1042</v>
      </c>
      <c r="H204" s="193">
        <v>101</v>
      </c>
      <c r="I204" s="193">
        <v>37</v>
      </c>
      <c r="J204" s="193">
        <v>92</v>
      </c>
      <c r="K204" s="193">
        <v>115</v>
      </c>
      <c r="L204" s="193">
        <v>178</v>
      </c>
      <c r="M204" s="193">
        <v>0</v>
      </c>
      <c r="N204" s="194">
        <v>1143</v>
      </c>
      <c r="O204" s="196">
        <v>656</v>
      </c>
      <c r="P204" s="196">
        <v>487</v>
      </c>
      <c r="Q204" s="196">
        <v>149</v>
      </c>
      <c r="R204" s="196">
        <v>593</v>
      </c>
      <c r="S204" s="196">
        <v>401</v>
      </c>
      <c r="T204" s="194">
        <v>1101</v>
      </c>
      <c r="U204" s="193">
        <v>10</v>
      </c>
      <c r="V204" s="193">
        <v>32</v>
      </c>
      <c r="W204" s="194">
        <v>1089</v>
      </c>
      <c r="X204" s="193" t="s">
        <v>1105</v>
      </c>
      <c r="Y204" s="193">
        <v>51</v>
      </c>
      <c r="Z204" s="193">
        <v>145</v>
      </c>
      <c r="AA204" s="193">
        <v>998</v>
      </c>
      <c r="AB204" s="193">
        <v>11</v>
      </c>
      <c r="AC204" s="193">
        <v>56</v>
      </c>
      <c r="AD204" s="193">
        <v>96</v>
      </c>
      <c r="AE204" s="193">
        <v>76</v>
      </c>
      <c r="AF204" s="193">
        <v>222</v>
      </c>
      <c r="AG204" s="193">
        <v>27</v>
      </c>
      <c r="AH204" s="193">
        <v>231</v>
      </c>
      <c r="AI204" s="193">
        <v>132</v>
      </c>
      <c r="AJ204" s="193">
        <v>100</v>
      </c>
      <c r="AK204" s="193" t="s">
        <v>1105</v>
      </c>
      <c r="AL204" s="193">
        <v>190</v>
      </c>
      <c r="AM204" s="193">
        <v>259</v>
      </c>
      <c r="AN204" s="193">
        <v>677</v>
      </c>
      <c r="AO204" s="193">
        <v>158</v>
      </c>
      <c r="AP204" s="193">
        <v>49</v>
      </c>
      <c r="AQ204" s="193">
        <v>38</v>
      </c>
      <c r="AR204" s="193">
        <v>377</v>
      </c>
      <c r="AS204" s="193">
        <v>272</v>
      </c>
      <c r="AT204" s="193">
        <v>366</v>
      </c>
      <c r="AU204" s="193">
        <v>91</v>
      </c>
      <c r="AV204" s="194">
        <v>777</v>
      </c>
      <c r="AW204" s="193">
        <v>434</v>
      </c>
      <c r="AX204" s="193">
        <v>144</v>
      </c>
      <c r="AY204" s="193">
        <v>168</v>
      </c>
      <c r="AZ204" s="203">
        <v>31</v>
      </c>
    </row>
    <row r="205" spans="1:52" ht="42.75" customHeight="1">
      <c r="A205" s="201" t="s">
        <v>228</v>
      </c>
      <c r="B205" s="202" t="s">
        <v>229</v>
      </c>
      <c r="C205" s="202" t="s">
        <v>230</v>
      </c>
      <c r="D205" s="193">
        <v>715</v>
      </c>
      <c r="E205" s="193">
        <v>23</v>
      </c>
      <c r="F205" s="193">
        <v>237</v>
      </c>
      <c r="G205" s="193">
        <v>262</v>
      </c>
      <c r="H205" s="193">
        <v>38</v>
      </c>
      <c r="I205" s="193">
        <v>8</v>
      </c>
      <c r="J205" s="193">
        <v>41</v>
      </c>
      <c r="K205" s="193">
        <v>43</v>
      </c>
      <c r="L205" s="193">
        <v>62</v>
      </c>
      <c r="M205" s="193">
        <v>0</v>
      </c>
      <c r="N205" s="194">
        <v>300</v>
      </c>
      <c r="O205" s="196">
        <v>174</v>
      </c>
      <c r="P205" s="196">
        <v>127</v>
      </c>
      <c r="Q205" s="196">
        <v>45</v>
      </c>
      <c r="R205" s="196">
        <v>156</v>
      </c>
      <c r="S205" s="196">
        <v>100</v>
      </c>
      <c r="T205" s="193">
        <v>288</v>
      </c>
      <c r="U205" s="193">
        <v>8</v>
      </c>
      <c r="V205" s="193">
        <v>5</v>
      </c>
      <c r="W205" s="193">
        <v>287</v>
      </c>
      <c r="X205" s="193" t="s">
        <v>1105</v>
      </c>
      <c r="Y205" s="193">
        <v>13</v>
      </c>
      <c r="Z205" s="193">
        <v>62</v>
      </c>
      <c r="AA205" s="193">
        <v>239</v>
      </c>
      <c r="AB205" s="193" t="s">
        <v>1105</v>
      </c>
      <c r="AC205" s="193">
        <v>17</v>
      </c>
      <c r="AD205" s="193">
        <v>15</v>
      </c>
      <c r="AE205" s="193">
        <v>15</v>
      </c>
      <c r="AF205" s="193">
        <v>55</v>
      </c>
      <c r="AG205" s="193">
        <v>13</v>
      </c>
      <c r="AH205" s="193">
        <v>76</v>
      </c>
      <c r="AI205" s="193">
        <v>29</v>
      </c>
      <c r="AJ205" s="193">
        <v>22</v>
      </c>
      <c r="AK205" s="193">
        <v>0</v>
      </c>
      <c r="AL205" s="193">
        <v>58</v>
      </c>
      <c r="AM205" s="193">
        <v>67</v>
      </c>
      <c r="AN205" s="193">
        <v>187</v>
      </c>
      <c r="AO205" s="193">
        <v>37</v>
      </c>
      <c r="AP205" s="193">
        <v>10</v>
      </c>
      <c r="AQ205" s="193">
        <v>19</v>
      </c>
      <c r="AR205" s="193">
        <v>38</v>
      </c>
      <c r="AS205" s="193">
        <v>107</v>
      </c>
      <c r="AT205" s="193">
        <v>114</v>
      </c>
      <c r="AU205" s="193">
        <v>23</v>
      </c>
      <c r="AV205" s="194">
        <v>164</v>
      </c>
      <c r="AW205" s="193">
        <v>57</v>
      </c>
      <c r="AX205" s="193">
        <v>49</v>
      </c>
      <c r="AY205" s="193">
        <v>48</v>
      </c>
      <c r="AZ205" s="203">
        <v>10</v>
      </c>
    </row>
    <row r="206" spans="1:52" ht="42.75" customHeight="1">
      <c r="A206" s="201" t="s">
        <v>231</v>
      </c>
      <c r="B206" s="202" t="s">
        <v>229</v>
      </c>
      <c r="C206" s="202" t="s">
        <v>230</v>
      </c>
      <c r="D206" s="193">
        <v>898</v>
      </c>
      <c r="E206" s="193">
        <v>49</v>
      </c>
      <c r="F206" s="193">
        <v>293</v>
      </c>
      <c r="G206" s="193">
        <v>249</v>
      </c>
      <c r="H206" s="193">
        <v>74</v>
      </c>
      <c r="I206" s="193">
        <v>37</v>
      </c>
      <c r="J206" s="193">
        <v>37</v>
      </c>
      <c r="K206" s="193">
        <v>87</v>
      </c>
      <c r="L206" s="193">
        <v>72</v>
      </c>
      <c r="M206" s="193">
        <v>0</v>
      </c>
      <c r="N206" s="194">
        <v>323</v>
      </c>
      <c r="O206" s="196">
        <v>207</v>
      </c>
      <c r="P206" s="196">
        <v>116</v>
      </c>
      <c r="Q206" s="196">
        <v>42</v>
      </c>
      <c r="R206" s="196">
        <v>187</v>
      </c>
      <c r="S206" s="196">
        <v>93</v>
      </c>
      <c r="T206" s="193">
        <v>314</v>
      </c>
      <c r="U206" s="193" t="s">
        <v>1105</v>
      </c>
      <c r="V206" s="193">
        <v>5</v>
      </c>
      <c r="W206" s="193">
        <v>314</v>
      </c>
      <c r="X206" s="193">
        <v>0</v>
      </c>
      <c r="Y206" s="193">
        <v>9</v>
      </c>
      <c r="Z206" s="193">
        <v>43</v>
      </c>
      <c r="AA206" s="193">
        <v>280</v>
      </c>
      <c r="AB206" s="193" t="s">
        <v>1105</v>
      </c>
      <c r="AC206" s="193">
        <v>14</v>
      </c>
      <c r="AD206" s="193">
        <v>18</v>
      </c>
      <c r="AE206" s="193">
        <v>9</v>
      </c>
      <c r="AF206" s="193">
        <v>66</v>
      </c>
      <c r="AG206" s="193">
        <v>18</v>
      </c>
      <c r="AH206" s="193">
        <v>63</v>
      </c>
      <c r="AI206" s="193">
        <v>38</v>
      </c>
      <c r="AJ206" s="193">
        <v>29</v>
      </c>
      <c r="AK206" s="193">
        <v>0</v>
      </c>
      <c r="AL206" s="193">
        <v>66</v>
      </c>
      <c r="AM206" s="193">
        <v>84</v>
      </c>
      <c r="AN206" s="193">
        <v>181</v>
      </c>
      <c r="AO206" s="193">
        <v>50</v>
      </c>
      <c r="AP206" s="193">
        <v>9</v>
      </c>
      <c r="AQ206" s="193">
        <v>17</v>
      </c>
      <c r="AR206" s="193">
        <v>64</v>
      </c>
      <c r="AS206" s="193">
        <v>93</v>
      </c>
      <c r="AT206" s="193">
        <v>109</v>
      </c>
      <c r="AU206" s="193">
        <v>40</v>
      </c>
      <c r="AV206" s="194">
        <v>158</v>
      </c>
      <c r="AW206" s="193">
        <v>57</v>
      </c>
      <c r="AX206" s="193">
        <v>41</v>
      </c>
      <c r="AY206" s="193">
        <v>50</v>
      </c>
      <c r="AZ206" s="203">
        <v>10</v>
      </c>
    </row>
    <row r="207" spans="1:52" ht="42.75" customHeight="1">
      <c r="A207" s="201" t="s">
        <v>232</v>
      </c>
      <c r="B207" s="202" t="s">
        <v>229</v>
      </c>
      <c r="C207" s="202" t="s">
        <v>230</v>
      </c>
      <c r="D207" s="193">
        <v>163</v>
      </c>
      <c r="E207" s="193">
        <v>6</v>
      </c>
      <c r="F207" s="193">
        <v>68</v>
      </c>
      <c r="G207" s="193">
        <v>41</v>
      </c>
      <c r="H207" s="193">
        <v>12</v>
      </c>
      <c r="I207" s="193" t="s">
        <v>1105</v>
      </c>
      <c r="J207" s="193">
        <v>6</v>
      </c>
      <c r="K207" s="193">
        <v>9</v>
      </c>
      <c r="L207" s="193">
        <v>16</v>
      </c>
      <c r="M207" s="193">
        <v>0</v>
      </c>
      <c r="N207" s="194">
        <v>53</v>
      </c>
      <c r="O207" s="196">
        <v>31</v>
      </c>
      <c r="P207" s="196">
        <v>22</v>
      </c>
      <c r="Q207" s="196" t="s">
        <v>1105</v>
      </c>
      <c r="R207" s="196">
        <v>29</v>
      </c>
      <c r="S207" s="196">
        <v>20</v>
      </c>
      <c r="T207" s="193">
        <v>52</v>
      </c>
      <c r="U207" s="193">
        <v>0</v>
      </c>
      <c r="V207" s="193" t="s">
        <v>1105</v>
      </c>
      <c r="W207" s="193">
        <v>49</v>
      </c>
      <c r="X207" s="193">
        <v>0</v>
      </c>
      <c r="Y207" s="193" t="s">
        <v>1105</v>
      </c>
      <c r="Z207" s="193">
        <v>7</v>
      </c>
      <c r="AA207" s="193">
        <v>46</v>
      </c>
      <c r="AB207" s="193">
        <v>0</v>
      </c>
      <c r="AC207" s="193" t="s">
        <v>1105</v>
      </c>
      <c r="AD207" s="193" t="s">
        <v>1105</v>
      </c>
      <c r="AE207" s="193" t="s">
        <v>1105</v>
      </c>
      <c r="AF207" s="193">
        <v>8</v>
      </c>
      <c r="AG207" s="193" t="s">
        <v>1105</v>
      </c>
      <c r="AH207" s="193">
        <v>9</v>
      </c>
      <c r="AI207" s="193">
        <v>11</v>
      </c>
      <c r="AJ207" s="193">
        <v>5</v>
      </c>
      <c r="AK207" s="193">
        <v>0</v>
      </c>
      <c r="AL207" s="193">
        <v>9</v>
      </c>
      <c r="AM207" s="193">
        <v>14</v>
      </c>
      <c r="AN207" s="193">
        <v>28</v>
      </c>
      <c r="AO207" s="193">
        <v>10</v>
      </c>
      <c r="AP207" s="193" t="s">
        <v>1105</v>
      </c>
      <c r="AQ207" s="193">
        <v>5</v>
      </c>
      <c r="AR207" s="193">
        <v>18</v>
      </c>
      <c r="AS207" s="193">
        <v>14</v>
      </c>
      <c r="AT207" s="193">
        <v>10</v>
      </c>
      <c r="AU207" s="193">
        <v>6</v>
      </c>
      <c r="AV207" s="194">
        <v>18</v>
      </c>
      <c r="AW207" s="193">
        <v>9</v>
      </c>
      <c r="AX207" s="193">
        <v>5</v>
      </c>
      <c r="AY207" s="193" t="s">
        <v>1105</v>
      </c>
      <c r="AZ207" s="203">
        <v>0</v>
      </c>
    </row>
    <row r="208" spans="1:52" ht="42.75" customHeight="1">
      <c r="A208" s="201" t="s">
        <v>233</v>
      </c>
      <c r="B208" s="202" t="s">
        <v>229</v>
      </c>
      <c r="C208" s="202" t="s">
        <v>230</v>
      </c>
      <c r="D208" s="193">
        <v>882</v>
      </c>
      <c r="E208" s="193">
        <v>35</v>
      </c>
      <c r="F208" s="193">
        <v>326</v>
      </c>
      <c r="G208" s="193">
        <v>276</v>
      </c>
      <c r="H208" s="193">
        <v>59</v>
      </c>
      <c r="I208" s="193">
        <v>37</v>
      </c>
      <c r="J208" s="193">
        <v>25</v>
      </c>
      <c r="K208" s="193">
        <v>52</v>
      </c>
      <c r="L208" s="193">
        <v>73</v>
      </c>
      <c r="M208" s="193">
        <v>0</v>
      </c>
      <c r="N208" s="194">
        <v>335</v>
      </c>
      <c r="O208" s="196">
        <v>197</v>
      </c>
      <c r="P208" s="196">
        <v>137</v>
      </c>
      <c r="Q208" s="196">
        <v>46</v>
      </c>
      <c r="R208" s="196">
        <v>194</v>
      </c>
      <c r="S208" s="196">
        <v>94</v>
      </c>
      <c r="T208" s="193">
        <v>321</v>
      </c>
      <c r="U208" s="193">
        <v>5</v>
      </c>
      <c r="V208" s="193">
        <v>9</v>
      </c>
      <c r="W208" s="193">
        <v>321</v>
      </c>
      <c r="X208" s="193">
        <v>0</v>
      </c>
      <c r="Y208" s="193">
        <v>13</v>
      </c>
      <c r="Z208" s="193">
        <v>57</v>
      </c>
      <c r="AA208" s="193">
        <v>278</v>
      </c>
      <c r="AB208" s="193" t="s">
        <v>1105</v>
      </c>
      <c r="AC208" s="193">
        <v>27</v>
      </c>
      <c r="AD208" s="193">
        <v>29</v>
      </c>
      <c r="AE208" s="193">
        <v>13</v>
      </c>
      <c r="AF208" s="193">
        <v>62</v>
      </c>
      <c r="AG208" s="193">
        <v>10</v>
      </c>
      <c r="AH208" s="193">
        <v>93</v>
      </c>
      <c r="AI208" s="193">
        <v>34</v>
      </c>
      <c r="AJ208" s="193">
        <v>20</v>
      </c>
      <c r="AK208" s="193">
        <v>0</v>
      </c>
      <c r="AL208" s="193">
        <v>46</v>
      </c>
      <c r="AM208" s="193">
        <v>57</v>
      </c>
      <c r="AN208" s="193">
        <v>208</v>
      </c>
      <c r="AO208" s="193">
        <v>61</v>
      </c>
      <c r="AP208" s="193">
        <v>9</v>
      </c>
      <c r="AQ208" s="193">
        <v>14</v>
      </c>
      <c r="AR208" s="193">
        <v>83</v>
      </c>
      <c r="AS208" s="193">
        <v>114</v>
      </c>
      <c r="AT208" s="193">
        <v>94</v>
      </c>
      <c r="AU208" s="193">
        <v>30</v>
      </c>
      <c r="AV208" s="194">
        <v>165</v>
      </c>
      <c r="AW208" s="193">
        <v>75</v>
      </c>
      <c r="AX208" s="193">
        <v>39</v>
      </c>
      <c r="AY208" s="193">
        <v>41</v>
      </c>
      <c r="AZ208" s="203">
        <v>10</v>
      </c>
    </row>
    <row r="209" spans="1:52" ht="42.75" customHeight="1">
      <c r="A209" s="201" t="s">
        <v>234</v>
      </c>
      <c r="B209" s="202" t="s">
        <v>229</v>
      </c>
      <c r="C209" s="202" t="s">
        <v>230</v>
      </c>
      <c r="D209" s="193">
        <v>146</v>
      </c>
      <c r="E209" s="193">
        <v>8</v>
      </c>
      <c r="F209" s="193">
        <v>52</v>
      </c>
      <c r="G209" s="193">
        <v>43</v>
      </c>
      <c r="H209" s="193">
        <v>8</v>
      </c>
      <c r="I209" s="193">
        <v>11</v>
      </c>
      <c r="J209" s="193">
        <v>5</v>
      </c>
      <c r="K209" s="193">
        <v>12</v>
      </c>
      <c r="L209" s="193">
        <v>7</v>
      </c>
      <c r="M209" s="193">
        <v>0</v>
      </c>
      <c r="N209" s="194">
        <v>51</v>
      </c>
      <c r="O209" s="196">
        <v>28</v>
      </c>
      <c r="P209" s="196">
        <v>23</v>
      </c>
      <c r="Q209" s="196">
        <v>6</v>
      </c>
      <c r="R209" s="196">
        <v>30</v>
      </c>
      <c r="S209" s="196">
        <v>16</v>
      </c>
      <c r="T209" s="193">
        <v>46</v>
      </c>
      <c r="U209" s="193" t="s">
        <v>1105</v>
      </c>
      <c r="V209" s="193" t="s">
        <v>1105</v>
      </c>
      <c r="W209" s="193">
        <v>46</v>
      </c>
      <c r="X209" s="193">
        <v>0</v>
      </c>
      <c r="Y209" s="193">
        <v>5</v>
      </c>
      <c r="Z209" s="193">
        <v>11</v>
      </c>
      <c r="AA209" s="193">
        <v>40</v>
      </c>
      <c r="AB209" s="193">
        <v>0</v>
      </c>
      <c r="AC209" s="193" t="s">
        <v>1105</v>
      </c>
      <c r="AD209" s="193" t="s">
        <v>1105</v>
      </c>
      <c r="AE209" s="193" t="s">
        <v>1105</v>
      </c>
      <c r="AF209" s="193">
        <v>7</v>
      </c>
      <c r="AG209" s="193" t="s">
        <v>1105</v>
      </c>
      <c r="AH209" s="193">
        <v>11</v>
      </c>
      <c r="AI209" s="193">
        <v>7</v>
      </c>
      <c r="AJ209" s="193">
        <v>7</v>
      </c>
      <c r="AK209" s="193">
        <v>0</v>
      </c>
      <c r="AL209" s="193">
        <v>10</v>
      </c>
      <c r="AM209" s="193">
        <v>17</v>
      </c>
      <c r="AN209" s="193">
        <v>28</v>
      </c>
      <c r="AO209" s="193">
        <v>6</v>
      </c>
      <c r="AP209" s="193" t="s">
        <v>1105</v>
      </c>
      <c r="AQ209" s="193" t="s">
        <v>1105</v>
      </c>
      <c r="AR209" s="193">
        <v>9</v>
      </c>
      <c r="AS209" s="193">
        <v>16</v>
      </c>
      <c r="AT209" s="193">
        <v>22</v>
      </c>
      <c r="AU209" s="193" t="s">
        <v>1105</v>
      </c>
      <c r="AV209" s="194">
        <v>30</v>
      </c>
      <c r="AW209" s="193">
        <v>12</v>
      </c>
      <c r="AX209" s="193">
        <v>8</v>
      </c>
      <c r="AY209" s="193">
        <v>7</v>
      </c>
      <c r="AZ209" s="203" t="s">
        <v>1105</v>
      </c>
    </row>
    <row r="210" spans="1:52" ht="42.75" customHeight="1">
      <c r="A210" s="201" t="s">
        <v>235</v>
      </c>
      <c r="B210" s="202" t="s">
        <v>229</v>
      </c>
      <c r="C210" s="202" t="s">
        <v>230</v>
      </c>
      <c r="D210" s="193">
        <v>330</v>
      </c>
      <c r="E210" s="193">
        <v>18</v>
      </c>
      <c r="F210" s="193">
        <v>109</v>
      </c>
      <c r="G210" s="193">
        <v>115</v>
      </c>
      <c r="H210" s="193">
        <v>18</v>
      </c>
      <c r="I210" s="193">
        <v>8</v>
      </c>
      <c r="J210" s="193">
        <v>15</v>
      </c>
      <c r="K210" s="193">
        <v>24</v>
      </c>
      <c r="L210" s="193">
        <v>25</v>
      </c>
      <c r="M210" s="193">
        <v>0</v>
      </c>
      <c r="N210" s="194">
        <v>133</v>
      </c>
      <c r="O210" s="196">
        <v>75</v>
      </c>
      <c r="P210" s="196">
        <v>57</v>
      </c>
      <c r="Q210" s="196">
        <v>10</v>
      </c>
      <c r="R210" s="196">
        <v>79</v>
      </c>
      <c r="S210" s="196">
        <v>44</v>
      </c>
      <c r="T210" s="193">
        <v>128</v>
      </c>
      <c r="U210" s="193" t="s">
        <v>1105</v>
      </c>
      <c r="V210" s="193">
        <v>0</v>
      </c>
      <c r="W210" s="193">
        <v>126</v>
      </c>
      <c r="X210" s="193" t="s">
        <v>1105</v>
      </c>
      <c r="Y210" s="193" t="s">
        <v>1105</v>
      </c>
      <c r="Z210" s="193">
        <v>33</v>
      </c>
      <c r="AA210" s="193">
        <v>100</v>
      </c>
      <c r="AB210" s="193">
        <v>0</v>
      </c>
      <c r="AC210" s="193">
        <v>8</v>
      </c>
      <c r="AD210" s="193">
        <v>9</v>
      </c>
      <c r="AE210" s="193">
        <v>5</v>
      </c>
      <c r="AF210" s="193">
        <v>26</v>
      </c>
      <c r="AG210" s="193">
        <v>8</v>
      </c>
      <c r="AH210" s="193">
        <v>31</v>
      </c>
      <c r="AI210" s="193">
        <v>15</v>
      </c>
      <c r="AJ210" s="193">
        <v>12</v>
      </c>
      <c r="AK210" s="193">
        <v>0</v>
      </c>
      <c r="AL210" s="193">
        <v>19</v>
      </c>
      <c r="AM210" s="193">
        <v>30</v>
      </c>
      <c r="AN210" s="193">
        <v>79</v>
      </c>
      <c r="AO210" s="193">
        <v>20</v>
      </c>
      <c r="AP210" s="193" t="s">
        <v>1105</v>
      </c>
      <c r="AQ210" s="193">
        <v>6</v>
      </c>
      <c r="AR210" s="193">
        <v>38</v>
      </c>
      <c r="AS210" s="193">
        <v>28</v>
      </c>
      <c r="AT210" s="193">
        <v>54</v>
      </c>
      <c r="AU210" s="193">
        <v>7</v>
      </c>
      <c r="AV210" s="194">
        <v>78</v>
      </c>
      <c r="AW210" s="193">
        <v>34</v>
      </c>
      <c r="AX210" s="193">
        <v>19</v>
      </c>
      <c r="AY210" s="193">
        <v>21</v>
      </c>
      <c r="AZ210" s="203" t="s">
        <v>1105</v>
      </c>
    </row>
    <row r="211" spans="1:52" ht="42.75" customHeight="1">
      <c r="A211" s="201" t="s">
        <v>236</v>
      </c>
      <c r="B211" s="202" t="s">
        <v>229</v>
      </c>
      <c r="C211" s="202" t="s">
        <v>230</v>
      </c>
      <c r="D211" s="193">
        <v>83</v>
      </c>
      <c r="E211" s="193">
        <v>5</v>
      </c>
      <c r="F211" s="193">
        <v>28</v>
      </c>
      <c r="G211" s="193">
        <v>30</v>
      </c>
      <c r="H211" s="193">
        <v>5</v>
      </c>
      <c r="I211" s="193">
        <v>7</v>
      </c>
      <c r="J211" s="193" t="s">
        <v>1105</v>
      </c>
      <c r="K211" s="193" t="s">
        <v>1105</v>
      </c>
      <c r="L211" s="193" t="s">
        <v>1105</v>
      </c>
      <c r="M211" s="193">
        <v>0</v>
      </c>
      <c r="N211" s="194">
        <v>35</v>
      </c>
      <c r="O211" s="196">
        <v>23</v>
      </c>
      <c r="P211" s="196">
        <v>13</v>
      </c>
      <c r="Q211" s="196" t="s">
        <v>1105</v>
      </c>
      <c r="R211" s="196">
        <v>19</v>
      </c>
      <c r="S211" s="196">
        <v>14</v>
      </c>
      <c r="T211" s="193">
        <v>35</v>
      </c>
      <c r="U211" s="193" t="s">
        <v>1105</v>
      </c>
      <c r="V211" s="193">
        <v>0</v>
      </c>
      <c r="W211" s="193">
        <v>35</v>
      </c>
      <c r="X211" s="193">
        <v>0</v>
      </c>
      <c r="Y211" s="193" t="s">
        <v>1105</v>
      </c>
      <c r="Z211" s="193" t="s">
        <v>1105</v>
      </c>
      <c r="AA211" s="193">
        <v>32</v>
      </c>
      <c r="AB211" s="193">
        <v>0</v>
      </c>
      <c r="AC211" s="193" t="s">
        <v>1105</v>
      </c>
      <c r="AD211" s="193" t="s">
        <v>1105</v>
      </c>
      <c r="AE211" s="193" t="s">
        <v>1105</v>
      </c>
      <c r="AF211" s="193">
        <v>7</v>
      </c>
      <c r="AG211" s="193" t="s">
        <v>1105</v>
      </c>
      <c r="AH211" s="193">
        <v>10</v>
      </c>
      <c r="AI211" s="193" t="s">
        <v>1105</v>
      </c>
      <c r="AJ211" s="193" t="s">
        <v>1105</v>
      </c>
      <c r="AK211" s="193">
        <v>0</v>
      </c>
      <c r="AL211" s="193">
        <v>6</v>
      </c>
      <c r="AM211" s="193">
        <v>14</v>
      </c>
      <c r="AN211" s="193">
        <v>17</v>
      </c>
      <c r="AO211" s="193" t="s">
        <v>1105</v>
      </c>
      <c r="AP211" s="193" t="s">
        <v>1105</v>
      </c>
      <c r="AQ211" s="193" t="s">
        <v>1105</v>
      </c>
      <c r="AR211" s="193">
        <v>8</v>
      </c>
      <c r="AS211" s="193">
        <v>8</v>
      </c>
      <c r="AT211" s="193">
        <v>15</v>
      </c>
      <c r="AU211" s="193" t="s">
        <v>1105</v>
      </c>
      <c r="AV211" s="194">
        <v>20</v>
      </c>
      <c r="AW211" s="193">
        <v>11</v>
      </c>
      <c r="AX211" s="193">
        <v>5</v>
      </c>
      <c r="AY211" s="193" t="s">
        <v>1105</v>
      </c>
      <c r="AZ211" s="203" t="s">
        <v>1105</v>
      </c>
    </row>
    <row r="212" spans="1:52" ht="42.75" customHeight="1">
      <c r="A212" s="201" t="s">
        <v>237</v>
      </c>
      <c r="B212" s="202" t="s">
        <v>229</v>
      </c>
      <c r="C212" s="202" t="s">
        <v>230</v>
      </c>
      <c r="D212" s="194">
        <v>1370</v>
      </c>
      <c r="E212" s="193">
        <v>55</v>
      </c>
      <c r="F212" s="193">
        <v>407</v>
      </c>
      <c r="G212" s="193">
        <v>449</v>
      </c>
      <c r="H212" s="193">
        <v>82</v>
      </c>
      <c r="I212" s="193">
        <v>138</v>
      </c>
      <c r="J212" s="193">
        <v>56</v>
      </c>
      <c r="K212" s="193">
        <v>108</v>
      </c>
      <c r="L212" s="193">
        <v>74</v>
      </c>
      <c r="M212" s="193">
        <v>0</v>
      </c>
      <c r="N212" s="194">
        <v>531</v>
      </c>
      <c r="O212" s="196">
        <v>320</v>
      </c>
      <c r="P212" s="196">
        <v>211</v>
      </c>
      <c r="Q212" s="196">
        <v>71</v>
      </c>
      <c r="R212" s="196">
        <v>294</v>
      </c>
      <c r="S212" s="196">
        <v>166</v>
      </c>
      <c r="T212" s="193">
        <v>506</v>
      </c>
      <c r="U212" s="193">
        <v>16</v>
      </c>
      <c r="V212" s="193">
        <v>9</v>
      </c>
      <c r="W212" s="193">
        <v>507</v>
      </c>
      <c r="X212" s="193" t="s">
        <v>1105</v>
      </c>
      <c r="Y212" s="193">
        <v>21</v>
      </c>
      <c r="Z212" s="193">
        <v>101</v>
      </c>
      <c r="AA212" s="193">
        <v>430</v>
      </c>
      <c r="AB212" s="193" t="s">
        <v>1105</v>
      </c>
      <c r="AC212" s="193">
        <v>32</v>
      </c>
      <c r="AD212" s="193">
        <v>29</v>
      </c>
      <c r="AE212" s="193">
        <v>29</v>
      </c>
      <c r="AF212" s="193">
        <v>88</v>
      </c>
      <c r="AG212" s="193">
        <v>22</v>
      </c>
      <c r="AH212" s="193">
        <v>145</v>
      </c>
      <c r="AI212" s="193">
        <v>48</v>
      </c>
      <c r="AJ212" s="193">
        <v>44</v>
      </c>
      <c r="AK212" s="193">
        <v>0</v>
      </c>
      <c r="AL212" s="193">
        <v>94</v>
      </c>
      <c r="AM212" s="193">
        <v>137</v>
      </c>
      <c r="AN212" s="193">
        <v>307</v>
      </c>
      <c r="AO212" s="193">
        <v>64</v>
      </c>
      <c r="AP212" s="193">
        <v>23</v>
      </c>
      <c r="AQ212" s="193">
        <v>20</v>
      </c>
      <c r="AR212" s="193">
        <v>103</v>
      </c>
      <c r="AS212" s="193">
        <v>156</v>
      </c>
      <c r="AT212" s="193">
        <v>218</v>
      </c>
      <c r="AU212" s="193">
        <v>34</v>
      </c>
      <c r="AV212" s="194">
        <v>294</v>
      </c>
      <c r="AW212" s="193">
        <v>115</v>
      </c>
      <c r="AX212" s="193">
        <v>83</v>
      </c>
      <c r="AY212" s="193">
        <v>79</v>
      </c>
      <c r="AZ212" s="203">
        <v>17</v>
      </c>
    </row>
    <row r="213" spans="1:52" ht="42.75" customHeight="1">
      <c r="A213" s="201" t="s">
        <v>238</v>
      </c>
      <c r="B213" s="202" t="s">
        <v>229</v>
      </c>
      <c r="C213" s="202" t="s">
        <v>230</v>
      </c>
      <c r="D213" s="194">
        <v>1342</v>
      </c>
      <c r="E213" s="193">
        <v>37</v>
      </c>
      <c r="F213" s="193">
        <v>632</v>
      </c>
      <c r="G213" s="193">
        <v>382</v>
      </c>
      <c r="H213" s="193">
        <v>67</v>
      </c>
      <c r="I213" s="193">
        <v>38</v>
      </c>
      <c r="J213" s="193">
        <v>46</v>
      </c>
      <c r="K213" s="193">
        <v>61</v>
      </c>
      <c r="L213" s="193">
        <v>80</v>
      </c>
      <c r="M213" s="193">
        <v>0</v>
      </c>
      <c r="N213" s="194">
        <v>449</v>
      </c>
      <c r="O213" s="196">
        <v>264</v>
      </c>
      <c r="P213" s="196">
        <v>185</v>
      </c>
      <c r="Q213" s="196">
        <v>50</v>
      </c>
      <c r="R213" s="196">
        <v>256</v>
      </c>
      <c r="S213" s="196">
        <v>144</v>
      </c>
      <c r="T213" s="193">
        <v>425</v>
      </c>
      <c r="U213" s="193">
        <v>12</v>
      </c>
      <c r="V213" s="193">
        <v>11</v>
      </c>
      <c r="W213" s="193">
        <v>422</v>
      </c>
      <c r="X213" s="193" t="s">
        <v>1105</v>
      </c>
      <c r="Y213" s="193">
        <v>26</v>
      </c>
      <c r="Z213" s="193">
        <v>89</v>
      </c>
      <c r="AA213" s="193">
        <v>360</v>
      </c>
      <c r="AB213" s="193" t="s">
        <v>1105</v>
      </c>
      <c r="AC213" s="193">
        <v>28</v>
      </c>
      <c r="AD213" s="193">
        <v>27</v>
      </c>
      <c r="AE213" s="193">
        <v>27</v>
      </c>
      <c r="AF213" s="193">
        <v>76</v>
      </c>
      <c r="AG213" s="193">
        <v>23</v>
      </c>
      <c r="AH213" s="193">
        <v>100</v>
      </c>
      <c r="AI213" s="193">
        <v>43</v>
      </c>
      <c r="AJ213" s="193">
        <v>28</v>
      </c>
      <c r="AK213" s="193">
        <v>0</v>
      </c>
      <c r="AL213" s="193">
        <v>94</v>
      </c>
      <c r="AM213" s="193">
        <v>99</v>
      </c>
      <c r="AN213" s="193">
        <v>257</v>
      </c>
      <c r="AO213" s="193">
        <v>80</v>
      </c>
      <c r="AP213" s="193">
        <v>14</v>
      </c>
      <c r="AQ213" s="193">
        <v>29</v>
      </c>
      <c r="AR213" s="193">
        <v>117</v>
      </c>
      <c r="AS213" s="193">
        <v>103</v>
      </c>
      <c r="AT213" s="193">
        <v>154</v>
      </c>
      <c r="AU213" s="193">
        <v>46</v>
      </c>
      <c r="AV213" s="194">
        <v>231</v>
      </c>
      <c r="AW213" s="193">
        <v>100</v>
      </c>
      <c r="AX213" s="193">
        <v>67</v>
      </c>
      <c r="AY213" s="193">
        <v>54</v>
      </c>
      <c r="AZ213" s="203">
        <v>10</v>
      </c>
    </row>
    <row r="214" spans="1:52" ht="42.75" customHeight="1">
      <c r="A214" s="201" t="s">
        <v>239</v>
      </c>
      <c r="B214" s="202" t="s">
        <v>229</v>
      </c>
      <c r="C214" s="202" t="s">
        <v>230</v>
      </c>
      <c r="D214" s="193">
        <v>210</v>
      </c>
      <c r="E214" s="193">
        <v>9</v>
      </c>
      <c r="F214" s="193">
        <v>77</v>
      </c>
      <c r="G214" s="193">
        <v>59</v>
      </c>
      <c r="H214" s="193">
        <v>19</v>
      </c>
      <c r="I214" s="193">
        <v>6</v>
      </c>
      <c r="J214" s="193">
        <v>11</v>
      </c>
      <c r="K214" s="193">
        <v>12</v>
      </c>
      <c r="L214" s="193">
        <v>17</v>
      </c>
      <c r="M214" s="193">
        <v>0</v>
      </c>
      <c r="N214" s="194">
        <v>78</v>
      </c>
      <c r="O214" s="196">
        <v>49</v>
      </c>
      <c r="P214" s="196">
        <v>28</v>
      </c>
      <c r="Q214" s="196">
        <v>8</v>
      </c>
      <c r="R214" s="196">
        <v>47</v>
      </c>
      <c r="S214" s="196">
        <v>22</v>
      </c>
      <c r="T214" s="193">
        <v>75</v>
      </c>
      <c r="U214" s="193">
        <v>0</v>
      </c>
      <c r="V214" s="193" t="s">
        <v>1105</v>
      </c>
      <c r="W214" s="193">
        <v>75</v>
      </c>
      <c r="X214" s="193">
        <v>0</v>
      </c>
      <c r="Y214" s="193" t="s">
        <v>1105</v>
      </c>
      <c r="Z214" s="193">
        <v>11</v>
      </c>
      <c r="AA214" s="193">
        <v>67</v>
      </c>
      <c r="AB214" s="193" t="s">
        <v>1105</v>
      </c>
      <c r="AC214" s="193">
        <v>6</v>
      </c>
      <c r="AD214" s="193">
        <v>6</v>
      </c>
      <c r="AE214" s="193" t="s">
        <v>1105</v>
      </c>
      <c r="AF214" s="193">
        <v>15</v>
      </c>
      <c r="AG214" s="193" t="s">
        <v>1105</v>
      </c>
      <c r="AH214" s="193">
        <v>17</v>
      </c>
      <c r="AI214" s="193">
        <v>6</v>
      </c>
      <c r="AJ214" s="193">
        <v>5</v>
      </c>
      <c r="AK214" s="193">
        <v>0</v>
      </c>
      <c r="AL214" s="193">
        <v>16</v>
      </c>
      <c r="AM214" s="193">
        <v>14</v>
      </c>
      <c r="AN214" s="193">
        <v>48</v>
      </c>
      <c r="AO214" s="193">
        <v>11</v>
      </c>
      <c r="AP214" s="193" t="s">
        <v>1105</v>
      </c>
      <c r="AQ214" s="193" t="s">
        <v>1105</v>
      </c>
      <c r="AR214" s="193">
        <v>19</v>
      </c>
      <c r="AS214" s="193">
        <v>26</v>
      </c>
      <c r="AT214" s="193">
        <v>21</v>
      </c>
      <c r="AU214" s="193">
        <v>8</v>
      </c>
      <c r="AV214" s="194">
        <v>32</v>
      </c>
      <c r="AW214" s="193">
        <v>12</v>
      </c>
      <c r="AX214" s="193">
        <v>7</v>
      </c>
      <c r="AY214" s="193">
        <v>11</v>
      </c>
      <c r="AZ214" s="203" t="s">
        <v>1105</v>
      </c>
    </row>
    <row r="215" spans="1:52" ht="42.75" customHeight="1">
      <c r="A215" s="201" t="s">
        <v>240</v>
      </c>
      <c r="B215" s="202" t="s">
        <v>229</v>
      </c>
      <c r="C215" s="202" t="s">
        <v>230</v>
      </c>
      <c r="D215" s="194">
        <v>1759</v>
      </c>
      <c r="E215" s="193">
        <v>70</v>
      </c>
      <c r="F215" s="193">
        <v>611</v>
      </c>
      <c r="G215" s="193">
        <v>623</v>
      </c>
      <c r="H215" s="193">
        <v>98</v>
      </c>
      <c r="I215" s="193">
        <v>77</v>
      </c>
      <c r="J215" s="193">
        <v>69</v>
      </c>
      <c r="K215" s="193">
        <v>101</v>
      </c>
      <c r="L215" s="193">
        <v>110</v>
      </c>
      <c r="M215" s="193">
        <v>0</v>
      </c>
      <c r="N215" s="194">
        <v>721</v>
      </c>
      <c r="O215" s="196">
        <v>451</v>
      </c>
      <c r="P215" s="196">
        <v>270</v>
      </c>
      <c r="Q215" s="196">
        <v>93</v>
      </c>
      <c r="R215" s="196">
        <v>413</v>
      </c>
      <c r="S215" s="196">
        <v>215</v>
      </c>
      <c r="T215" s="193">
        <v>699</v>
      </c>
      <c r="U215" s="193">
        <v>11</v>
      </c>
      <c r="V215" s="193">
        <v>10</v>
      </c>
      <c r="W215" s="193">
        <v>696</v>
      </c>
      <c r="X215" s="193" t="s">
        <v>1105</v>
      </c>
      <c r="Y215" s="193">
        <v>23</v>
      </c>
      <c r="Z215" s="193">
        <v>122</v>
      </c>
      <c r="AA215" s="193">
        <v>599</v>
      </c>
      <c r="AB215" s="193">
        <v>5</v>
      </c>
      <c r="AC215" s="193">
        <v>49</v>
      </c>
      <c r="AD215" s="193">
        <v>42</v>
      </c>
      <c r="AE215" s="193">
        <v>32</v>
      </c>
      <c r="AF215" s="193">
        <v>117</v>
      </c>
      <c r="AG215" s="193">
        <v>27</v>
      </c>
      <c r="AH215" s="193">
        <v>181</v>
      </c>
      <c r="AI215" s="193">
        <v>88</v>
      </c>
      <c r="AJ215" s="193">
        <v>61</v>
      </c>
      <c r="AK215" s="193" t="s">
        <v>1105</v>
      </c>
      <c r="AL215" s="193">
        <v>119</v>
      </c>
      <c r="AM215" s="193">
        <v>180</v>
      </c>
      <c r="AN215" s="193">
        <v>429</v>
      </c>
      <c r="AO215" s="193">
        <v>95</v>
      </c>
      <c r="AP215" s="193">
        <v>17</v>
      </c>
      <c r="AQ215" s="193">
        <v>34</v>
      </c>
      <c r="AR215" s="193">
        <v>144</v>
      </c>
      <c r="AS215" s="193">
        <v>203</v>
      </c>
      <c r="AT215" s="193">
        <v>281</v>
      </c>
      <c r="AU215" s="193">
        <v>58</v>
      </c>
      <c r="AV215" s="194">
        <v>389</v>
      </c>
      <c r="AW215" s="193">
        <v>169</v>
      </c>
      <c r="AX215" s="193">
        <v>100</v>
      </c>
      <c r="AY215" s="193">
        <v>107</v>
      </c>
      <c r="AZ215" s="203">
        <v>13</v>
      </c>
    </row>
    <row r="216" spans="1:52" ht="42.75" customHeight="1">
      <c r="A216" s="201" t="s">
        <v>241</v>
      </c>
      <c r="B216" s="202" t="s">
        <v>229</v>
      </c>
      <c r="C216" s="202" t="s">
        <v>230</v>
      </c>
      <c r="D216" s="193">
        <v>193</v>
      </c>
      <c r="E216" s="193">
        <v>6</v>
      </c>
      <c r="F216" s="193">
        <v>70</v>
      </c>
      <c r="G216" s="193">
        <v>61</v>
      </c>
      <c r="H216" s="193">
        <v>17</v>
      </c>
      <c r="I216" s="193" t="s">
        <v>1105</v>
      </c>
      <c r="J216" s="193">
        <v>10</v>
      </c>
      <c r="K216" s="193">
        <v>6</v>
      </c>
      <c r="L216" s="193">
        <v>20</v>
      </c>
      <c r="M216" s="193" t="s">
        <v>1105</v>
      </c>
      <c r="N216" s="194">
        <v>78</v>
      </c>
      <c r="O216" s="196">
        <v>42</v>
      </c>
      <c r="P216" s="196">
        <v>35</v>
      </c>
      <c r="Q216" s="196">
        <v>6</v>
      </c>
      <c r="R216" s="196">
        <v>36</v>
      </c>
      <c r="S216" s="196">
        <v>36</v>
      </c>
      <c r="T216" s="193">
        <v>74</v>
      </c>
      <c r="U216" s="193">
        <v>0</v>
      </c>
      <c r="V216" s="193" t="s">
        <v>1105</v>
      </c>
      <c r="W216" s="193">
        <v>74</v>
      </c>
      <c r="X216" s="193">
        <v>0</v>
      </c>
      <c r="Y216" s="193" t="s">
        <v>1105</v>
      </c>
      <c r="Z216" s="193">
        <v>11</v>
      </c>
      <c r="AA216" s="193">
        <v>67</v>
      </c>
      <c r="AB216" s="193" t="s">
        <v>1105</v>
      </c>
      <c r="AC216" s="193">
        <v>8</v>
      </c>
      <c r="AD216" s="193" t="s">
        <v>1105</v>
      </c>
      <c r="AE216" s="193" t="s">
        <v>1105</v>
      </c>
      <c r="AF216" s="193">
        <v>17</v>
      </c>
      <c r="AG216" s="193">
        <v>5</v>
      </c>
      <c r="AH216" s="193">
        <v>14</v>
      </c>
      <c r="AI216" s="193">
        <v>9</v>
      </c>
      <c r="AJ216" s="193">
        <v>5</v>
      </c>
      <c r="AK216" s="193">
        <v>0</v>
      </c>
      <c r="AL216" s="193">
        <v>11</v>
      </c>
      <c r="AM216" s="193">
        <v>14</v>
      </c>
      <c r="AN216" s="193">
        <v>49</v>
      </c>
      <c r="AO216" s="193">
        <v>14</v>
      </c>
      <c r="AP216" s="193" t="s">
        <v>1105</v>
      </c>
      <c r="AQ216" s="193">
        <v>5</v>
      </c>
      <c r="AR216" s="193">
        <v>17</v>
      </c>
      <c r="AS216" s="193">
        <v>23</v>
      </c>
      <c r="AT216" s="193">
        <v>28</v>
      </c>
      <c r="AU216" s="193">
        <v>5</v>
      </c>
      <c r="AV216" s="194">
        <v>42</v>
      </c>
      <c r="AW216" s="193">
        <v>12</v>
      </c>
      <c r="AX216" s="193">
        <v>17</v>
      </c>
      <c r="AY216" s="193">
        <v>12</v>
      </c>
      <c r="AZ216" s="203" t="s">
        <v>1105</v>
      </c>
    </row>
    <row r="217" spans="1:52" ht="42.75" customHeight="1">
      <c r="A217" s="201" t="s">
        <v>242</v>
      </c>
      <c r="B217" s="202" t="s">
        <v>229</v>
      </c>
      <c r="C217" s="202" t="s">
        <v>230</v>
      </c>
      <c r="D217" s="194">
        <v>1121</v>
      </c>
      <c r="E217" s="193">
        <v>35</v>
      </c>
      <c r="F217" s="193">
        <v>420</v>
      </c>
      <c r="G217" s="193">
        <v>350</v>
      </c>
      <c r="H217" s="193">
        <v>67</v>
      </c>
      <c r="I217" s="193">
        <v>20</v>
      </c>
      <c r="J217" s="193">
        <v>66</v>
      </c>
      <c r="K217" s="193">
        <v>55</v>
      </c>
      <c r="L217" s="193">
        <v>109</v>
      </c>
      <c r="M217" s="193">
        <v>0</v>
      </c>
      <c r="N217" s="194">
        <v>417</v>
      </c>
      <c r="O217" s="196">
        <v>252</v>
      </c>
      <c r="P217" s="196">
        <v>165</v>
      </c>
      <c r="Q217" s="196">
        <v>56</v>
      </c>
      <c r="R217" s="196">
        <v>258</v>
      </c>
      <c r="S217" s="196">
        <v>102</v>
      </c>
      <c r="T217" s="193">
        <v>393</v>
      </c>
      <c r="U217" s="193">
        <v>18</v>
      </c>
      <c r="V217" s="193">
        <v>6</v>
      </c>
      <c r="W217" s="193">
        <v>388</v>
      </c>
      <c r="X217" s="193" t="s">
        <v>1105</v>
      </c>
      <c r="Y217" s="193">
        <v>26</v>
      </c>
      <c r="Z217" s="193">
        <v>57</v>
      </c>
      <c r="AA217" s="193">
        <v>360</v>
      </c>
      <c r="AB217" s="193" t="s">
        <v>1105</v>
      </c>
      <c r="AC217" s="193">
        <v>29</v>
      </c>
      <c r="AD217" s="193">
        <v>30</v>
      </c>
      <c r="AE217" s="193">
        <v>17</v>
      </c>
      <c r="AF217" s="193">
        <v>73</v>
      </c>
      <c r="AG217" s="193">
        <v>17</v>
      </c>
      <c r="AH217" s="193">
        <v>106</v>
      </c>
      <c r="AI217" s="193">
        <v>34</v>
      </c>
      <c r="AJ217" s="193">
        <v>31</v>
      </c>
      <c r="AK217" s="193">
        <v>0</v>
      </c>
      <c r="AL217" s="193">
        <v>77</v>
      </c>
      <c r="AM217" s="193">
        <v>86</v>
      </c>
      <c r="AN217" s="193">
        <v>248</v>
      </c>
      <c r="AO217" s="193">
        <v>72</v>
      </c>
      <c r="AP217" s="193">
        <v>12</v>
      </c>
      <c r="AQ217" s="193">
        <v>33</v>
      </c>
      <c r="AR217" s="193">
        <v>133</v>
      </c>
      <c r="AS217" s="193">
        <v>106</v>
      </c>
      <c r="AT217" s="193">
        <v>99</v>
      </c>
      <c r="AU217" s="193">
        <v>45</v>
      </c>
      <c r="AV217" s="194">
        <v>195</v>
      </c>
      <c r="AW217" s="193">
        <v>78</v>
      </c>
      <c r="AX217" s="193">
        <v>58</v>
      </c>
      <c r="AY217" s="193">
        <v>47</v>
      </c>
      <c r="AZ217" s="203">
        <v>12</v>
      </c>
    </row>
    <row r="218" spans="1:52" ht="42.75" customHeight="1">
      <c r="A218" s="201" t="s">
        <v>243</v>
      </c>
      <c r="B218" s="202" t="s">
        <v>229</v>
      </c>
      <c r="C218" s="202" t="s">
        <v>230</v>
      </c>
      <c r="D218" s="194">
        <v>5929</v>
      </c>
      <c r="E218" s="193">
        <v>229</v>
      </c>
      <c r="F218" s="194">
        <v>1956</v>
      </c>
      <c r="G218" s="194">
        <v>2264</v>
      </c>
      <c r="H218" s="193">
        <v>223</v>
      </c>
      <c r="I218" s="193">
        <v>140</v>
      </c>
      <c r="J218" s="193">
        <v>221</v>
      </c>
      <c r="K218" s="193">
        <v>260</v>
      </c>
      <c r="L218" s="193">
        <v>633</v>
      </c>
      <c r="M218" s="193" t="s">
        <v>1105</v>
      </c>
      <c r="N218" s="194">
        <v>2487</v>
      </c>
      <c r="O218" s="195">
        <v>1461</v>
      </c>
      <c r="P218" s="195">
        <v>1025</v>
      </c>
      <c r="Q218" s="196">
        <v>410</v>
      </c>
      <c r="R218" s="195">
        <v>1514</v>
      </c>
      <c r="S218" s="196">
        <v>563</v>
      </c>
      <c r="T218" s="194">
        <v>2365</v>
      </c>
      <c r="U218" s="193">
        <v>32</v>
      </c>
      <c r="V218" s="193">
        <v>90</v>
      </c>
      <c r="W218" s="194">
        <v>2329</v>
      </c>
      <c r="X218" s="193">
        <v>6</v>
      </c>
      <c r="Y218" s="193">
        <v>152</v>
      </c>
      <c r="Z218" s="193">
        <v>401</v>
      </c>
      <c r="AA218" s="194">
        <v>2086</v>
      </c>
      <c r="AB218" s="193">
        <v>22</v>
      </c>
      <c r="AC218" s="193">
        <v>243</v>
      </c>
      <c r="AD218" s="193">
        <v>201</v>
      </c>
      <c r="AE218" s="193">
        <v>130</v>
      </c>
      <c r="AF218" s="193">
        <v>495</v>
      </c>
      <c r="AG218" s="193">
        <v>63</v>
      </c>
      <c r="AH218" s="193">
        <v>438</v>
      </c>
      <c r="AI218" s="193">
        <v>179</v>
      </c>
      <c r="AJ218" s="193">
        <v>184</v>
      </c>
      <c r="AK218" s="193" t="s">
        <v>1105</v>
      </c>
      <c r="AL218" s="193">
        <v>529</v>
      </c>
      <c r="AM218" s="193">
        <v>492</v>
      </c>
      <c r="AN218" s="194">
        <v>1405</v>
      </c>
      <c r="AO218" s="193">
        <v>496</v>
      </c>
      <c r="AP218" s="193">
        <v>93</v>
      </c>
      <c r="AQ218" s="193">
        <v>71</v>
      </c>
      <c r="AR218" s="193">
        <v>486</v>
      </c>
      <c r="AS218" s="193">
        <v>895</v>
      </c>
      <c r="AT218" s="193">
        <v>885</v>
      </c>
      <c r="AU218" s="193">
        <v>150</v>
      </c>
      <c r="AV218" s="194">
        <v>1438</v>
      </c>
      <c r="AW218" s="193">
        <v>654</v>
      </c>
      <c r="AX218" s="193">
        <v>342</v>
      </c>
      <c r="AY218" s="193">
        <v>363</v>
      </c>
      <c r="AZ218" s="203">
        <v>79</v>
      </c>
    </row>
    <row r="219" spans="1:52" ht="42.75" customHeight="1">
      <c r="A219" s="201" t="s">
        <v>244</v>
      </c>
      <c r="B219" s="202" t="s">
        <v>229</v>
      </c>
      <c r="C219" s="202" t="s">
        <v>230</v>
      </c>
      <c r="D219" s="193">
        <v>157</v>
      </c>
      <c r="E219" s="193">
        <v>10</v>
      </c>
      <c r="F219" s="193">
        <v>47</v>
      </c>
      <c r="G219" s="193">
        <v>45</v>
      </c>
      <c r="H219" s="193">
        <v>14</v>
      </c>
      <c r="I219" s="193" t="s">
        <v>1105</v>
      </c>
      <c r="J219" s="193">
        <v>7</v>
      </c>
      <c r="K219" s="193">
        <v>16</v>
      </c>
      <c r="L219" s="193">
        <v>15</v>
      </c>
      <c r="M219" s="193">
        <v>0</v>
      </c>
      <c r="N219" s="194">
        <v>59</v>
      </c>
      <c r="O219" s="196">
        <v>38</v>
      </c>
      <c r="P219" s="196">
        <v>21</v>
      </c>
      <c r="Q219" s="196">
        <v>8</v>
      </c>
      <c r="R219" s="196">
        <v>25</v>
      </c>
      <c r="S219" s="196">
        <v>26</v>
      </c>
      <c r="T219" s="193">
        <v>57</v>
      </c>
      <c r="U219" s="193" t="s">
        <v>1105</v>
      </c>
      <c r="V219" s="193" t="s">
        <v>1105</v>
      </c>
      <c r="W219" s="193">
        <v>57</v>
      </c>
      <c r="X219" s="193">
        <v>0</v>
      </c>
      <c r="Y219" s="193" t="s">
        <v>1105</v>
      </c>
      <c r="Z219" s="193">
        <v>9</v>
      </c>
      <c r="AA219" s="193">
        <v>50</v>
      </c>
      <c r="AB219" s="193">
        <v>0</v>
      </c>
      <c r="AC219" s="193" t="s">
        <v>1105</v>
      </c>
      <c r="AD219" s="193" t="s">
        <v>1105</v>
      </c>
      <c r="AE219" s="193" t="s">
        <v>1105</v>
      </c>
      <c r="AF219" s="193">
        <v>9</v>
      </c>
      <c r="AG219" s="193" t="s">
        <v>1105</v>
      </c>
      <c r="AH219" s="193">
        <v>17</v>
      </c>
      <c r="AI219" s="193">
        <v>11</v>
      </c>
      <c r="AJ219" s="193">
        <v>5</v>
      </c>
      <c r="AK219" s="193">
        <v>0</v>
      </c>
      <c r="AL219" s="193">
        <v>8</v>
      </c>
      <c r="AM219" s="193">
        <v>17</v>
      </c>
      <c r="AN219" s="193">
        <v>35</v>
      </c>
      <c r="AO219" s="193">
        <v>8</v>
      </c>
      <c r="AP219" s="193">
        <v>0</v>
      </c>
      <c r="AQ219" s="193" t="s">
        <v>1105</v>
      </c>
      <c r="AR219" s="193">
        <v>10</v>
      </c>
      <c r="AS219" s="193">
        <v>32</v>
      </c>
      <c r="AT219" s="193">
        <v>12</v>
      </c>
      <c r="AU219" s="193" t="s">
        <v>1105</v>
      </c>
      <c r="AV219" s="194">
        <v>32</v>
      </c>
      <c r="AW219" s="193">
        <v>9</v>
      </c>
      <c r="AX219" s="193">
        <v>10</v>
      </c>
      <c r="AY219" s="193">
        <v>9</v>
      </c>
      <c r="AZ219" s="203" t="s">
        <v>1105</v>
      </c>
    </row>
    <row r="220" spans="1:52" ht="42.75" customHeight="1">
      <c r="A220" s="201" t="s">
        <v>245</v>
      </c>
      <c r="B220" s="202" t="s">
        <v>229</v>
      </c>
      <c r="C220" s="202" t="s">
        <v>230</v>
      </c>
      <c r="D220" s="193">
        <v>379</v>
      </c>
      <c r="E220" s="193">
        <v>14</v>
      </c>
      <c r="F220" s="193">
        <v>137</v>
      </c>
      <c r="G220" s="193">
        <v>119</v>
      </c>
      <c r="H220" s="193">
        <v>20</v>
      </c>
      <c r="I220" s="193">
        <v>17</v>
      </c>
      <c r="J220" s="193">
        <v>19</v>
      </c>
      <c r="K220" s="193">
        <v>33</v>
      </c>
      <c r="L220" s="193">
        <v>20</v>
      </c>
      <c r="M220" s="193">
        <v>0</v>
      </c>
      <c r="N220" s="194">
        <v>139</v>
      </c>
      <c r="O220" s="196">
        <v>84</v>
      </c>
      <c r="P220" s="196">
        <v>55</v>
      </c>
      <c r="Q220" s="196">
        <v>18</v>
      </c>
      <c r="R220" s="196">
        <v>71</v>
      </c>
      <c r="S220" s="196">
        <v>50</v>
      </c>
      <c r="T220" s="193">
        <v>135</v>
      </c>
      <c r="U220" s="193" t="s">
        <v>1105</v>
      </c>
      <c r="V220" s="193" t="s">
        <v>1105</v>
      </c>
      <c r="W220" s="193">
        <v>135</v>
      </c>
      <c r="X220" s="193" t="s">
        <v>1105</v>
      </c>
      <c r="Y220" s="193" t="s">
        <v>1105</v>
      </c>
      <c r="Z220" s="193">
        <v>23</v>
      </c>
      <c r="AA220" s="193">
        <v>115</v>
      </c>
      <c r="AB220" s="193" t="s">
        <v>1105</v>
      </c>
      <c r="AC220" s="193" t="s">
        <v>1105</v>
      </c>
      <c r="AD220" s="193">
        <v>9</v>
      </c>
      <c r="AE220" s="193">
        <v>7</v>
      </c>
      <c r="AF220" s="193">
        <v>30</v>
      </c>
      <c r="AG220" s="193">
        <v>8</v>
      </c>
      <c r="AH220" s="193">
        <v>35</v>
      </c>
      <c r="AI220" s="193">
        <v>14</v>
      </c>
      <c r="AJ220" s="193">
        <v>11</v>
      </c>
      <c r="AK220" s="193">
        <v>0</v>
      </c>
      <c r="AL220" s="193">
        <v>19</v>
      </c>
      <c r="AM220" s="193">
        <v>39</v>
      </c>
      <c r="AN220" s="193">
        <v>80</v>
      </c>
      <c r="AO220" s="193">
        <v>15</v>
      </c>
      <c r="AP220" s="193" t="s">
        <v>1105</v>
      </c>
      <c r="AQ220" s="193">
        <v>8</v>
      </c>
      <c r="AR220" s="193">
        <v>28</v>
      </c>
      <c r="AS220" s="193">
        <v>46</v>
      </c>
      <c r="AT220" s="193">
        <v>46</v>
      </c>
      <c r="AU220" s="193">
        <v>11</v>
      </c>
      <c r="AV220" s="194">
        <v>75</v>
      </c>
      <c r="AW220" s="193">
        <v>30</v>
      </c>
      <c r="AX220" s="193">
        <v>18</v>
      </c>
      <c r="AY220" s="193">
        <v>23</v>
      </c>
      <c r="AZ220" s="203" t="s">
        <v>1105</v>
      </c>
    </row>
    <row r="221" spans="1:52" ht="42.75" customHeight="1">
      <c r="A221" s="201" t="s">
        <v>246</v>
      </c>
      <c r="B221" s="202" t="s">
        <v>229</v>
      </c>
      <c r="C221" s="202" t="s">
        <v>230</v>
      </c>
      <c r="D221" s="193">
        <v>176</v>
      </c>
      <c r="E221" s="193">
        <v>9</v>
      </c>
      <c r="F221" s="193">
        <v>63</v>
      </c>
      <c r="G221" s="193">
        <v>58</v>
      </c>
      <c r="H221" s="193">
        <v>13</v>
      </c>
      <c r="I221" s="193">
        <v>5</v>
      </c>
      <c r="J221" s="193">
        <v>9</v>
      </c>
      <c r="K221" s="193">
        <v>8</v>
      </c>
      <c r="L221" s="193">
        <v>12</v>
      </c>
      <c r="M221" s="193">
        <v>0</v>
      </c>
      <c r="N221" s="194">
        <v>71</v>
      </c>
      <c r="O221" s="196">
        <v>37</v>
      </c>
      <c r="P221" s="196">
        <v>34</v>
      </c>
      <c r="Q221" s="196">
        <v>8</v>
      </c>
      <c r="R221" s="196">
        <v>37</v>
      </c>
      <c r="S221" s="196">
        <v>26</v>
      </c>
      <c r="T221" s="193">
        <v>70</v>
      </c>
      <c r="U221" s="193">
        <v>0</v>
      </c>
      <c r="V221" s="193">
        <v>0</v>
      </c>
      <c r="W221" s="193">
        <v>70</v>
      </c>
      <c r="X221" s="193">
        <v>0</v>
      </c>
      <c r="Y221" s="193" t="s">
        <v>1105</v>
      </c>
      <c r="Z221" s="193">
        <v>12</v>
      </c>
      <c r="AA221" s="193">
        <v>59</v>
      </c>
      <c r="AB221" s="193">
        <v>0</v>
      </c>
      <c r="AC221" s="193">
        <v>7</v>
      </c>
      <c r="AD221" s="193" t="s">
        <v>1105</v>
      </c>
      <c r="AE221" s="193">
        <v>8</v>
      </c>
      <c r="AF221" s="193">
        <v>8</v>
      </c>
      <c r="AG221" s="193" t="s">
        <v>1105</v>
      </c>
      <c r="AH221" s="193">
        <v>15</v>
      </c>
      <c r="AI221" s="193">
        <v>9</v>
      </c>
      <c r="AJ221" s="193">
        <v>5</v>
      </c>
      <c r="AK221" s="193">
        <v>0</v>
      </c>
      <c r="AL221" s="193">
        <v>14</v>
      </c>
      <c r="AM221" s="193">
        <v>18</v>
      </c>
      <c r="AN221" s="193">
        <v>34</v>
      </c>
      <c r="AO221" s="193">
        <v>15</v>
      </c>
      <c r="AP221" s="193" t="s">
        <v>1105</v>
      </c>
      <c r="AQ221" s="193" t="s">
        <v>1105</v>
      </c>
      <c r="AR221" s="193">
        <v>12</v>
      </c>
      <c r="AS221" s="193">
        <v>29</v>
      </c>
      <c r="AT221" s="193">
        <v>20</v>
      </c>
      <c r="AU221" s="193">
        <v>7</v>
      </c>
      <c r="AV221" s="194">
        <v>32</v>
      </c>
      <c r="AW221" s="193">
        <v>11</v>
      </c>
      <c r="AX221" s="193">
        <v>9</v>
      </c>
      <c r="AY221" s="193">
        <v>10</v>
      </c>
      <c r="AZ221" s="203" t="s">
        <v>1105</v>
      </c>
    </row>
    <row r="222" spans="1:52" ht="42.75" customHeight="1">
      <c r="A222" s="201" t="s">
        <v>247</v>
      </c>
      <c r="B222" s="202" t="s">
        <v>229</v>
      </c>
      <c r="C222" s="202" t="s">
        <v>230</v>
      </c>
      <c r="D222" s="193">
        <v>453</v>
      </c>
      <c r="E222" s="193">
        <v>23</v>
      </c>
      <c r="F222" s="193">
        <v>177</v>
      </c>
      <c r="G222" s="193">
        <v>143</v>
      </c>
      <c r="H222" s="193">
        <v>27</v>
      </c>
      <c r="I222" s="193">
        <v>5</v>
      </c>
      <c r="J222" s="193">
        <v>22</v>
      </c>
      <c r="K222" s="193">
        <v>22</v>
      </c>
      <c r="L222" s="193">
        <v>33</v>
      </c>
      <c r="M222" s="193">
        <v>0</v>
      </c>
      <c r="N222" s="194">
        <v>170</v>
      </c>
      <c r="O222" s="196">
        <v>111</v>
      </c>
      <c r="P222" s="196">
        <v>60</v>
      </c>
      <c r="Q222" s="196">
        <v>19</v>
      </c>
      <c r="R222" s="196">
        <v>95</v>
      </c>
      <c r="S222" s="196">
        <v>57</v>
      </c>
      <c r="T222" s="193">
        <v>168</v>
      </c>
      <c r="U222" s="193" t="s">
        <v>1105</v>
      </c>
      <c r="V222" s="193" t="s">
        <v>1105</v>
      </c>
      <c r="W222" s="193">
        <v>167</v>
      </c>
      <c r="X222" s="193">
        <v>0</v>
      </c>
      <c r="Y222" s="193" t="s">
        <v>1105</v>
      </c>
      <c r="Z222" s="193">
        <v>29</v>
      </c>
      <c r="AA222" s="193">
        <v>142</v>
      </c>
      <c r="AB222" s="193" t="s">
        <v>1105</v>
      </c>
      <c r="AC222" s="193">
        <v>13</v>
      </c>
      <c r="AD222" s="193">
        <v>12</v>
      </c>
      <c r="AE222" s="193">
        <v>8</v>
      </c>
      <c r="AF222" s="193">
        <v>31</v>
      </c>
      <c r="AG222" s="193">
        <v>10</v>
      </c>
      <c r="AH222" s="193">
        <v>35</v>
      </c>
      <c r="AI222" s="193">
        <v>16</v>
      </c>
      <c r="AJ222" s="193">
        <v>13</v>
      </c>
      <c r="AK222" s="193">
        <v>0</v>
      </c>
      <c r="AL222" s="193">
        <v>32</v>
      </c>
      <c r="AM222" s="193">
        <v>34</v>
      </c>
      <c r="AN222" s="193">
        <v>111</v>
      </c>
      <c r="AO222" s="193">
        <v>20</v>
      </c>
      <c r="AP222" s="193">
        <v>6</v>
      </c>
      <c r="AQ222" s="193">
        <v>7</v>
      </c>
      <c r="AR222" s="193">
        <v>50</v>
      </c>
      <c r="AS222" s="193">
        <v>31</v>
      </c>
      <c r="AT222" s="193">
        <v>69</v>
      </c>
      <c r="AU222" s="193">
        <v>14</v>
      </c>
      <c r="AV222" s="194">
        <v>93</v>
      </c>
      <c r="AW222" s="193">
        <v>33</v>
      </c>
      <c r="AX222" s="193">
        <v>23</v>
      </c>
      <c r="AY222" s="193">
        <v>32</v>
      </c>
      <c r="AZ222" s="203">
        <v>5</v>
      </c>
    </row>
    <row r="223" spans="1:52" ht="42.75" customHeight="1">
      <c r="A223" s="201" t="s">
        <v>248</v>
      </c>
      <c r="B223" s="202" t="s">
        <v>249</v>
      </c>
      <c r="C223" s="202" t="s">
        <v>250</v>
      </c>
      <c r="D223" s="193">
        <v>111</v>
      </c>
      <c r="E223" s="193">
        <v>5</v>
      </c>
      <c r="F223" s="193">
        <v>53</v>
      </c>
      <c r="G223" s="193">
        <v>29</v>
      </c>
      <c r="H223" s="193">
        <v>5</v>
      </c>
      <c r="I223" s="193">
        <v>6</v>
      </c>
      <c r="J223" s="193">
        <v>7</v>
      </c>
      <c r="K223" s="193" t="s">
        <v>1105</v>
      </c>
      <c r="L223" s="193">
        <v>6</v>
      </c>
      <c r="M223" s="193">
        <v>0</v>
      </c>
      <c r="N223" s="194">
        <v>34</v>
      </c>
      <c r="O223" s="196">
        <v>21</v>
      </c>
      <c r="P223" s="196">
        <v>12</v>
      </c>
      <c r="Q223" s="196" t="s">
        <v>1105</v>
      </c>
      <c r="R223" s="196">
        <v>19</v>
      </c>
      <c r="S223" s="196">
        <v>13</v>
      </c>
      <c r="T223" s="193">
        <v>27</v>
      </c>
      <c r="U223" s="193" t="s">
        <v>1105</v>
      </c>
      <c r="V223" s="193" t="s">
        <v>1105</v>
      </c>
      <c r="W223" s="193">
        <v>21</v>
      </c>
      <c r="X223" s="193">
        <v>5</v>
      </c>
      <c r="Y223" s="193">
        <v>7</v>
      </c>
      <c r="Z223" s="193" t="s">
        <v>1105</v>
      </c>
      <c r="AA223" s="193">
        <v>29</v>
      </c>
      <c r="AB223" s="193" t="s">
        <v>1105</v>
      </c>
      <c r="AC223" s="193" t="s">
        <v>1105</v>
      </c>
      <c r="AD223" s="193" t="s">
        <v>1105</v>
      </c>
      <c r="AE223" s="193" t="s">
        <v>1105</v>
      </c>
      <c r="AF223" s="193">
        <v>6</v>
      </c>
      <c r="AG223" s="193" t="s">
        <v>1105</v>
      </c>
      <c r="AH223" s="193" t="s">
        <v>1105</v>
      </c>
      <c r="AI223" s="193" t="s">
        <v>1105</v>
      </c>
      <c r="AJ223" s="193">
        <v>5</v>
      </c>
      <c r="AK223" s="193">
        <v>0</v>
      </c>
      <c r="AL223" s="193" t="s">
        <v>1105</v>
      </c>
      <c r="AM223" s="193">
        <v>10</v>
      </c>
      <c r="AN223" s="193">
        <v>16</v>
      </c>
      <c r="AO223" s="193">
        <v>5</v>
      </c>
      <c r="AP223" s="193" t="s">
        <v>1105</v>
      </c>
      <c r="AQ223" s="193" t="s">
        <v>1105</v>
      </c>
      <c r="AR223" s="193">
        <v>11</v>
      </c>
      <c r="AS223" s="193">
        <v>6</v>
      </c>
      <c r="AT223" s="193">
        <v>13</v>
      </c>
      <c r="AU223" s="193" t="s">
        <v>1105</v>
      </c>
      <c r="AV223" s="194">
        <v>17</v>
      </c>
      <c r="AW223" s="193">
        <v>8</v>
      </c>
      <c r="AX223" s="193" t="s">
        <v>1105</v>
      </c>
      <c r="AY223" s="193" t="s">
        <v>1105</v>
      </c>
      <c r="AZ223" s="203" t="s">
        <v>1105</v>
      </c>
    </row>
    <row r="224" spans="1:52" ht="42.75" customHeight="1">
      <c r="A224" s="201" t="s">
        <v>251</v>
      </c>
      <c r="B224" s="202" t="s">
        <v>249</v>
      </c>
      <c r="C224" s="202" t="s">
        <v>250</v>
      </c>
      <c r="D224" s="193">
        <v>214</v>
      </c>
      <c r="E224" s="193" t="s">
        <v>1105</v>
      </c>
      <c r="F224" s="193">
        <v>104</v>
      </c>
      <c r="G224" s="193">
        <v>44</v>
      </c>
      <c r="H224" s="193">
        <v>16</v>
      </c>
      <c r="I224" s="193">
        <v>19</v>
      </c>
      <c r="J224" s="193">
        <v>5</v>
      </c>
      <c r="K224" s="193">
        <v>7</v>
      </c>
      <c r="L224" s="193">
        <v>17</v>
      </c>
      <c r="M224" s="193">
        <v>0</v>
      </c>
      <c r="N224" s="194">
        <v>60</v>
      </c>
      <c r="O224" s="196">
        <v>39</v>
      </c>
      <c r="P224" s="196">
        <v>20</v>
      </c>
      <c r="Q224" s="196" t="s">
        <v>1105</v>
      </c>
      <c r="R224" s="196">
        <v>39</v>
      </c>
      <c r="S224" s="196">
        <v>18</v>
      </c>
      <c r="T224" s="193">
        <v>40</v>
      </c>
      <c r="U224" s="193" t="s">
        <v>1105</v>
      </c>
      <c r="V224" s="193">
        <v>17</v>
      </c>
      <c r="W224" s="193" t="s">
        <v>1105</v>
      </c>
      <c r="X224" s="193">
        <v>38</v>
      </c>
      <c r="Y224" s="193">
        <v>20</v>
      </c>
      <c r="Z224" s="193">
        <v>5</v>
      </c>
      <c r="AA224" s="193">
        <v>55</v>
      </c>
      <c r="AB224" s="193">
        <v>0</v>
      </c>
      <c r="AC224" s="193">
        <v>5</v>
      </c>
      <c r="AD224" s="193" t="s">
        <v>1105</v>
      </c>
      <c r="AE224" s="193" t="s">
        <v>1105</v>
      </c>
      <c r="AF224" s="193">
        <v>8</v>
      </c>
      <c r="AG224" s="193">
        <v>10</v>
      </c>
      <c r="AH224" s="193">
        <v>7</v>
      </c>
      <c r="AI224" s="193">
        <v>7</v>
      </c>
      <c r="AJ224" s="193">
        <v>8</v>
      </c>
      <c r="AK224" s="193">
        <v>0</v>
      </c>
      <c r="AL224" s="193">
        <v>8</v>
      </c>
      <c r="AM224" s="193">
        <v>12</v>
      </c>
      <c r="AN224" s="193">
        <v>29</v>
      </c>
      <c r="AO224" s="193">
        <v>9</v>
      </c>
      <c r="AP224" s="193">
        <v>10</v>
      </c>
      <c r="AQ224" s="193" t="s">
        <v>1105</v>
      </c>
      <c r="AR224" s="193">
        <v>20</v>
      </c>
      <c r="AS224" s="193">
        <v>17</v>
      </c>
      <c r="AT224" s="193">
        <v>11</v>
      </c>
      <c r="AU224" s="193">
        <v>9</v>
      </c>
      <c r="AV224" s="194">
        <v>23</v>
      </c>
      <c r="AW224" s="193">
        <v>10</v>
      </c>
      <c r="AX224" s="193">
        <v>5</v>
      </c>
      <c r="AY224" s="193">
        <v>7</v>
      </c>
      <c r="AZ224" s="203" t="s">
        <v>1105</v>
      </c>
    </row>
    <row r="225" spans="1:52" ht="42.75" customHeight="1">
      <c r="A225" s="201" t="s">
        <v>252</v>
      </c>
      <c r="B225" s="202" t="s">
        <v>249</v>
      </c>
      <c r="C225" s="202" t="s">
        <v>250</v>
      </c>
      <c r="D225" s="193">
        <v>419</v>
      </c>
      <c r="E225" s="193">
        <v>18</v>
      </c>
      <c r="F225" s="193">
        <v>191</v>
      </c>
      <c r="G225" s="193">
        <v>102</v>
      </c>
      <c r="H225" s="193">
        <v>16</v>
      </c>
      <c r="I225" s="193">
        <v>20</v>
      </c>
      <c r="J225" s="193">
        <v>26</v>
      </c>
      <c r="K225" s="193">
        <v>13</v>
      </c>
      <c r="L225" s="193">
        <v>33</v>
      </c>
      <c r="M225" s="193">
        <v>0</v>
      </c>
      <c r="N225" s="194">
        <v>118</v>
      </c>
      <c r="O225" s="196">
        <v>72</v>
      </c>
      <c r="P225" s="196">
        <v>46</v>
      </c>
      <c r="Q225" s="196">
        <v>8</v>
      </c>
      <c r="R225" s="196">
        <v>71</v>
      </c>
      <c r="S225" s="196">
        <v>40</v>
      </c>
      <c r="T225" s="193">
        <v>103</v>
      </c>
      <c r="U225" s="193">
        <v>7</v>
      </c>
      <c r="V225" s="193">
        <v>8</v>
      </c>
      <c r="W225" s="193">
        <v>58</v>
      </c>
      <c r="X225" s="193">
        <v>44</v>
      </c>
      <c r="Y225" s="193">
        <v>16</v>
      </c>
      <c r="Z225" s="193">
        <v>18</v>
      </c>
      <c r="AA225" s="193">
        <v>100</v>
      </c>
      <c r="AB225" s="193" t="s">
        <v>1105</v>
      </c>
      <c r="AC225" s="193">
        <v>5</v>
      </c>
      <c r="AD225" s="193">
        <v>8</v>
      </c>
      <c r="AE225" s="193">
        <v>8</v>
      </c>
      <c r="AF225" s="193">
        <v>21</v>
      </c>
      <c r="AG225" s="193">
        <v>9</v>
      </c>
      <c r="AH225" s="193">
        <v>22</v>
      </c>
      <c r="AI225" s="193">
        <v>14</v>
      </c>
      <c r="AJ225" s="193">
        <v>11</v>
      </c>
      <c r="AK225" s="193">
        <v>0</v>
      </c>
      <c r="AL225" s="193">
        <v>19</v>
      </c>
      <c r="AM225" s="193">
        <v>32</v>
      </c>
      <c r="AN225" s="193">
        <v>57</v>
      </c>
      <c r="AO225" s="193">
        <v>20</v>
      </c>
      <c r="AP225" s="193">
        <v>9</v>
      </c>
      <c r="AQ225" s="193" t="s">
        <v>1105</v>
      </c>
      <c r="AR225" s="193">
        <v>35</v>
      </c>
      <c r="AS225" s="193">
        <v>22</v>
      </c>
      <c r="AT225" s="193">
        <v>47</v>
      </c>
      <c r="AU225" s="193">
        <v>12</v>
      </c>
      <c r="AV225" s="194">
        <v>62</v>
      </c>
      <c r="AW225" s="193">
        <v>22</v>
      </c>
      <c r="AX225" s="193">
        <v>15</v>
      </c>
      <c r="AY225" s="193">
        <v>21</v>
      </c>
      <c r="AZ225" s="203" t="s">
        <v>1105</v>
      </c>
    </row>
    <row r="226" spans="1:52" ht="42.75" customHeight="1">
      <c r="A226" s="201" t="s">
        <v>253</v>
      </c>
      <c r="B226" s="202" t="s">
        <v>249</v>
      </c>
      <c r="C226" s="202" t="s">
        <v>250</v>
      </c>
      <c r="D226" s="193">
        <v>445</v>
      </c>
      <c r="E226" s="193">
        <v>14</v>
      </c>
      <c r="F226" s="193">
        <v>223</v>
      </c>
      <c r="G226" s="193">
        <v>111</v>
      </c>
      <c r="H226" s="193">
        <v>18</v>
      </c>
      <c r="I226" s="193">
        <v>8</v>
      </c>
      <c r="J226" s="193">
        <v>17</v>
      </c>
      <c r="K226" s="193">
        <v>13</v>
      </c>
      <c r="L226" s="193">
        <v>42</v>
      </c>
      <c r="M226" s="193">
        <v>0</v>
      </c>
      <c r="N226" s="194">
        <v>129</v>
      </c>
      <c r="O226" s="196">
        <v>63</v>
      </c>
      <c r="P226" s="196">
        <v>66</v>
      </c>
      <c r="Q226" s="196">
        <v>14</v>
      </c>
      <c r="R226" s="196">
        <v>75</v>
      </c>
      <c r="S226" s="196">
        <v>41</v>
      </c>
      <c r="T226" s="193">
        <v>113</v>
      </c>
      <c r="U226" s="193">
        <v>5</v>
      </c>
      <c r="V226" s="193">
        <v>11</v>
      </c>
      <c r="W226" s="193">
        <v>44</v>
      </c>
      <c r="X226" s="193">
        <v>68</v>
      </c>
      <c r="Y226" s="193">
        <v>17</v>
      </c>
      <c r="Z226" s="193">
        <v>18</v>
      </c>
      <c r="AA226" s="193">
        <v>111</v>
      </c>
      <c r="AB226" s="193">
        <v>0</v>
      </c>
      <c r="AC226" s="193">
        <v>11</v>
      </c>
      <c r="AD226" s="193">
        <v>6</v>
      </c>
      <c r="AE226" s="193">
        <v>9</v>
      </c>
      <c r="AF226" s="193">
        <v>24</v>
      </c>
      <c r="AG226" s="193">
        <v>13</v>
      </c>
      <c r="AH226" s="193">
        <v>22</v>
      </c>
      <c r="AI226" s="193">
        <v>8</v>
      </c>
      <c r="AJ226" s="193">
        <v>12</v>
      </c>
      <c r="AK226" s="193">
        <v>0</v>
      </c>
      <c r="AL226" s="193">
        <v>24</v>
      </c>
      <c r="AM226" s="193">
        <v>34</v>
      </c>
      <c r="AN226" s="193">
        <v>61</v>
      </c>
      <c r="AO226" s="193">
        <v>20</v>
      </c>
      <c r="AP226" s="193">
        <v>14</v>
      </c>
      <c r="AQ226" s="193" t="s">
        <v>1105</v>
      </c>
      <c r="AR226" s="193">
        <v>40</v>
      </c>
      <c r="AS226" s="193">
        <v>41</v>
      </c>
      <c r="AT226" s="193">
        <v>28</v>
      </c>
      <c r="AU226" s="193">
        <v>16</v>
      </c>
      <c r="AV226" s="194">
        <v>70</v>
      </c>
      <c r="AW226" s="193">
        <v>35</v>
      </c>
      <c r="AX226" s="193">
        <v>13</v>
      </c>
      <c r="AY226" s="193">
        <v>17</v>
      </c>
      <c r="AZ226" s="203">
        <v>5</v>
      </c>
    </row>
    <row r="227" spans="1:52" ht="42.75" customHeight="1">
      <c r="A227" s="201" t="s">
        <v>254</v>
      </c>
      <c r="B227" s="202" t="s">
        <v>249</v>
      </c>
      <c r="C227" s="202" t="s">
        <v>250</v>
      </c>
      <c r="D227" s="193">
        <v>629</v>
      </c>
      <c r="E227" s="193">
        <v>29</v>
      </c>
      <c r="F227" s="193">
        <v>231</v>
      </c>
      <c r="G227" s="193">
        <v>210</v>
      </c>
      <c r="H227" s="193">
        <v>44</v>
      </c>
      <c r="I227" s="193">
        <v>19</v>
      </c>
      <c r="J227" s="193">
        <v>20</v>
      </c>
      <c r="K227" s="193">
        <v>25</v>
      </c>
      <c r="L227" s="193">
        <v>50</v>
      </c>
      <c r="M227" s="193">
        <v>0</v>
      </c>
      <c r="N227" s="194">
        <v>254</v>
      </c>
      <c r="O227" s="196">
        <v>146</v>
      </c>
      <c r="P227" s="196">
        <v>108</v>
      </c>
      <c r="Q227" s="196">
        <v>27</v>
      </c>
      <c r="R227" s="196">
        <v>137</v>
      </c>
      <c r="S227" s="196">
        <v>90</v>
      </c>
      <c r="T227" s="193">
        <v>245</v>
      </c>
      <c r="U227" s="193">
        <v>5</v>
      </c>
      <c r="V227" s="193" t="s">
        <v>1105</v>
      </c>
      <c r="W227" s="193">
        <v>242</v>
      </c>
      <c r="X227" s="193" t="s">
        <v>1105</v>
      </c>
      <c r="Y227" s="193">
        <v>11</v>
      </c>
      <c r="Z227" s="193">
        <v>57</v>
      </c>
      <c r="AA227" s="193">
        <v>197</v>
      </c>
      <c r="AB227" s="193" t="s">
        <v>1105</v>
      </c>
      <c r="AC227" s="193">
        <v>25</v>
      </c>
      <c r="AD227" s="193">
        <v>17</v>
      </c>
      <c r="AE227" s="193">
        <v>9</v>
      </c>
      <c r="AF227" s="193">
        <v>53</v>
      </c>
      <c r="AG227" s="193">
        <v>5</v>
      </c>
      <c r="AH227" s="193">
        <v>61</v>
      </c>
      <c r="AI227" s="193">
        <v>35</v>
      </c>
      <c r="AJ227" s="193">
        <v>20</v>
      </c>
      <c r="AK227" s="193">
        <v>0</v>
      </c>
      <c r="AL227" s="193">
        <v>28</v>
      </c>
      <c r="AM227" s="193">
        <v>50</v>
      </c>
      <c r="AN227" s="193">
        <v>147</v>
      </c>
      <c r="AO227" s="193">
        <v>48</v>
      </c>
      <c r="AP227" s="193">
        <v>10</v>
      </c>
      <c r="AQ227" s="193">
        <v>11</v>
      </c>
      <c r="AR227" s="193">
        <v>83</v>
      </c>
      <c r="AS227" s="193">
        <v>50</v>
      </c>
      <c r="AT227" s="193">
        <v>87</v>
      </c>
      <c r="AU227" s="193">
        <v>24</v>
      </c>
      <c r="AV227" s="194">
        <v>145</v>
      </c>
      <c r="AW227" s="193">
        <v>74</v>
      </c>
      <c r="AX227" s="193">
        <v>30</v>
      </c>
      <c r="AY227" s="193">
        <v>32</v>
      </c>
      <c r="AZ227" s="203">
        <v>9</v>
      </c>
    </row>
    <row r="228" spans="1:52" ht="42.75" customHeight="1">
      <c r="A228" s="201" t="s">
        <v>255</v>
      </c>
      <c r="B228" s="202" t="s">
        <v>249</v>
      </c>
      <c r="C228" s="202" t="s">
        <v>250</v>
      </c>
      <c r="D228" s="193">
        <v>244</v>
      </c>
      <c r="E228" s="193">
        <v>5</v>
      </c>
      <c r="F228" s="193">
        <v>133</v>
      </c>
      <c r="G228" s="193">
        <v>46</v>
      </c>
      <c r="H228" s="193">
        <v>10</v>
      </c>
      <c r="I228" s="193">
        <v>5</v>
      </c>
      <c r="J228" s="193">
        <v>13</v>
      </c>
      <c r="K228" s="193">
        <v>8</v>
      </c>
      <c r="L228" s="193">
        <v>24</v>
      </c>
      <c r="M228" s="193">
        <v>0</v>
      </c>
      <c r="N228" s="194">
        <v>56</v>
      </c>
      <c r="O228" s="196">
        <v>27</v>
      </c>
      <c r="P228" s="196">
        <v>30</v>
      </c>
      <c r="Q228" s="196" t="s">
        <v>1105</v>
      </c>
      <c r="R228" s="196">
        <v>33</v>
      </c>
      <c r="S228" s="196">
        <v>20</v>
      </c>
      <c r="T228" s="193">
        <v>46</v>
      </c>
      <c r="U228" s="193" t="s">
        <v>1105</v>
      </c>
      <c r="V228" s="193">
        <v>7</v>
      </c>
      <c r="W228" s="193">
        <v>7</v>
      </c>
      <c r="X228" s="193">
        <v>40</v>
      </c>
      <c r="Y228" s="193">
        <v>9</v>
      </c>
      <c r="Z228" s="193">
        <v>6</v>
      </c>
      <c r="AA228" s="193">
        <v>51</v>
      </c>
      <c r="AB228" s="193">
        <v>0</v>
      </c>
      <c r="AC228" s="193">
        <v>7</v>
      </c>
      <c r="AD228" s="193" t="s">
        <v>1105</v>
      </c>
      <c r="AE228" s="193">
        <v>6</v>
      </c>
      <c r="AF228" s="193">
        <v>9</v>
      </c>
      <c r="AG228" s="193" t="s">
        <v>1105</v>
      </c>
      <c r="AH228" s="193">
        <v>6</v>
      </c>
      <c r="AI228" s="193">
        <v>6</v>
      </c>
      <c r="AJ228" s="193">
        <v>5</v>
      </c>
      <c r="AK228" s="193">
        <v>0</v>
      </c>
      <c r="AL228" s="193">
        <v>11</v>
      </c>
      <c r="AM228" s="193">
        <v>11</v>
      </c>
      <c r="AN228" s="193">
        <v>22</v>
      </c>
      <c r="AO228" s="193">
        <v>15</v>
      </c>
      <c r="AP228" s="193">
        <v>8</v>
      </c>
      <c r="AQ228" s="193" t="s">
        <v>1105</v>
      </c>
      <c r="AR228" s="193">
        <v>22</v>
      </c>
      <c r="AS228" s="193">
        <v>11</v>
      </c>
      <c r="AT228" s="193">
        <v>12</v>
      </c>
      <c r="AU228" s="193">
        <v>9</v>
      </c>
      <c r="AV228" s="194">
        <v>28</v>
      </c>
      <c r="AW228" s="193">
        <v>14</v>
      </c>
      <c r="AX228" s="193" t="s">
        <v>1105</v>
      </c>
      <c r="AY228" s="193">
        <v>8</v>
      </c>
      <c r="AZ228" s="203" t="s">
        <v>1105</v>
      </c>
    </row>
    <row r="229" spans="1:52" ht="42.75" customHeight="1">
      <c r="A229" s="201" t="s">
        <v>256</v>
      </c>
      <c r="B229" s="202" t="s">
        <v>249</v>
      </c>
      <c r="C229" s="202" t="s">
        <v>250</v>
      </c>
      <c r="D229" s="193">
        <v>398</v>
      </c>
      <c r="E229" s="193">
        <v>11</v>
      </c>
      <c r="F229" s="193">
        <v>192</v>
      </c>
      <c r="G229" s="193">
        <v>98</v>
      </c>
      <c r="H229" s="193">
        <v>22</v>
      </c>
      <c r="I229" s="193">
        <v>15</v>
      </c>
      <c r="J229" s="193">
        <v>15</v>
      </c>
      <c r="K229" s="193">
        <v>19</v>
      </c>
      <c r="L229" s="193">
        <v>26</v>
      </c>
      <c r="M229" s="193" t="s">
        <v>1105</v>
      </c>
      <c r="N229" s="194">
        <v>120</v>
      </c>
      <c r="O229" s="196">
        <v>72</v>
      </c>
      <c r="P229" s="196">
        <v>47</v>
      </c>
      <c r="Q229" s="196">
        <v>11</v>
      </c>
      <c r="R229" s="196">
        <v>71</v>
      </c>
      <c r="S229" s="196">
        <v>37</v>
      </c>
      <c r="T229" s="193">
        <v>105</v>
      </c>
      <c r="U229" s="193" t="s">
        <v>1105</v>
      </c>
      <c r="V229" s="193">
        <v>11</v>
      </c>
      <c r="W229" s="193">
        <v>30</v>
      </c>
      <c r="X229" s="193">
        <v>73</v>
      </c>
      <c r="Y229" s="193">
        <v>16</v>
      </c>
      <c r="Z229" s="193">
        <v>13</v>
      </c>
      <c r="AA229" s="193">
        <v>106</v>
      </c>
      <c r="AB229" s="193" t="s">
        <v>1105</v>
      </c>
      <c r="AC229" s="193">
        <v>7</v>
      </c>
      <c r="AD229" s="193">
        <v>12</v>
      </c>
      <c r="AE229" s="193">
        <v>7</v>
      </c>
      <c r="AF229" s="193">
        <v>28</v>
      </c>
      <c r="AG229" s="193">
        <v>12</v>
      </c>
      <c r="AH229" s="193">
        <v>17</v>
      </c>
      <c r="AI229" s="193">
        <v>14</v>
      </c>
      <c r="AJ229" s="193">
        <v>5</v>
      </c>
      <c r="AK229" s="193">
        <v>0</v>
      </c>
      <c r="AL229" s="193">
        <v>15</v>
      </c>
      <c r="AM229" s="193">
        <v>26</v>
      </c>
      <c r="AN229" s="193">
        <v>59</v>
      </c>
      <c r="AO229" s="193">
        <v>22</v>
      </c>
      <c r="AP229" s="193">
        <v>13</v>
      </c>
      <c r="AQ229" s="193">
        <v>5</v>
      </c>
      <c r="AR229" s="193">
        <v>33</v>
      </c>
      <c r="AS229" s="193">
        <v>33</v>
      </c>
      <c r="AT229" s="193">
        <v>36</v>
      </c>
      <c r="AU229" s="193">
        <v>12</v>
      </c>
      <c r="AV229" s="194">
        <v>73</v>
      </c>
      <c r="AW229" s="193">
        <v>46</v>
      </c>
      <c r="AX229" s="193">
        <v>14</v>
      </c>
      <c r="AY229" s="193">
        <v>12</v>
      </c>
      <c r="AZ229" s="203" t="s">
        <v>1105</v>
      </c>
    </row>
    <row r="230" spans="1:52" ht="42.75" customHeight="1">
      <c r="A230" s="201" t="s">
        <v>257</v>
      </c>
      <c r="B230" s="202" t="s">
        <v>249</v>
      </c>
      <c r="C230" s="202" t="s">
        <v>250</v>
      </c>
      <c r="D230" s="194">
        <v>1452</v>
      </c>
      <c r="E230" s="193">
        <v>67</v>
      </c>
      <c r="F230" s="193">
        <v>615</v>
      </c>
      <c r="G230" s="193">
        <v>385</v>
      </c>
      <c r="H230" s="193">
        <v>99</v>
      </c>
      <c r="I230" s="193">
        <v>80</v>
      </c>
      <c r="J230" s="193">
        <v>50</v>
      </c>
      <c r="K230" s="193">
        <v>41</v>
      </c>
      <c r="L230" s="193">
        <v>115</v>
      </c>
      <c r="M230" s="193">
        <v>0</v>
      </c>
      <c r="N230" s="194">
        <v>484</v>
      </c>
      <c r="O230" s="196">
        <v>257</v>
      </c>
      <c r="P230" s="196">
        <v>227</v>
      </c>
      <c r="Q230" s="196">
        <v>43</v>
      </c>
      <c r="R230" s="196">
        <v>301</v>
      </c>
      <c r="S230" s="196">
        <v>140</v>
      </c>
      <c r="T230" s="193">
        <v>448</v>
      </c>
      <c r="U230" s="193">
        <v>8</v>
      </c>
      <c r="V230" s="193">
        <v>28</v>
      </c>
      <c r="W230" s="193">
        <v>176</v>
      </c>
      <c r="X230" s="193">
        <v>266</v>
      </c>
      <c r="Y230" s="193">
        <v>42</v>
      </c>
      <c r="Z230" s="193">
        <v>42</v>
      </c>
      <c r="AA230" s="193">
        <v>442</v>
      </c>
      <c r="AB230" s="193">
        <v>7</v>
      </c>
      <c r="AC230" s="193">
        <v>61</v>
      </c>
      <c r="AD230" s="193">
        <v>40</v>
      </c>
      <c r="AE230" s="193">
        <v>38</v>
      </c>
      <c r="AF230" s="193">
        <v>103</v>
      </c>
      <c r="AG230" s="193">
        <v>13</v>
      </c>
      <c r="AH230" s="193">
        <v>99</v>
      </c>
      <c r="AI230" s="193">
        <v>34</v>
      </c>
      <c r="AJ230" s="193">
        <v>27</v>
      </c>
      <c r="AK230" s="193">
        <v>0</v>
      </c>
      <c r="AL230" s="193">
        <v>63</v>
      </c>
      <c r="AM230" s="193">
        <v>79</v>
      </c>
      <c r="AN230" s="193">
        <v>254</v>
      </c>
      <c r="AO230" s="193">
        <v>130</v>
      </c>
      <c r="AP230" s="193">
        <v>21</v>
      </c>
      <c r="AQ230" s="193">
        <v>25</v>
      </c>
      <c r="AR230" s="193">
        <v>159</v>
      </c>
      <c r="AS230" s="193">
        <v>139</v>
      </c>
      <c r="AT230" s="193">
        <v>103</v>
      </c>
      <c r="AU230" s="193">
        <v>59</v>
      </c>
      <c r="AV230" s="194">
        <v>242</v>
      </c>
      <c r="AW230" s="193">
        <v>133</v>
      </c>
      <c r="AX230" s="193">
        <v>49</v>
      </c>
      <c r="AY230" s="193">
        <v>48</v>
      </c>
      <c r="AZ230" s="203">
        <v>12</v>
      </c>
    </row>
    <row r="231" spans="1:52" ht="42.75" customHeight="1">
      <c r="A231" s="201" t="s">
        <v>258</v>
      </c>
      <c r="B231" s="202" t="s">
        <v>249</v>
      </c>
      <c r="C231" s="202" t="s">
        <v>250</v>
      </c>
      <c r="D231" s="193">
        <v>680</v>
      </c>
      <c r="E231" s="193">
        <v>14</v>
      </c>
      <c r="F231" s="193">
        <v>363</v>
      </c>
      <c r="G231" s="193">
        <v>119</v>
      </c>
      <c r="H231" s="193">
        <v>31</v>
      </c>
      <c r="I231" s="193">
        <v>38</v>
      </c>
      <c r="J231" s="193">
        <v>29</v>
      </c>
      <c r="K231" s="193">
        <v>14</v>
      </c>
      <c r="L231" s="193">
        <v>73</v>
      </c>
      <c r="M231" s="193">
        <v>0</v>
      </c>
      <c r="N231" s="194">
        <v>150</v>
      </c>
      <c r="O231" s="196">
        <v>82</v>
      </c>
      <c r="P231" s="196">
        <v>68</v>
      </c>
      <c r="Q231" s="196">
        <v>15</v>
      </c>
      <c r="R231" s="196">
        <v>88</v>
      </c>
      <c r="S231" s="196">
        <v>47</v>
      </c>
      <c r="T231" s="193">
        <v>97</v>
      </c>
      <c r="U231" s="193">
        <v>13</v>
      </c>
      <c r="V231" s="193">
        <v>41</v>
      </c>
      <c r="W231" s="193">
        <v>11</v>
      </c>
      <c r="X231" s="193">
        <v>83</v>
      </c>
      <c r="Y231" s="193">
        <v>57</v>
      </c>
      <c r="Z231" s="193">
        <v>18</v>
      </c>
      <c r="AA231" s="193">
        <v>132</v>
      </c>
      <c r="AB231" s="193">
        <v>0</v>
      </c>
      <c r="AC231" s="193" t="s">
        <v>1105</v>
      </c>
      <c r="AD231" s="193">
        <v>13</v>
      </c>
      <c r="AE231" s="193">
        <v>8</v>
      </c>
      <c r="AF231" s="193">
        <v>29</v>
      </c>
      <c r="AG231" s="193">
        <v>38</v>
      </c>
      <c r="AH231" s="193">
        <v>15</v>
      </c>
      <c r="AI231" s="193">
        <v>17</v>
      </c>
      <c r="AJ231" s="193">
        <v>14</v>
      </c>
      <c r="AK231" s="193">
        <v>0</v>
      </c>
      <c r="AL231" s="193">
        <v>13</v>
      </c>
      <c r="AM231" s="193">
        <v>32</v>
      </c>
      <c r="AN231" s="193">
        <v>61</v>
      </c>
      <c r="AO231" s="193">
        <v>23</v>
      </c>
      <c r="AP231" s="193">
        <v>34</v>
      </c>
      <c r="AQ231" s="193">
        <v>5</v>
      </c>
      <c r="AR231" s="193">
        <v>42</v>
      </c>
      <c r="AS231" s="193">
        <v>36</v>
      </c>
      <c r="AT231" s="193">
        <v>47</v>
      </c>
      <c r="AU231" s="193">
        <v>19</v>
      </c>
      <c r="AV231" s="194">
        <v>63</v>
      </c>
      <c r="AW231" s="193">
        <v>27</v>
      </c>
      <c r="AX231" s="193">
        <v>14</v>
      </c>
      <c r="AY231" s="193">
        <v>15</v>
      </c>
      <c r="AZ231" s="203">
        <v>7</v>
      </c>
    </row>
    <row r="232" spans="1:52" ht="42.75" customHeight="1">
      <c r="A232" s="204" t="s">
        <v>259</v>
      </c>
      <c r="B232" s="202" t="s">
        <v>249</v>
      </c>
      <c r="C232" s="202" t="s">
        <v>250</v>
      </c>
      <c r="D232" s="193">
        <v>515</v>
      </c>
      <c r="E232" s="193">
        <v>16</v>
      </c>
      <c r="F232" s="193">
        <v>254</v>
      </c>
      <c r="G232" s="193">
        <v>125</v>
      </c>
      <c r="H232" s="193">
        <v>34</v>
      </c>
      <c r="I232" s="193">
        <v>12</v>
      </c>
      <c r="J232" s="193">
        <v>16</v>
      </c>
      <c r="K232" s="193">
        <v>26</v>
      </c>
      <c r="L232" s="193">
        <v>32</v>
      </c>
      <c r="M232" s="193">
        <v>0</v>
      </c>
      <c r="N232" s="194">
        <v>159</v>
      </c>
      <c r="O232" s="196">
        <v>90</v>
      </c>
      <c r="P232" s="196">
        <v>70</v>
      </c>
      <c r="Q232" s="196">
        <v>20</v>
      </c>
      <c r="R232" s="196">
        <v>91</v>
      </c>
      <c r="S232" s="196">
        <v>48</v>
      </c>
      <c r="T232" s="193">
        <v>146</v>
      </c>
      <c r="U232" s="193" t="s">
        <v>1105</v>
      </c>
      <c r="V232" s="193">
        <v>9</v>
      </c>
      <c r="W232" s="193">
        <v>26</v>
      </c>
      <c r="X232" s="193">
        <v>121</v>
      </c>
      <c r="Y232" s="193">
        <v>13</v>
      </c>
      <c r="Z232" s="193">
        <v>20</v>
      </c>
      <c r="AA232" s="193">
        <v>140</v>
      </c>
      <c r="AB232" s="193" t="s">
        <v>1105</v>
      </c>
      <c r="AC232" s="193">
        <v>20</v>
      </c>
      <c r="AD232" s="193">
        <v>9</v>
      </c>
      <c r="AE232" s="193" t="s">
        <v>1105</v>
      </c>
      <c r="AF232" s="193">
        <v>30</v>
      </c>
      <c r="AG232" s="193">
        <v>9</v>
      </c>
      <c r="AH232" s="193">
        <v>34</v>
      </c>
      <c r="AI232" s="193">
        <v>13</v>
      </c>
      <c r="AJ232" s="193">
        <v>12</v>
      </c>
      <c r="AK232" s="193">
        <v>0</v>
      </c>
      <c r="AL232" s="193">
        <v>26</v>
      </c>
      <c r="AM232" s="193">
        <v>34</v>
      </c>
      <c r="AN232" s="193">
        <v>82</v>
      </c>
      <c r="AO232" s="193">
        <v>30</v>
      </c>
      <c r="AP232" s="193">
        <v>13</v>
      </c>
      <c r="AQ232" s="193">
        <v>8</v>
      </c>
      <c r="AR232" s="193">
        <v>53</v>
      </c>
      <c r="AS232" s="193">
        <v>33</v>
      </c>
      <c r="AT232" s="193">
        <v>38</v>
      </c>
      <c r="AU232" s="193">
        <v>27</v>
      </c>
      <c r="AV232" s="194">
        <v>79</v>
      </c>
      <c r="AW232" s="193">
        <v>40</v>
      </c>
      <c r="AX232" s="193">
        <v>16</v>
      </c>
      <c r="AY232" s="193">
        <v>21</v>
      </c>
      <c r="AZ232" s="203" t="s">
        <v>1105</v>
      </c>
    </row>
    <row r="233" spans="1:52" ht="42.75" customHeight="1">
      <c r="A233" s="201" t="s">
        <v>260</v>
      </c>
      <c r="B233" s="202" t="s">
        <v>249</v>
      </c>
      <c r="C233" s="202" t="s">
        <v>250</v>
      </c>
      <c r="D233" s="194">
        <v>1996</v>
      </c>
      <c r="E233" s="193">
        <v>58</v>
      </c>
      <c r="F233" s="193">
        <v>727</v>
      </c>
      <c r="G233" s="193">
        <v>613</v>
      </c>
      <c r="H233" s="193">
        <v>66</v>
      </c>
      <c r="I233" s="193">
        <v>36</v>
      </c>
      <c r="J233" s="193">
        <v>89</v>
      </c>
      <c r="K233" s="193">
        <v>190</v>
      </c>
      <c r="L233" s="193">
        <v>218</v>
      </c>
      <c r="M233" s="193">
        <v>0</v>
      </c>
      <c r="N233" s="194">
        <v>679</v>
      </c>
      <c r="O233" s="196">
        <v>400</v>
      </c>
      <c r="P233" s="196">
        <v>279</v>
      </c>
      <c r="Q233" s="196">
        <v>82</v>
      </c>
      <c r="R233" s="196">
        <v>409</v>
      </c>
      <c r="S233" s="196">
        <v>187</v>
      </c>
      <c r="T233" s="193">
        <v>552</v>
      </c>
      <c r="U233" s="193">
        <v>44</v>
      </c>
      <c r="V233" s="193">
        <v>82</v>
      </c>
      <c r="W233" s="193">
        <v>270</v>
      </c>
      <c r="X233" s="193">
        <v>262</v>
      </c>
      <c r="Y233" s="193">
        <v>147</v>
      </c>
      <c r="Z233" s="193">
        <v>72</v>
      </c>
      <c r="AA233" s="193">
        <v>607</v>
      </c>
      <c r="AB233" s="193">
        <v>9</v>
      </c>
      <c r="AC233" s="193">
        <v>76</v>
      </c>
      <c r="AD233" s="193">
        <v>58</v>
      </c>
      <c r="AE233" s="193">
        <v>32</v>
      </c>
      <c r="AF233" s="193">
        <v>100</v>
      </c>
      <c r="AG233" s="193">
        <v>19</v>
      </c>
      <c r="AH233" s="193">
        <v>103</v>
      </c>
      <c r="AI233" s="193">
        <v>72</v>
      </c>
      <c r="AJ233" s="193">
        <v>70</v>
      </c>
      <c r="AK233" s="193">
        <v>0</v>
      </c>
      <c r="AL233" s="193">
        <v>140</v>
      </c>
      <c r="AM233" s="193">
        <v>173</v>
      </c>
      <c r="AN233" s="193">
        <v>299</v>
      </c>
      <c r="AO233" s="193">
        <v>135</v>
      </c>
      <c r="AP233" s="193">
        <v>71</v>
      </c>
      <c r="AQ233" s="193">
        <v>14</v>
      </c>
      <c r="AR233" s="193">
        <v>191</v>
      </c>
      <c r="AS233" s="193">
        <v>187</v>
      </c>
      <c r="AT233" s="193">
        <v>216</v>
      </c>
      <c r="AU233" s="193">
        <v>70</v>
      </c>
      <c r="AV233" s="194">
        <v>397</v>
      </c>
      <c r="AW233" s="193">
        <v>178</v>
      </c>
      <c r="AX233" s="193">
        <v>95</v>
      </c>
      <c r="AY233" s="193">
        <v>101</v>
      </c>
      <c r="AZ233" s="203">
        <v>23</v>
      </c>
    </row>
    <row r="234" spans="1:52" ht="42.75" customHeight="1">
      <c r="A234" s="201" t="s">
        <v>261</v>
      </c>
      <c r="B234" s="202" t="s">
        <v>249</v>
      </c>
      <c r="C234" s="202" t="s">
        <v>250</v>
      </c>
      <c r="D234" s="193">
        <v>536</v>
      </c>
      <c r="E234" s="193">
        <v>16</v>
      </c>
      <c r="F234" s="193">
        <v>242</v>
      </c>
      <c r="G234" s="193">
        <v>116</v>
      </c>
      <c r="H234" s="193">
        <v>28</v>
      </c>
      <c r="I234" s="193">
        <v>17</v>
      </c>
      <c r="J234" s="193">
        <v>11</v>
      </c>
      <c r="K234" s="193">
        <v>36</v>
      </c>
      <c r="L234" s="193">
        <v>69</v>
      </c>
      <c r="M234" s="193">
        <v>0</v>
      </c>
      <c r="N234" s="194">
        <v>144</v>
      </c>
      <c r="O234" s="196">
        <v>74</v>
      </c>
      <c r="P234" s="196">
        <v>69</v>
      </c>
      <c r="Q234" s="196">
        <v>15</v>
      </c>
      <c r="R234" s="196">
        <v>94</v>
      </c>
      <c r="S234" s="196">
        <v>35</v>
      </c>
      <c r="T234" s="193">
        <v>105</v>
      </c>
      <c r="U234" s="193">
        <v>11</v>
      </c>
      <c r="V234" s="193">
        <v>28</v>
      </c>
      <c r="W234" s="193">
        <v>16</v>
      </c>
      <c r="X234" s="193">
        <v>92</v>
      </c>
      <c r="Y234" s="193">
        <v>36</v>
      </c>
      <c r="Z234" s="193">
        <v>7</v>
      </c>
      <c r="AA234" s="193">
        <v>137</v>
      </c>
      <c r="AB234" s="193">
        <v>0</v>
      </c>
      <c r="AC234" s="193">
        <v>13</v>
      </c>
      <c r="AD234" s="193">
        <v>12</v>
      </c>
      <c r="AE234" s="193">
        <v>5</v>
      </c>
      <c r="AF234" s="193">
        <v>24</v>
      </c>
      <c r="AG234" s="193">
        <v>12</v>
      </c>
      <c r="AH234" s="193">
        <v>20</v>
      </c>
      <c r="AI234" s="193">
        <v>13</v>
      </c>
      <c r="AJ234" s="193">
        <v>15</v>
      </c>
      <c r="AK234" s="193">
        <v>0</v>
      </c>
      <c r="AL234" s="193">
        <v>30</v>
      </c>
      <c r="AM234" s="193">
        <v>34</v>
      </c>
      <c r="AN234" s="193">
        <v>60</v>
      </c>
      <c r="AO234" s="193">
        <v>36</v>
      </c>
      <c r="AP234" s="193">
        <v>13</v>
      </c>
      <c r="AQ234" s="193">
        <v>5</v>
      </c>
      <c r="AR234" s="193">
        <v>41</v>
      </c>
      <c r="AS234" s="193">
        <v>46</v>
      </c>
      <c r="AT234" s="193">
        <v>31</v>
      </c>
      <c r="AU234" s="193">
        <v>21</v>
      </c>
      <c r="AV234" s="194">
        <v>69</v>
      </c>
      <c r="AW234" s="193">
        <v>33</v>
      </c>
      <c r="AX234" s="193">
        <v>14</v>
      </c>
      <c r="AY234" s="193">
        <v>18</v>
      </c>
      <c r="AZ234" s="203" t="s">
        <v>1105</v>
      </c>
    </row>
    <row r="235" spans="1:52" ht="42.75" customHeight="1">
      <c r="A235" s="201" t="s">
        <v>262</v>
      </c>
      <c r="B235" s="202" t="s">
        <v>249</v>
      </c>
      <c r="C235" s="202" t="s">
        <v>250</v>
      </c>
      <c r="D235" s="194">
        <v>7754</v>
      </c>
      <c r="E235" s="193">
        <v>269</v>
      </c>
      <c r="F235" s="194">
        <v>2566</v>
      </c>
      <c r="G235" s="194">
        <v>2677</v>
      </c>
      <c r="H235" s="193">
        <v>348</v>
      </c>
      <c r="I235" s="193">
        <v>218</v>
      </c>
      <c r="J235" s="193">
        <v>316</v>
      </c>
      <c r="K235" s="193">
        <v>325</v>
      </c>
      <c r="L235" s="194">
        <v>1037</v>
      </c>
      <c r="M235" s="193">
        <v>0</v>
      </c>
      <c r="N235" s="194">
        <v>3025</v>
      </c>
      <c r="O235" s="195">
        <v>1833</v>
      </c>
      <c r="P235" s="195">
        <v>1191</v>
      </c>
      <c r="Q235" s="196">
        <v>374</v>
      </c>
      <c r="R235" s="195">
        <v>1904</v>
      </c>
      <c r="S235" s="196">
        <v>746</v>
      </c>
      <c r="T235" s="194">
        <v>2596</v>
      </c>
      <c r="U235" s="193">
        <v>105</v>
      </c>
      <c r="V235" s="193">
        <v>323</v>
      </c>
      <c r="W235" s="194">
        <v>2063</v>
      </c>
      <c r="X235" s="193">
        <v>444</v>
      </c>
      <c r="Y235" s="193">
        <v>517</v>
      </c>
      <c r="Z235" s="193">
        <v>327</v>
      </c>
      <c r="AA235" s="194">
        <v>2698</v>
      </c>
      <c r="AB235" s="193">
        <v>30</v>
      </c>
      <c r="AC235" s="193">
        <v>374</v>
      </c>
      <c r="AD235" s="193">
        <v>270</v>
      </c>
      <c r="AE235" s="193">
        <v>186</v>
      </c>
      <c r="AF235" s="193">
        <v>591</v>
      </c>
      <c r="AG235" s="193">
        <v>31</v>
      </c>
      <c r="AH235" s="193">
        <v>520</v>
      </c>
      <c r="AI235" s="193">
        <v>192</v>
      </c>
      <c r="AJ235" s="193">
        <v>242</v>
      </c>
      <c r="AK235" s="193" t="s">
        <v>1105</v>
      </c>
      <c r="AL235" s="193">
        <v>589</v>
      </c>
      <c r="AM235" s="193">
        <v>651</v>
      </c>
      <c r="AN235" s="194">
        <v>1478</v>
      </c>
      <c r="AO235" s="193">
        <v>688</v>
      </c>
      <c r="AP235" s="193">
        <v>207</v>
      </c>
      <c r="AQ235" s="193">
        <v>87</v>
      </c>
      <c r="AR235" s="193">
        <v>697</v>
      </c>
      <c r="AS235" s="193">
        <v>941</v>
      </c>
      <c r="AT235" s="194">
        <v>1024</v>
      </c>
      <c r="AU235" s="193">
        <v>276</v>
      </c>
      <c r="AV235" s="194">
        <v>1927</v>
      </c>
      <c r="AW235" s="193">
        <v>987</v>
      </c>
      <c r="AX235" s="193">
        <v>369</v>
      </c>
      <c r="AY235" s="193">
        <v>434</v>
      </c>
      <c r="AZ235" s="203">
        <v>137</v>
      </c>
    </row>
    <row r="236" spans="1:52" ht="42.75" customHeight="1">
      <c r="A236" s="201" t="s">
        <v>263</v>
      </c>
      <c r="B236" s="202" t="s">
        <v>249</v>
      </c>
      <c r="C236" s="202" t="s">
        <v>250</v>
      </c>
      <c r="D236" s="193">
        <v>438</v>
      </c>
      <c r="E236" s="193">
        <v>12</v>
      </c>
      <c r="F236" s="193">
        <v>188</v>
      </c>
      <c r="G236" s="193">
        <v>122</v>
      </c>
      <c r="H236" s="193">
        <v>25</v>
      </c>
      <c r="I236" s="193">
        <v>17</v>
      </c>
      <c r="J236" s="193">
        <v>15</v>
      </c>
      <c r="K236" s="193">
        <v>31</v>
      </c>
      <c r="L236" s="193">
        <v>28</v>
      </c>
      <c r="M236" s="193">
        <v>0</v>
      </c>
      <c r="N236" s="194">
        <v>147</v>
      </c>
      <c r="O236" s="196">
        <v>94</v>
      </c>
      <c r="P236" s="196">
        <v>53</v>
      </c>
      <c r="Q236" s="196">
        <v>21</v>
      </c>
      <c r="R236" s="196">
        <v>82</v>
      </c>
      <c r="S236" s="196">
        <v>45</v>
      </c>
      <c r="T236" s="193">
        <v>112</v>
      </c>
      <c r="U236" s="193">
        <v>11</v>
      </c>
      <c r="V236" s="193">
        <v>24</v>
      </c>
      <c r="W236" s="193">
        <v>34</v>
      </c>
      <c r="X236" s="193">
        <v>79</v>
      </c>
      <c r="Y236" s="193">
        <v>34</v>
      </c>
      <c r="Z236" s="193">
        <v>14</v>
      </c>
      <c r="AA236" s="193">
        <v>133</v>
      </c>
      <c r="AB236" s="193" t="s">
        <v>1105</v>
      </c>
      <c r="AC236" s="193">
        <v>11</v>
      </c>
      <c r="AD236" s="193">
        <v>15</v>
      </c>
      <c r="AE236" s="193" t="s">
        <v>1105</v>
      </c>
      <c r="AF236" s="193">
        <v>20</v>
      </c>
      <c r="AG236" s="193">
        <v>10</v>
      </c>
      <c r="AH236" s="193">
        <v>22</v>
      </c>
      <c r="AI236" s="193">
        <v>10</v>
      </c>
      <c r="AJ236" s="193">
        <v>15</v>
      </c>
      <c r="AK236" s="193">
        <v>0</v>
      </c>
      <c r="AL236" s="193">
        <v>39</v>
      </c>
      <c r="AM236" s="193">
        <v>48</v>
      </c>
      <c r="AN236" s="193">
        <v>62</v>
      </c>
      <c r="AO236" s="193">
        <v>21</v>
      </c>
      <c r="AP236" s="193">
        <v>16</v>
      </c>
      <c r="AQ236" s="193">
        <v>5</v>
      </c>
      <c r="AR236" s="193">
        <v>38</v>
      </c>
      <c r="AS236" s="193">
        <v>32</v>
      </c>
      <c r="AT236" s="193">
        <v>47</v>
      </c>
      <c r="AU236" s="193">
        <v>26</v>
      </c>
      <c r="AV236" s="194">
        <v>83</v>
      </c>
      <c r="AW236" s="193">
        <v>49</v>
      </c>
      <c r="AX236" s="193">
        <v>14</v>
      </c>
      <c r="AY236" s="193">
        <v>16</v>
      </c>
      <c r="AZ236" s="203" t="s">
        <v>1105</v>
      </c>
    </row>
    <row r="237" spans="1:52" ht="42.75" customHeight="1">
      <c r="A237" s="201" t="s">
        <v>264</v>
      </c>
      <c r="B237" s="202" t="s">
        <v>249</v>
      </c>
      <c r="C237" s="202" t="s">
        <v>265</v>
      </c>
      <c r="D237" s="193">
        <v>89</v>
      </c>
      <c r="E237" s="193" t="s">
        <v>1105</v>
      </c>
      <c r="F237" s="193">
        <v>32</v>
      </c>
      <c r="G237" s="193">
        <v>30</v>
      </c>
      <c r="H237" s="193">
        <v>7</v>
      </c>
      <c r="I237" s="193">
        <v>7</v>
      </c>
      <c r="J237" s="193" t="s">
        <v>1105</v>
      </c>
      <c r="K237" s="193" t="s">
        <v>1105</v>
      </c>
      <c r="L237" s="193" t="s">
        <v>1105</v>
      </c>
      <c r="M237" s="193">
        <v>0</v>
      </c>
      <c r="N237" s="194">
        <v>37</v>
      </c>
      <c r="O237" s="196">
        <v>26</v>
      </c>
      <c r="P237" s="196">
        <v>11</v>
      </c>
      <c r="Q237" s="196" t="s">
        <v>1105</v>
      </c>
      <c r="R237" s="196">
        <v>20</v>
      </c>
      <c r="S237" s="196">
        <v>14</v>
      </c>
      <c r="T237" s="193">
        <v>34</v>
      </c>
      <c r="U237" s="193" t="s">
        <v>1105</v>
      </c>
      <c r="V237" s="193">
        <v>0</v>
      </c>
      <c r="W237" s="193">
        <v>34</v>
      </c>
      <c r="X237" s="193">
        <v>0</v>
      </c>
      <c r="Y237" s="193" t="s">
        <v>1105</v>
      </c>
      <c r="Z237" s="193">
        <v>7</v>
      </c>
      <c r="AA237" s="193">
        <v>30</v>
      </c>
      <c r="AB237" s="193" t="s">
        <v>1105</v>
      </c>
      <c r="AC237" s="193" t="s">
        <v>1105</v>
      </c>
      <c r="AD237" s="193" t="s">
        <v>1105</v>
      </c>
      <c r="AE237" s="193">
        <v>0</v>
      </c>
      <c r="AF237" s="193">
        <v>6</v>
      </c>
      <c r="AG237" s="193" t="s">
        <v>1105</v>
      </c>
      <c r="AH237" s="193">
        <v>7</v>
      </c>
      <c r="AI237" s="193">
        <v>7</v>
      </c>
      <c r="AJ237" s="193" t="s">
        <v>1105</v>
      </c>
      <c r="AK237" s="193">
        <v>0</v>
      </c>
      <c r="AL237" s="193">
        <v>7</v>
      </c>
      <c r="AM237" s="193">
        <v>10</v>
      </c>
      <c r="AN237" s="193">
        <v>23</v>
      </c>
      <c r="AO237" s="193" t="s">
        <v>1105</v>
      </c>
      <c r="AP237" s="193" t="s">
        <v>1105</v>
      </c>
      <c r="AQ237" s="193" t="s">
        <v>1105</v>
      </c>
      <c r="AR237" s="193">
        <v>11</v>
      </c>
      <c r="AS237" s="193">
        <v>7</v>
      </c>
      <c r="AT237" s="193">
        <v>15</v>
      </c>
      <c r="AU237" s="193" t="s">
        <v>1105</v>
      </c>
      <c r="AV237" s="194">
        <v>22</v>
      </c>
      <c r="AW237" s="193">
        <v>16</v>
      </c>
      <c r="AX237" s="193" t="s">
        <v>1105</v>
      </c>
      <c r="AY237" s="193" t="s">
        <v>1105</v>
      </c>
      <c r="AZ237" s="203">
        <v>0</v>
      </c>
    </row>
    <row r="238" spans="1:52" ht="42.75" customHeight="1">
      <c r="A238" s="201" t="s">
        <v>266</v>
      </c>
      <c r="B238" s="202" t="s">
        <v>249</v>
      </c>
      <c r="C238" s="202" t="s">
        <v>265</v>
      </c>
      <c r="D238" s="193">
        <v>520</v>
      </c>
      <c r="E238" s="193">
        <v>19</v>
      </c>
      <c r="F238" s="193">
        <v>230</v>
      </c>
      <c r="G238" s="193">
        <v>172</v>
      </c>
      <c r="H238" s="193">
        <v>17</v>
      </c>
      <c r="I238" s="193">
        <v>8</v>
      </c>
      <c r="J238" s="193">
        <v>21</v>
      </c>
      <c r="K238" s="193">
        <v>29</v>
      </c>
      <c r="L238" s="193">
        <v>24</v>
      </c>
      <c r="M238" s="193">
        <v>0</v>
      </c>
      <c r="N238" s="194">
        <v>189</v>
      </c>
      <c r="O238" s="196">
        <v>112</v>
      </c>
      <c r="P238" s="196">
        <v>78</v>
      </c>
      <c r="Q238" s="196">
        <v>25</v>
      </c>
      <c r="R238" s="196">
        <v>109</v>
      </c>
      <c r="S238" s="196">
        <v>56</v>
      </c>
      <c r="T238" s="193">
        <v>182</v>
      </c>
      <c r="U238" s="193" t="s">
        <v>1105</v>
      </c>
      <c r="V238" s="193">
        <v>6</v>
      </c>
      <c r="W238" s="193">
        <v>182</v>
      </c>
      <c r="X238" s="193">
        <v>0</v>
      </c>
      <c r="Y238" s="193">
        <v>8</v>
      </c>
      <c r="Z238" s="193">
        <v>27</v>
      </c>
      <c r="AA238" s="193">
        <v>163</v>
      </c>
      <c r="AB238" s="193" t="s">
        <v>1105</v>
      </c>
      <c r="AC238" s="193">
        <v>15</v>
      </c>
      <c r="AD238" s="193">
        <v>11</v>
      </c>
      <c r="AE238" s="193">
        <v>7</v>
      </c>
      <c r="AF238" s="193">
        <v>34</v>
      </c>
      <c r="AG238" s="193">
        <v>16</v>
      </c>
      <c r="AH238" s="193">
        <v>39</v>
      </c>
      <c r="AI238" s="193">
        <v>23</v>
      </c>
      <c r="AJ238" s="193">
        <v>11</v>
      </c>
      <c r="AK238" s="193">
        <v>0</v>
      </c>
      <c r="AL238" s="193">
        <v>32</v>
      </c>
      <c r="AM238" s="193">
        <v>46</v>
      </c>
      <c r="AN238" s="193">
        <v>109</v>
      </c>
      <c r="AO238" s="193">
        <v>29</v>
      </c>
      <c r="AP238" s="193">
        <v>6</v>
      </c>
      <c r="AQ238" s="193" t="s">
        <v>1105</v>
      </c>
      <c r="AR238" s="193">
        <v>55</v>
      </c>
      <c r="AS238" s="193">
        <v>42</v>
      </c>
      <c r="AT238" s="193">
        <v>76</v>
      </c>
      <c r="AU238" s="193">
        <v>13</v>
      </c>
      <c r="AV238" s="194">
        <v>107</v>
      </c>
      <c r="AW238" s="193">
        <v>53</v>
      </c>
      <c r="AX238" s="193">
        <v>28</v>
      </c>
      <c r="AY238" s="193">
        <v>22</v>
      </c>
      <c r="AZ238" s="203" t="s">
        <v>1105</v>
      </c>
    </row>
    <row r="239" spans="1:52" ht="42.75" customHeight="1">
      <c r="A239" s="201" t="s">
        <v>267</v>
      </c>
      <c r="B239" s="202" t="s">
        <v>249</v>
      </c>
      <c r="C239" s="202" t="s">
        <v>265</v>
      </c>
      <c r="D239" s="193">
        <v>398</v>
      </c>
      <c r="E239" s="193">
        <v>7</v>
      </c>
      <c r="F239" s="193">
        <v>180</v>
      </c>
      <c r="G239" s="193">
        <v>132</v>
      </c>
      <c r="H239" s="193">
        <v>17</v>
      </c>
      <c r="I239" s="193">
        <v>8</v>
      </c>
      <c r="J239" s="193">
        <v>11</v>
      </c>
      <c r="K239" s="193">
        <v>20</v>
      </c>
      <c r="L239" s="193">
        <v>24</v>
      </c>
      <c r="M239" s="193">
        <v>0</v>
      </c>
      <c r="N239" s="194">
        <v>149</v>
      </c>
      <c r="O239" s="196">
        <v>70</v>
      </c>
      <c r="P239" s="196">
        <v>79</v>
      </c>
      <c r="Q239" s="196">
        <v>17</v>
      </c>
      <c r="R239" s="196">
        <v>89</v>
      </c>
      <c r="S239" s="196">
        <v>44</v>
      </c>
      <c r="T239" s="193">
        <v>138</v>
      </c>
      <c r="U239" s="193">
        <v>5</v>
      </c>
      <c r="V239" s="193">
        <v>7</v>
      </c>
      <c r="W239" s="193">
        <v>134</v>
      </c>
      <c r="X239" s="193" t="s">
        <v>1105</v>
      </c>
      <c r="Y239" s="193">
        <v>12</v>
      </c>
      <c r="Z239" s="193">
        <v>40</v>
      </c>
      <c r="AA239" s="193">
        <v>110</v>
      </c>
      <c r="AB239" s="193" t="s">
        <v>1105</v>
      </c>
      <c r="AC239" s="193">
        <v>12</v>
      </c>
      <c r="AD239" s="193">
        <v>10</v>
      </c>
      <c r="AE239" s="193">
        <v>8</v>
      </c>
      <c r="AF239" s="193">
        <v>26</v>
      </c>
      <c r="AG239" s="193">
        <v>10</v>
      </c>
      <c r="AH239" s="193">
        <v>24</v>
      </c>
      <c r="AI239" s="193">
        <v>17</v>
      </c>
      <c r="AJ239" s="193">
        <v>7</v>
      </c>
      <c r="AK239" s="193">
        <v>0</v>
      </c>
      <c r="AL239" s="193">
        <v>33</v>
      </c>
      <c r="AM239" s="193">
        <v>36</v>
      </c>
      <c r="AN239" s="193">
        <v>83</v>
      </c>
      <c r="AO239" s="193">
        <v>26</v>
      </c>
      <c r="AP239" s="193">
        <v>5</v>
      </c>
      <c r="AQ239" s="193">
        <v>5</v>
      </c>
      <c r="AR239" s="193">
        <v>30</v>
      </c>
      <c r="AS239" s="193">
        <v>45</v>
      </c>
      <c r="AT239" s="193">
        <v>56</v>
      </c>
      <c r="AU239" s="193">
        <v>15</v>
      </c>
      <c r="AV239" s="194">
        <v>86</v>
      </c>
      <c r="AW239" s="193">
        <v>44</v>
      </c>
      <c r="AX239" s="193">
        <v>18</v>
      </c>
      <c r="AY239" s="193">
        <v>21</v>
      </c>
      <c r="AZ239" s="203" t="s">
        <v>1105</v>
      </c>
    </row>
    <row r="240" spans="1:52" ht="42.75" customHeight="1">
      <c r="A240" s="201" t="s">
        <v>268</v>
      </c>
      <c r="B240" s="202" t="s">
        <v>249</v>
      </c>
      <c r="C240" s="202" t="s">
        <v>265</v>
      </c>
      <c r="D240" s="194">
        <v>4958</v>
      </c>
      <c r="E240" s="193">
        <v>149</v>
      </c>
      <c r="F240" s="194">
        <v>1930</v>
      </c>
      <c r="G240" s="194">
        <v>1843</v>
      </c>
      <c r="H240" s="193">
        <v>152</v>
      </c>
      <c r="I240" s="193">
        <v>67</v>
      </c>
      <c r="J240" s="193">
        <v>170</v>
      </c>
      <c r="K240" s="193">
        <v>183</v>
      </c>
      <c r="L240" s="193">
        <v>465</v>
      </c>
      <c r="M240" s="193">
        <v>0</v>
      </c>
      <c r="N240" s="194">
        <v>1995</v>
      </c>
      <c r="O240" s="195">
        <v>1135</v>
      </c>
      <c r="P240" s="196">
        <v>859</v>
      </c>
      <c r="Q240" s="196">
        <v>310</v>
      </c>
      <c r="R240" s="195">
        <v>1223</v>
      </c>
      <c r="S240" s="196">
        <v>462</v>
      </c>
      <c r="T240" s="194">
        <v>1884</v>
      </c>
      <c r="U240" s="193">
        <v>29</v>
      </c>
      <c r="V240" s="193">
        <v>81</v>
      </c>
      <c r="W240" s="194">
        <v>1719</v>
      </c>
      <c r="X240" s="193">
        <v>144</v>
      </c>
      <c r="Y240" s="193">
        <v>132</v>
      </c>
      <c r="Z240" s="193">
        <v>344</v>
      </c>
      <c r="AA240" s="194">
        <v>1650</v>
      </c>
      <c r="AB240" s="193">
        <v>12</v>
      </c>
      <c r="AC240" s="193">
        <v>197</v>
      </c>
      <c r="AD240" s="193">
        <v>224</v>
      </c>
      <c r="AE240" s="193">
        <v>128</v>
      </c>
      <c r="AF240" s="193">
        <v>407</v>
      </c>
      <c r="AG240" s="193">
        <v>51</v>
      </c>
      <c r="AH240" s="193">
        <v>366</v>
      </c>
      <c r="AI240" s="193">
        <v>135</v>
      </c>
      <c r="AJ240" s="193">
        <v>127</v>
      </c>
      <c r="AK240" s="193">
        <v>0</v>
      </c>
      <c r="AL240" s="193">
        <v>347</v>
      </c>
      <c r="AM240" s="193">
        <v>415</v>
      </c>
      <c r="AN240" s="194">
        <v>1135</v>
      </c>
      <c r="AO240" s="193">
        <v>376</v>
      </c>
      <c r="AP240" s="193">
        <v>69</v>
      </c>
      <c r="AQ240" s="193">
        <v>44</v>
      </c>
      <c r="AR240" s="193">
        <v>545</v>
      </c>
      <c r="AS240" s="193">
        <v>432</v>
      </c>
      <c r="AT240" s="193">
        <v>821</v>
      </c>
      <c r="AU240" s="193">
        <v>153</v>
      </c>
      <c r="AV240" s="194">
        <v>1197</v>
      </c>
      <c r="AW240" s="193">
        <v>623</v>
      </c>
      <c r="AX240" s="193">
        <v>253</v>
      </c>
      <c r="AY240" s="193">
        <v>269</v>
      </c>
      <c r="AZ240" s="203">
        <v>52</v>
      </c>
    </row>
    <row r="241" spans="1:52" ht="42.75" customHeight="1">
      <c r="A241" s="201" t="s">
        <v>269</v>
      </c>
      <c r="B241" s="202" t="s">
        <v>249</v>
      </c>
      <c r="C241" s="202" t="s">
        <v>265</v>
      </c>
      <c r="D241" s="193">
        <v>60</v>
      </c>
      <c r="E241" s="193" t="s">
        <v>1105</v>
      </c>
      <c r="F241" s="193">
        <v>22</v>
      </c>
      <c r="G241" s="193">
        <v>24</v>
      </c>
      <c r="H241" s="193" t="s">
        <v>1105</v>
      </c>
      <c r="I241" s="193" t="s">
        <v>1105</v>
      </c>
      <c r="J241" s="193" t="s">
        <v>1105</v>
      </c>
      <c r="K241" s="193" t="s">
        <v>1105</v>
      </c>
      <c r="L241" s="193" t="s">
        <v>1105</v>
      </c>
      <c r="M241" s="193">
        <v>0</v>
      </c>
      <c r="N241" s="194">
        <v>26</v>
      </c>
      <c r="O241" s="196">
        <v>14</v>
      </c>
      <c r="P241" s="196">
        <v>12</v>
      </c>
      <c r="Q241" s="196" t="s">
        <v>1105</v>
      </c>
      <c r="R241" s="196">
        <v>16</v>
      </c>
      <c r="S241" s="196">
        <v>6</v>
      </c>
      <c r="T241" s="193">
        <v>26</v>
      </c>
      <c r="U241" s="193">
        <v>0</v>
      </c>
      <c r="V241" s="193">
        <v>0</v>
      </c>
      <c r="W241" s="193">
        <v>26</v>
      </c>
      <c r="X241" s="193">
        <v>0</v>
      </c>
      <c r="Y241" s="193" t="s">
        <v>1105</v>
      </c>
      <c r="Z241" s="193" t="s">
        <v>1105</v>
      </c>
      <c r="AA241" s="193">
        <v>23</v>
      </c>
      <c r="AB241" s="193">
        <v>0</v>
      </c>
      <c r="AC241" s="193" t="s">
        <v>1105</v>
      </c>
      <c r="AD241" s="193" t="s">
        <v>1105</v>
      </c>
      <c r="AE241" s="193">
        <v>0</v>
      </c>
      <c r="AF241" s="193">
        <v>6</v>
      </c>
      <c r="AG241" s="193" t="s">
        <v>1105</v>
      </c>
      <c r="AH241" s="193" t="s">
        <v>1105</v>
      </c>
      <c r="AI241" s="193" t="s">
        <v>1105</v>
      </c>
      <c r="AJ241" s="193" t="s">
        <v>1105</v>
      </c>
      <c r="AK241" s="193">
        <v>0</v>
      </c>
      <c r="AL241" s="193">
        <v>7</v>
      </c>
      <c r="AM241" s="193">
        <v>9</v>
      </c>
      <c r="AN241" s="193">
        <v>11</v>
      </c>
      <c r="AO241" s="193">
        <v>5</v>
      </c>
      <c r="AP241" s="193" t="s">
        <v>1105</v>
      </c>
      <c r="AQ241" s="193" t="s">
        <v>1105</v>
      </c>
      <c r="AR241" s="193">
        <v>8</v>
      </c>
      <c r="AS241" s="193">
        <v>7</v>
      </c>
      <c r="AT241" s="193">
        <v>9</v>
      </c>
      <c r="AU241" s="193" t="s">
        <v>1105</v>
      </c>
      <c r="AV241" s="194">
        <v>15</v>
      </c>
      <c r="AW241" s="193">
        <v>7</v>
      </c>
      <c r="AX241" s="193">
        <v>5</v>
      </c>
      <c r="AY241" s="193" t="s">
        <v>1105</v>
      </c>
      <c r="AZ241" s="203">
        <v>0</v>
      </c>
    </row>
    <row r="242" spans="1:52" ht="42.75" customHeight="1">
      <c r="A242" s="201" t="s">
        <v>270</v>
      </c>
      <c r="B242" s="202" t="s">
        <v>249</v>
      </c>
      <c r="C242" s="202" t="s">
        <v>265</v>
      </c>
      <c r="D242" s="193">
        <v>210</v>
      </c>
      <c r="E242" s="193">
        <v>10</v>
      </c>
      <c r="F242" s="193">
        <v>80</v>
      </c>
      <c r="G242" s="193">
        <v>67</v>
      </c>
      <c r="H242" s="193">
        <v>16</v>
      </c>
      <c r="I242" s="193" t="s">
        <v>1105</v>
      </c>
      <c r="J242" s="193">
        <v>10</v>
      </c>
      <c r="K242" s="193">
        <v>17</v>
      </c>
      <c r="L242" s="193">
        <v>7</v>
      </c>
      <c r="M242" s="193">
        <v>0</v>
      </c>
      <c r="N242" s="194">
        <v>83</v>
      </c>
      <c r="O242" s="196">
        <v>44</v>
      </c>
      <c r="P242" s="196">
        <v>39</v>
      </c>
      <c r="Q242" s="196">
        <v>8</v>
      </c>
      <c r="R242" s="196">
        <v>54</v>
      </c>
      <c r="S242" s="196">
        <v>21</v>
      </c>
      <c r="T242" s="193">
        <v>82</v>
      </c>
      <c r="U242" s="193" t="s">
        <v>1105</v>
      </c>
      <c r="V242" s="193" t="s">
        <v>1105</v>
      </c>
      <c r="W242" s="193">
        <v>82</v>
      </c>
      <c r="X242" s="193">
        <v>0</v>
      </c>
      <c r="Y242" s="193" t="s">
        <v>1105</v>
      </c>
      <c r="Z242" s="193">
        <v>12</v>
      </c>
      <c r="AA242" s="193">
        <v>72</v>
      </c>
      <c r="AB242" s="193" t="s">
        <v>1105</v>
      </c>
      <c r="AC242" s="193" t="s">
        <v>1105</v>
      </c>
      <c r="AD242" s="193" t="s">
        <v>1105</v>
      </c>
      <c r="AE242" s="193">
        <v>7</v>
      </c>
      <c r="AF242" s="193">
        <v>15</v>
      </c>
      <c r="AG242" s="193">
        <v>5</v>
      </c>
      <c r="AH242" s="193">
        <v>25</v>
      </c>
      <c r="AI242" s="193">
        <v>7</v>
      </c>
      <c r="AJ242" s="193">
        <v>11</v>
      </c>
      <c r="AK242" s="193">
        <v>0</v>
      </c>
      <c r="AL242" s="193">
        <v>7</v>
      </c>
      <c r="AM242" s="193">
        <v>24</v>
      </c>
      <c r="AN242" s="193">
        <v>48</v>
      </c>
      <c r="AO242" s="193">
        <v>10</v>
      </c>
      <c r="AP242" s="193" t="s">
        <v>1105</v>
      </c>
      <c r="AQ242" s="193" t="s">
        <v>1105</v>
      </c>
      <c r="AR242" s="193">
        <v>26</v>
      </c>
      <c r="AS242" s="193">
        <v>18</v>
      </c>
      <c r="AT242" s="193">
        <v>31</v>
      </c>
      <c r="AU242" s="193">
        <v>5</v>
      </c>
      <c r="AV242" s="194">
        <v>45</v>
      </c>
      <c r="AW242" s="193">
        <v>19</v>
      </c>
      <c r="AX242" s="193">
        <v>12</v>
      </c>
      <c r="AY242" s="193">
        <v>12</v>
      </c>
      <c r="AZ242" s="203" t="s">
        <v>1105</v>
      </c>
    </row>
    <row r="243" spans="1:52" ht="42.75" customHeight="1">
      <c r="A243" s="201" t="s">
        <v>271</v>
      </c>
      <c r="B243" s="202" t="s">
        <v>249</v>
      </c>
      <c r="C243" s="202" t="s">
        <v>265</v>
      </c>
      <c r="D243" s="193">
        <v>265</v>
      </c>
      <c r="E243" s="193">
        <v>9</v>
      </c>
      <c r="F243" s="193">
        <v>107</v>
      </c>
      <c r="G243" s="193">
        <v>79</v>
      </c>
      <c r="H243" s="193">
        <v>14</v>
      </c>
      <c r="I243" s="193">
        <v>6</v>
      </c>
      <c r="J243" s="193">
        <v>12</v>
      </c>
      <c r="K243" s="193">
        <v>22</v>
      </c>
      <c r="L243" s="193">
        <v>17</v>
      </c>
      <c r="M243" s="193">
        <v>0</v>
      </c>
      <c r="N243" s="194">
        <v>93</v>
      </c>
      <c r="O243" s="196">
        <v>58</v>
      </c>
      <c r="P243" s="196">
        <v>36</v>
      </c>
      <c r="Q243" s="196">
        <v>9</v>
      </c>
      <c r="R243" s="196">
        <v>53</v>
      </c>
      <c r="S243" s="196">
        <v>32</v>
      </c>
      <c r="T243" s="193">
        <v>88</v>
      </c>
      <c r="U243" s="193" t="s">
        <v>1105</v>
      </c>
      <c r="V243" s="193" t="s">
        <v>1105</v>
      </c>
      <c r="W243" s="193">
        <v>88</v>
      </c>
      <c r="X243" s="193">
        <v>0</v>
      </c>
      <c r="Y243" s="193">
        <v>5</v>
      </c>
      <c r="Z243" s="193">
        <v>11</v>
      </c>
      <c r="AA243" s="193">
        <v>83</v>
      </c>
      <c r="AB243" s="193">
        <v>0</v>
      </c>
      <c r="AC243" s="193" t="s">
        <v>1105</v>
      </c>
      <c r="AD243" s="193">
        <v>5</v>
      </c>
      <c r="AE243" s="193" t="s">
        <v>1105</v>
      </c>
      <c r="AF243" s="193">
        <v>19</v>
      </c>
      <c r="AG243" s="193" t="s">
        <v>1105</v>
      </c>
      <c r="AH243" s="193">
        <v>17</v>
      </c>
      <c r="AI243" s="193">
        <v>25</v>
      </c>
      <c r="AJ243" s="193">
        <v>5</v>
      </c>
      <c r="AK243" s="193">
        <v>0</v>
      </c>
      <c r="AL243" s="193">
        <v>13</v>
      </c>
      <c r="AM243" s="193">
        <v>25</v>
      </c>
      <c r="AN243" s="193">
        <v>53</v>
      </c>
      <c r="AO243" s="193">
        <v>13</v>
      </c>
      <c r="AP243" s="193" t="s">
        <v>1105</v>
      </c>
      <c r="AQ243" s="193">
        <v>6</v>
      </c>
      <c r="AR243" s="193">
        <v>26</v>
      </c>
      <c r="AS243" s="193">
        <v>22</v>
      </c>
      <c r="AT243" s="193">
        <v>30</v>
      </c>
      <c r="AU243" s="193">
        <v>9</v>
      </c>
      <c r="AV243" s="194">
        <v>51</v>
      </c>
      <c r="AW243" s="193">
        <v>27</v>
      </c>
      <c r="AX243" s="193">
        <v>11</v>
      </c>
      <c r="AY243" s="193">
        <v>11</v>
      </c>
      <c r="AZ243" s="203" t="s">
        <v>1105</v>
      </c>
    </row>
    <row r="244" spans="1:52" ht="42.75" customHeight="1">
      <c r="A244" s="201" t="s">
        <v>272</v>
      </c>
      <c r="B244" s="202" t="s">
        <v>249</v>
      </c>
      <c r="C244" s="202" t="s">
        <v>265</v>
      </c>
      <c r="D244" s="193">
        <v>265</v>
      </c>
      <c r="E244" s="193">
        <v>6</v>
      </c>
      <c r="F244" s="193">
        <v>111</v>
      </c>
      <c r="G244" s="193">
        <v>79</v>
      </c>
      <c r="H244" s="193">
        <v>13</v>
      </c>
      <c r="I244" s="193">
        <v>7</v>
      </c>
      <c r="J244" s="193">
        <v>10</v>
      </c>
      <c r="K244" s="193">
        <v>21</v>
      </c>
      <c r="L244" s="193">
        <v>19</v>
      </c>
      <c r="M244" s="193">
        <v>0</v>
      </c>
      <c r="N244" s="194">
        <v>92</v>
      </c>
      <c r="O244" s="196">
        <v>51</v>
      </c>
      <c r="P244" s="196">
        <v>41</v>
      </c>
      <c r="Q244" s="196">
        <v>12</v>
      </c>
      <c r="R244" s="196">
        <v>49</v>
      </c>
      <c r="S244" s="196">
        <v>31</v>
      </c>
      <c r="T244" s="193">
        <v>89</v>
      </c>
      <c r="U244" s="193" t="s">
        <v>1105</v>
      </c>
      <c r="V244" s="193" t="s">
        <v>1105</v>
      </c>
      <c r="W244" s="193">
        <v>87</v>
      </c>
      <c r="X244" s="193">
        <v>0</v>
      </c>
      <c r="Y244" s="193" t="s">
        <v>1105</v>
      </c>
      <c r="Z244" s="193">
        <v>17</v>
      </c>
      <c r="AA244" s="193">
        <v>75</v>
      </c>
      <c r="AB244" s="193">
        <v>0</v>
      </c>
      <c r="AC244" s="193">
        <v>8</v>
      </c>
      <c r="AD244" s="193">
        <v>7</v>
      </c>
      <c r="AE244" s="193">
        <v>6</v>
      </c>
      <c r="AF244" s="193">
        <v>16</v>
      </c>
      <c r="AG244" s="193">
        <v>5</v>
      </c>
      <c r="AH244" s="193">
        <v>20</v>
      </c>
      <c r="AI244" s="193">
        <v>11</v>
      </c>
      <c r="AJ244" s="193" t="s">
        <v>1105</v>
      </c>
      <c r="AK244" s="193">
        <v>0</v>
      </c>
      <c r="AL244" s="193">
        <v>15</v>
      </c>
      <c r="AM244" s="193">
        <v>17</v>
      </c>
      <c r="AN244" s="193">
        <v>58</v>
      </c>
      <c r="AO244" s="193">
        <v>14</v>
      </c>
      <c r="AP244" s="193" t="s">
        <v>1105</v>
      </c>
      <c r="AQ244" s="193" t="s">
        <v>1105</v>
      </c>
      <c r="AR244" s="193">
        <v>27</v>
      </c>
      <c r="AS244" s="193">
        <v>20</v>
      </c>
      <c r="AT244" s="193">
        <v>31</v>
      </c>
      <c r="AU244" s="193">
        <v>12</v>
      </c>
      <c r="AV244" s="194">
        <v>50</v>
      </c>
      <c r="AW244" s="193">
        <v>24</v>
      </c>
      <c r="AX244" s="193">
        <v>12</v>
      </c>
      <c r="AY244" s="193">
        <v>13</v>
      </c>
      <c r="AZ244" s="203" t="s">
        <v>1105</v>
      </c>
    </row>
    <row r="245" spans="1:52" ht="42.75" customHeight="1">
      <c r="A245" s="201" t="s">
        <v>273</v>
      </c>
      <c r="B245" s="202" t="s">
        <v>274</v>
      </c>
      <c r="C245" s="202" t="s">
        <v>275</v>
      </c>
      <c r="D245" s="193">
        <v>187</v>
      </c>
      <c r="E245" s="193">
        <v>7</v>
      </c>
      <c r="F245" s="193">
        <v>71</v>
      </c>
      <c r="G245" s="193">
        <v>75</v>
      </c>
      <c r="H245" s="193">
        <v>10</v>
      </c>
      <c r="I245" s="193">
        <v>6</v>
      </c>
      <c r="J245" s="193">
        <v>7</v>
      </c>
      <c r="K245" s="193" t="s">
        <v>1105</v>
      </c>
      <c r="L245" s="193">
        <v>8</v>
      </c>
      <c r="M245" s="193">
        <v>0</v>
      </c>
      <c r="N245" s="194">
        <v>85</v>
      </c>
      <c r="O245" s="196">
        <v>52</v>
      </c>
      <c r="P245" s="196">
        <v>33</v>
      </c>
      <c r="Q245" s="196">
        <v>11</v>
      </c>
      <c r="R245" s="196">
        <v>48</v>
      </c>
      <c r="S245" s="196">
        <v>26</v>
      </c>
      <c r="T245" s="193">
        <v>83</v>
      </c>
      <c r="U245" s="193" t="s">
        <v>1105</v>
      </c>
      <c r="V245" s="193">
        <v>0</v>
      </c>
      <c r="W245" s="193">
        <v>83</v>
      </c>
      <c r="X245" s="193">
        <v>0</v>
      </c>
      <c r="Y245" s="193" t="s">
        <v>1105</v>
      </c>
      <c r="Z245" s="193">
        <v>9</v>
      </c>
      <c r="AA245" s="193">
        <v>76</v>
      </c>
      <c r="AB245" s="193">
        <v>0</v>
      </c>
      <c r="AC245" s="193">
        <v>6</v>
      </c>
      <c r="AD245" s="193">
        <v>5</v>
      </c>
      <c r="AE245" s="193" t="s">
        <v>1105</v>
      </c>
      <c r="AF245" s="193">
        <v>13</v>
      </c>
      <c r="AG245" s="193" t="s">
        <v>1105</v>
      </c>
      <c r="AH245" s="193">
        <v>24</v>
      </c>
      <c r="AI245" s="193">
        <v>7</v>
      </c>
      <c r="AJ245" s="193">
        <v>8</v>
      </c>
      <c r="AK245" s="193">
        <v>0</v>
      </c>
      <c r="AL245" s="193">
        <v>14</v>
      </c>
      <c r="AM245" s="193">
        <v>18</v>
      </c>
      <c r="AN245" s="193">
        <v>53</v>
      </c>
      <c r="AO245" s="193">
        <v>10</v>
      </c>
      <c r="AP245" s="193" t="s">
        <v>1105</v>
      </c>
      <c r="AQ245" s="193" t="s">
        <v>1105</v>
      </c>
      <c r="AR245" s="193">
        <v>30</v>
      </c>
      <c r="AS245" s="193">
        <v>21</v>
      </c>
      <c r="AT245" s="193">
        <v>22</v>
      </c>
      <c r="AU245" s="193">
        <v>9</v>
      </c>
      <c r="AV245" s="194">
        <v>41</v>
      </c>
      <c r="AW245" s="193">
        <v>27</v>
      </c>
      <c r="AX245" s="193">
        <v>9</v>
      </c>
      <c r="AY245" s="193">
        <v>5</v>
      </c>
      <c r="AZ245" s="203">
        <v>0</v>
      </c>
    </row>
    <row r="246" spans="1:52" ht="42.75" customHeight="1">
      <c r="A246" s="201" t="s">
        <v>276</v>
      </c>
      <c r="B246" s="202" t="s">
        <v>274</v>
      </c>
      <c r="C246" s="202" t="s">
        <v>275</v>
      </c>
      <c r="D246" s="193">
        <v>634</v>
      </c>
      <c r="E246" s="193">
        <v>19</v>
      </c>
      <c r="F246" s="193">
        <v>243</v>
      </c>
      <c r="G246" s="193">
        <v>222</v>
      </c>
      <c r="H246" s="193">
        <v>28</v>
      </c>
      <c r="I246" s="193">
        <v>8</v>
      </c>
      <c r="J246" s="193">
        <v>31</v>
      </c>
      <c r="K246" s="193">
        <v>53</v>
      </c>
      <c r="L246" s="193">
        <v>31</v>
      </c>
      <c r="M246" s="193">
        <v>0</v>
      </c>
      <c r="N246" s="194">
        <v>250</v>
      </c>
      <c r="O246" s="196">
        <v>142</v>
      </c>
      <c r="P246" s="196">
        <v>108</v>
      </c>
      <c r="Q246" s="196">
        <v>26</v>
      </c>
      <c r="R246" s="196">
        <v>152</v>
      </c>
      <c r="S246" s="196">
        <v>72</v>
      </c>
      <c r="T246" s="193">
        <v>241</v>
      </c>
      <c r="U246" s="193" t="s">
        <v>1105</v>
      </c>
      <c r="V246" s="193">
        <v>6</v>
      </c>
      <c r="W246" s="193">
        <v>239</v>
      </c>
      <c r="X246" s="193">
        <v>0</v>
      </c>
      <c r="Y246" s="193">
        <v>10</v>
      </c>
      <c r="Z246" s="193">
        <v>49</v>
      </c>
      <c r="AA246" s="193">
        <v>200</v>
      </c>
      <c r="AB246" s="193" t="s">
        <v>1105</v>
      </c>
      <c r="AC246" s="193">
        <v>15</v>
      </c>
      <c r="AD246" s="193">
        <v>21</v>
      </c>
      <c r="AE246" s="193">
        <v>11</v>
      </c>
      <c r="AF246" s="193">
        <v>47</v>
      </c>
      <c r="AG246" s="193">
        <v>13</v>
      </c>
      <c r="AH246" s="193">
        <v>49</v>
      </c>
      <c r="AI246" s="193">
        <v>26</v>
      </c>
      <c r="AJ246" s="193">
        <v>20</v>
      </c>
      <c r="AK246" s="193">
        <v>0</v>
      </c>
      <c r="AL246" s="193">
        <v>48</v>
      </c>
      <c r="AM246" s="193">
        <v>64</v>
      </c>
      <c r="AN246" s="193">
        <v>133</v>
      </c>
      <c r="AO246" s="193">
        <v>43</v>
      </c>
      <c r="AP246" s="193">
        <v>10</v>
      </c>
      <c r="AQ246" s="193">
        <v>6</v>
      </c>
      <c r="AR246" s="193">
        <v>74</v>
      </c>
      <c r="AS246" s="193">
        <v>74</v>
      </c>
      <c r="AT246" s="193">
        <v>70</v>
      </c>
      <c r="AU246" s="193">
        <v>26</v>
      </c>
      <c r="AV246" s="194">
        <v>141</v>
      </c>
      <c r="AW246" s="193">
        <v>86</v>
      </c>
      <c r="AX246" s="193">
        <v>26</v>
      </c>
      <c r="AY246" s="193">
        <v>26</v>
      </c>
      <c r="AZ246" s="203" t="s">
        <v>1105</v>
      </c>
    </row>
    <row r="247" spans="1:52" ht="42.75" customHeight="1">
      <c r="A247" s="201" t="s">
        <v>277</v>
      </c>
      <c r="B247" s="202" t="s">
        <v>274</v>
      </c>
      <c r="C247" s="202" t="s">
        <v>275</v>
      </c>
      <c r="D247" s="193">
        <v>638</v>
      </c>
      <c r="E247" s="193">
        <v>22</v>
      </c>
      <c r="F247" s="193">
        <v>251</v>
      </c>
      <c r="G247" s="193">
        <v>216</v>
      </c>
      <c r="H247" s="193">
        <v>54</v>
      </c>
      <c r="I247" s="193">
        <v>16</v>
      </c>
      <c r="J247" s="193">
        <v>18</v>
      </c>
      <c r="K247" s="193">
        <v>25</v>
      </c>
      <c r="L247" s="193">
        <v>36</v>
      </c>
      <c r="M247" s="193">
        <v>0</v>
      </c>
      <c r="N247" s="194">
        <v>270</v>
      </c>
      <c r="O247" s="196">
        <v>159</v>
      </c>
      <c r="P247" s="196">
        <v>111</v>
      </c>
      <c r="Q247" s="196">
        <v>32</v>
      </c>
      <c r="R247" s="196">
        <v>164</v>
      </c>
      <c r="S247" s="196">
        <v>73</v>
      </c>
      <c r="T247" s="193">
        <v>267</v>
      </c>
      <c r="U247" s="193" t="s">
        <v>1105</v>
      </c>
      <c r="V247" s="193" t="s">
        <v>1105</v>
      </c>
      <c r="W247" s="193">
        <v>266</v>
      </c>
      <c r="X247" s="193">
        <v>0</v>
      </c>
      <c r="Y247" s="193" t="s">
        <v>1105</v>
      </c>
      <c r="Z247" s="193">
        <v>39</v>
      </c>
      <c r="AA247" s="193">
        <v>231</v>
      </c>
      <c r="AB247" s="193">
        <v>0</v>
      </c>
      <c r="AC247" s="193">
        <v>17</v>
      </c>
      <c r="AD247" s="193">
        <v>14</v>
      </c>
      <c r="AE247" s="193">
        <v>14</v>
      </c>
      <c r="AF247" s="193">
        <v>33</v>
      </c>
      <c r="AG247" s="193">
        <v>14</v>
      </c>
      <c r="AH247" s="193">
        <v>77</v>
      </c>
      <c r="AI247" s="193">
        <v>27</v>
      </c>
      <c r="AJ247" s="193">
        <v>20</v>
      </c>
      <c r="AK247" s="193">
        <v>0</v>
      </c>
      <c r="AL247" s="193">
        <v>54</v>
      </c>
      <c r="AM247" s="193">
        <v>52</v>
      </c>
      <c r="AN247" s="193">
        <v>177</v>
      </c>
      <c r="AO247" s="193">
        <v>34</v>
      </c>
      <c r="AP247" s="193">
        <v>7</v>
      </c>
      <c r="AQ247" s="193">
        <v>9</v>
      </c>
      <c r="AR247" s="193">
        <v>90</v>
      </c>
      <c r="AS247" s="193">
        <v>75</v>
      </c>
      <c r="AT247" s="193">
        <v>64</v>
      </c>
      <c r="AU247" s="193">
        <v>32</v>
      </c>
      <c r="AV247" s="194">
        <v>143</v>
      </c>
      <c r="AW247" s="193">
        <v>70</v>
      </c>
      <c r="AX247" s="193">
        <v>37</v>
      </c>
      <c r="AY247" s="193">
        <v>30</v>
      </c>
      <c r="AZ247" s="203">
        <v>6</v>
      </c>
    </row>
    <row r="248" spans="1:52" ht="42.75" customHeight="1">
      <c r="A248" s="201" t="s">
        <v>278</v>
      </c>
      <c r="B248" s="202" t="s">
        <v>274</v>
      </c>
      <c r="C248" s="202" t="s">
        <v>275</v>
      </c>
      <c r="D248" s="193">
        <v>65</v>
      </c>
      <c r="E248" s="193" t="s">
        <v>1105</v>
      </c>
      <c r="F248" s="193">
        <v>21</v>
      </c>
      <c r="G248" s="193">
        <v>26</v>
      </c>
      <c r="H248" s="193">
        <v>5</v>
      </c>
      <c r="I248" s="193" t="s">
        <v>1105</v>
      </c>
      <c r="J248" s="193" t="s">
        <v>1105</v>
      </c>
      <c r="K248" s="193" t="s">
        <v>1105</v>
      </c>
      <c r="L248" s="193" t="s">
        <v>1105</v>
      </c>
      <c r="M248" s="193">
        <v>0</v>
      </c>
      <c r="N248" s="194">
        <v>31</v>
      </c>
      <c r="O248" s="196">
        <v>16</v>
      </c>
      <c r="P248" s="196">
        <v>15</v>
      </c>
      <c r="Q248" s="196" t="s">
        <v>1105</v>
      </c>
      <c r="R248" s="196">
        <v>18</v>
      </c>
      <c r="S248" s="196">
        <v>11</v>
      </c>
      <c r="T248" s="193">
        <v>29</v>
      </c>
      <c r="U248" s="193" t="s">
        <v>1105</v>
      </c>
      <c r="V248" s="193" t="s">
        <v>1105</v>
      </c>
      <c r="W248" s="193">
        <v>29</v>
      </c>
      <c r="X248" s="193">
        <v>0</v>
      </c>
      <c r="Y248" s="193" t="s">
        <v>1105</v>
      </c>
      <c r="Z248" s="193">
        <v>5</v>
      </c>
      <c r="AA248" s="193">
        <v>26</v>
      </c>
      <c r="AB248" s="193">
        <v>0</v>
      </c>
      <c r="AC248" s="193" t="s">
        <v>1105</v>
      </c>
      <c r="AD248" s="193">
        <v>7</v>
      </c>
      <c r="AE248" s="193" t="s">
        <v>1105</v>
      </c>
      <c r="AF248" s="193">
        <v>5</v>
      </c>
      <c r="AG248" s="193" t="s">
        <v>1105</v>
      </c>
      <c r="AH248" s="193">
        <v>6</v>
      </c>
      <c r="AI248" s="193" t="s">
        <v>1105</v>
      </c>
      <c r="AJ248" s="193" t="s">
        <v>1105</v>
      </c>
      <c r="AK248" s="193">
        <v>0</v>
      </c>
      <c r="AL248" s="193" t="s">
        <v>1105</v>
      </c>
      <c r="AM248" s="193" t="s">
        <v>1105</v>
      </c>
      <c r="AN248" s="193">
        <v>19</v>
      </c>
      <c r="AO248" s="193">
        <v>9</v>
      </c>
      <c r="AP248" s="193" t="s">
        <v>1105</v>
      </c>
      <c r="AQ248" s="193" t="s">
        <v>1105</v>
      </c>
      <c r="AR248" s="193">
        <v>8</v>
      </c>
      <c r="AS248" s="193">
        <v>8</v>
      </c>
      <c r="AT248" s="193">
        <v>10</v>
      </c>
      <c r="AU248" s="193" t="s">
        <v>1105</v>
      </c>
      <c r="AV248" s="194">
        <v>15</v>
      </c>
      <c r="AW248" s="193">
        <v>10</v>
      </c>
      <c r="AX248" s="193" t="s">
        <v>1105</v>
      </c>
      <c r="AY248" s="193" t="s">
        <v>1105</v>
      </c>
      <c r="AZ248" s="203">
        <v>0</v>
      </c>
    </row>
    <row r="249" spans="1:52" ht="42.75" customHeight="1">
      <c r="A249" s="201" t="s">
        <v>279</v>
      </c>
      <c r="B249" s="202" t="s">
        <v>274</v>
      </c>
      <c r="C249" s="202" t="s">
        <v>275</v>
      </c>
      <c r="D249" s="194">
        <v>1040</v>
      </c>
      <c r="E249" s="193">
        <v>49</v>
      </c>
      <c r="F249" s="193">
        <v>336</v>
      </c>
      <c r="G249" s="193">
        <v>428</v>
      </c>
      <c r="H249" s="193">
        <v>76</v>
      </c>
      <c r="I249" s="193">
        <v>13</v>
      </c>
      <c r="J249" s="193">
        <v>48</v>
      </c>
      <c r="K249" s="193">
        <v>39</v>
      </c>
      <c r="L249" s="193">
        <v>52</v>
      </c>
      <c r="M249" s="193">
        <v>0</v>
      </c>
      <c r="N249" s="194">
        <v>504</v>
      </c>
      <c r="O249" s="196">
        <v>312</v>
      </c>
      <c r="P249" s="196">
        <v>191</v>
      </c>
      <c r="Q249" s="196">
        <v>53</v>
      </c>
      <c r="R249" s="196">
        <v>291</v>
      </c>
      <c r="S249" s="196">
        <v>159</v>
      </c>
      <c r="T249" s="193">
        <v>494</v>
      </c>
      <c r="U249" s="193" t="s">
        <v>1105</v>
      </c>
      <c r="V249" s="193">
        <v>5</v>
      </c>
      <c r="W249" s="193">
        <v>491</v>
      </c>
      <c r="X249" s="193">
        <v>0</v>
      </c>
      <c r="Y249" s="193">
        <v>12</v>
      </c>
      <c r="Z249" s="193">
        <v>64</v>
      </c>
      <c r="AA249" s="193">
        <v>439</v>
      </c>
      <c r="AB249" s="193" t="s">
        <v>1105</v>
      </c>
      <c r="AC249" s="193">
        <v>36</v>
      </c>
      <c r="AD249" s="193">
        <v>41</v>
      </c>
      <c r="AE249" s="193">
        <v>17</v>
      </c>
      <c r="AF249" s="193">
        <v>89</v>
      </c>
      <c r="AG249" s="193">
        <v>12</v>
      </c>
      <c r="AH249" s="193">
        <v>135</v>
      </c>
      <c r="AI249" s="193">
        <v>50</v>
      </c>
      <c r="AJ249" s="193">
        <v>45</v>
      </c>
      <c r="AK249" s="193">
        <v>0</v>
      </c>
      <c r="AL249" s="193">
        <v>74</v>
      </c>
      <c r="AM249" s="193">
        <v>96</v>
      </c>
      <c r="AN249" s="193">
        <v>310</v>
      </c>
      <c r="AO249" s="193">
        <v>82</v>
      </c>
      <c r="AP249" s="193">
        <v>15</v>
      </c>
      <c r="AQ249" s="193">
        <v>18</v>
      </c>
      <c r="AR249" s="193">
        <v>169</v>
      </c>
      <c r="AS249" s="193">
        <v>158</v>
      </c>
      <c r="AT249" s="193">
        <v>116</v>
      </c>
      <c r="AU249" s="193">
        <v>43</v>
      </c>
      <c r="AV249" s="194">
        <v>273</v>
      </c>
      <c r="AW249" s="193">
        <v>150</v>
      </c>
      <c r="AX249" s="193">
        <v>59</v>
      </c>
      <c r="AY249" s="193">
        <v>56</v>
      </c>
      <c r="AZ249" s="203">
        <v>8</v>
      </c>
    </row>
    <row r="250" spans="1:52" ht="42.75" customHeight="1">
      <c r="A250" s="201" t="s">
        <v>280</v>
      </c>
      <c r="B250" s="202" t="s">
        <v>274</v>
      </c>
      <c r="C250" s="202" t="s">
        <v>275</v>
      </c>
      <c r="D250" s="194">
        <v>1190</v>
      </c>
      <c r="E250" s="193">
        <v>35</v>
      </c>
      <c r="F250" s="193">
        <v>491</v>
      </c>
      <c r="G250" s="193">
        <v>342</v>
      </c>
      <c r="H250" s="193">
        <v>74</v>
      </c>
      <c r="I250" s="193">
        <v>81</v>
      </c>
      <c r="J250" s="193">
        <v>41</v>
      </c>
      <c r="K250" s="193">
        <v>53</v>
      </c>
      <c r="L250" s="193">
        <v>73</v>
      </c>
      <c r="M250" s="193">
        <v>0</v>
      </c>
      <c r="N250" s="194">
        <v>416</v>
      </c>
      <c r="O250" s="196">
        <v>238</v>
      </c>
      <c r="P250" s="196">
        <v>179</v>
      </c>
      <c r="Q250" s="196">
        <v>53</v>
      </c>
      <c r="R250" s="196">
        <v>242</v>
      </c>
      <c r="S250" s="196">
        <v>122</v>
      </c>
      <c r="T250" s="193">
        <v>387</v>
      </c>
      <c r="U250" s="193">
        <v>15</v>
      </c>
      <c r="V250" s="193">
        <v>14</v>
      </c>
      <c r="W250" s="193">
        <v>388</v>
      </c>
      <c r="X250" s="193">
        <v>0</v>
      </c>
      <c r="Y250" s="193">
        <v>28</v>
      </c>
      <c r="Z250" s="193">
        <v>43</v>
      </c>
      <c r="AA250" s="193">
        <v>373</v>
      </c>
      <c r="AB250" s="193" t="s">
        <v>1105</v>
      </c>
      <c r="AC250" s="193">
        <v>21</v>
      </c>
      <c r="AD250" s="193">
        <v>30</v>
      </c>
      <c r="AE250" s="193">
        <v>20</v>
      </c>
      <c r="AF250" s="193">
        <v>84</v>
      </c>
      <c r="AG250" s="193">
        <v>28</v>
      </c>
      <c r="AH250" s="193">
        <v>103</v>
      </c>
      <c r="AI250" s="193">
        <v>42</v>
      </c>
      <c r="AJ250" s="193">
        <v>27</v>
      </c>
      <c r="AK250" s="193">
        <v>0</v>
      </c>
      <c r="AL250" s="193">
        <v>59</v>
      </c>
      <c r="AM250" s="193">
        <v>74</v>
      </c>
      <c r="AN250" s="193">
        <v>265</v>
      </c>
      <c r="AO250" s="193">
        <v>63</v>
      </c>
      <c r="AP250" s="193">
        <v>15</v>
      </c>
      <c r="AQ250" s="193">
        <v>14</v>
      </c>
      <c r="AR250" s="193">
        <v>153</v>
      </c>
      <c r="AS250" s="193">
        <v>134</v>
      </c>
      <c r="AT250" s="193">
        <v>69</v>
      </c>
      <c r="AU250" s="193">
        <v>47</v>
      </c>
      <c r="AV250" s="194">
        <v>190</v>
      </c>
      <c r="AW250" s="193">
        <v>104</v>
      </c>
      <c r="AX250" s="193">
        <v>48</v>
      </c>
      <c r="AY250" s="193">
        <v>34</v>
      </c>
      <c r="AZ250" s="203" t="s">
        <v>1105</v>
      </c>
    </row>
    <row r="251" spans="1:52" ht="42.75" customHeight="1">
      <c r="A251" s="201" t="s">
        <v>281</v>
      </c>
      <c r="B251" s="202" t="s">
        <v>274</v>
      </c>
      <c r="C251" s="202" t="s">
        <v>275</v>
      </c>
      <c r="D251" s="194">
        <v>1670</v>
      </c>
      <c r="E251" s="193">
        <v>72</v>
      </c>
      <c r="F251" s="193">
        <v>609</v>
      </c>
      <c r="G251" s="193">
        <v>637</v>
      </c>
      <c r="H251" s="193">
        <v>83</v>
      </c>
      <c r="I251" s="193">
        <v>31</v>
      </c>
      <c r="J251" s="193">
        <v>90</v>
      </c>
      <c r="K251" s="193">
        <v>27</v>
      </c>
      <c r="L251" s="193">
        <v>122</v>
      </c>
      <c r="M251" s="193">
        <v>0</v>
      </c>
      <c r="N251" s="194">
        <v>720</v>
      </c>
      <c r="O251" s="196">
        <v>374</v>
      </c>
      <c r="P251" s="196">
        <v>346</v>
      </c>
      <c r="Q251" s="196">
        <v>100</v>
      </c>
      <c r="R251" s="196">
        <v>438</v>
      </c>
      <c r="S251" s="196">
        <v>182</v>
      </c>
      <c r="T251" s="193">
        <v>706</v>
      </c>
      <c r="U251" s="193" t="s">
        <v>1105</v>
      </c>
      <c r="V251" s="193">
        <v>11</v>
      </c>
      <c r="W251" s="193">
        <v>703</v>
      </c>
      <c r="X251" s="193" t="s">
        <v>1105</v>
      </c>
      <c r="Y251" s="193">
        <v>16</v>
      </c>
      <c r="Z251" s="193">
        <v>72</v>
      </c>
      <c r="AA251" s="193">
        <v>648</v>
      </c>
      <c r="AB251" s="193">
        <v>8</v>
      </c>
      <c r="AC251" s="193">
        <v>83</v>
      </c>
      <c r="AD251" s="193">
        <v>76</v>
      </c>
      <c r="AE251" s="193">
        <v>39</v>
      </c>
      <c r="AF251" s="193">
        <v>153</v>
      </c>
      <c r="AG251" s="193">
        <v>16</v>
      </c>
      <c r="AH251" s="193">
        <v>120</v>
      </c>
      <c r="AI251" s="193">
        <v>73</v>
      </c>
      <c r="AJ251" s="193">
        <v>42</v>
      </c>
      <c r="AK251" s="193">
        <v>0</v>
      </c>
      <c r="AL251" s="193">
        <v>109</v>
      </c>
      <c r="AM251" s="193">
        <v>100</v>
      </c>
      <c r="AN251" s="193">
        <v>442</v>
      </c>
      <c r="AO251" s="193">
        <v>165</v>
      </c>
      <c r="AP251" s="193">
        <v>13</v>
      </c>
      <c r="AQ251" s="193">
        <v>26</v>
      </c>
      <c r="AR251" s="193">
        <v>265</v>
      </c>
      <c r="AS251" s="193">
        <v>207</v>
      </c>
      <c r="AT251" s="193">
        <v>155</v>
      </c>
      <c r="AU251" s="193">
        <v>67</v>
      </c>
      <c r="AV251" s="194">
        <v>357</v>
      </c>
      <c r="AW251" s="193">
        <v>201</v>
      </c>
      <c r="AX251" s="193">
        <v>65</v>
      </c>
      <c r="AY251" s="193">
        <v>77</v>
      </c>
      <c r="AZ251" s="203">
        <v>14</v>
      </c>
    </row>
    <row r="252" spans="1:52" ht="42.75" customHeight="1">
      <c r="A252" s="201" t="s">
        <v>282</v>
      </c>
      <c r="B252" s="202" t="s">
        <v>274</v>
      </c>
      <c r="C252" s="202" t="s">
        <v>275</v>
      </c>
      <c r="D252" s="194">
        <v>1863</v>
      </c>
      <c r="E252" s="193">
        <v>77</v>
      </c>
      <c r="F252" s="193">
        <v>773</v>
      </c>
      <c r="G252" s="193">
        <v>593</v>
      </c>
      <c r="H252" s="193">
        <v>97</v>
      </c>
      <c r="I252" s="193">
        <v>20</v>
      </c>
      <c r="J252" s="193">
        <v>81</v>
      </c>
      <c r="K252" s="193">
        <v>110</v>
      </c>
      <c r="L252" s="193">
        <v>113</v>
      </c>
      <c r="M252" s="193">
        <v>0</v>
      </c>
      <c r="N252" s="194">
        <v>690</v>
      </c>
      <c r="O252" s="196">
        <v>429</v>
      </c>
      <c r="P252" s="196">
        <v>261</v>
      </c>
      <c r="Q252" s="196">
        <v>81</v>
      </c>
      <c r="R252" s="196">
        <v>386</v>
      </c>
      <c r="S252" s="196">
        <v>223</v>
      </c>
      <c r="T252" s="193">
        <v>672</v>
      </c>
      <c r="U252" s="193">
        <v>6</v>
      </c>
      <c r="V252" s="193">
        <v>13</v>
      </c>
      <c r="W252" s="193">
        <v>663</v>
      </c>
      <c r="X252" s="193" t="s">
        <v>1105</v>
      </c>
      <c r="Y252" s="193">
        <v>25</v>
      </c>
      <c r="Z252" s="193">
        <v>73</v>
      </c>
      <c r="AA252" s="193">
        <v>617</v>
      </c>
      <c r="AB252" s="193">
        <v>5</v>
      </c>
      <c r="AC252" s="193">
        <v>34</v>
      </c>
      <c r="AD252" s="193">
        <v>58</v>
      </c>
      <c r="AE252" s="193">
        <v>39</v>
      </c>
      <c r="AF252" s="193">
        <v>167</v>
      </c>
      <c r="AG252" s="193">
        <v>21</v>
      </c>
      <c r="AH252" s="193">
        <v>150</v>
      </c>
      <c r="AI252" s="193">
        <v>68</v>
      </c>
      <c r="AJ252" s="193">
        <v>61</v>
      </c>
      <c r="AK252" s="193">
        <v>0</v>
      </c>
      <c r="AL252" s="193">
        <v>89</v>
      </c>
      <c r="AM252" s="193">
        <v>147</v>
      </c>
      <c r="AN252" s="193">
        <v>429</v>
      </c>
      <c r="AO252" s="193">
        <v>98</v>
      </c>
      <c r="AP252" s="193">
        <v>16</v>
      </c>
      <c r="AQ252" s="193">
        <v>20</v>
      </c>
      <c r="AR252" s="193">
        <v>264</v>
      </c>
      <c r="AS252" s="193">
        <v>194</v>
      </c>
      <c r="AT252" s="193">
        <v>146</v>
      </c>
      <c r="AU252" s="193">
        <v>66</v>
      </c>
      <c r="AV252" s="194">
        <v>341</v>
      </c>
      <c r="AW252" s="193">
        <v>164</v>
      </c>
      <c r="AX252" s="193">
        <v>78</v>
      </c>
      <c r="AY252" s="193">
        <v>89</v>
      </c>
      <c r="AZ252" s="203">
        <v>10</v>
      </c>
    </row>
    <row r="253" spans="1:52" ht="42.75" customHeight="1">
      <c r="A253" s="201" t="s">
        <v>283</v>
      </c>
      <c r="B253" s="202" t="s">
        <v>274</v>
      </c>
      <c r="C253" s="202" t="s">
        <v>275</v>
      </c>
      <c r="D253" s="193">
        <v>233</v>
      </c>
      <c r="E253" s="193">
        <v>11</v>
      </c>
      <c r="F253" s="193">
        <v>74</v>
      </c>
      <c r="G253" s="193">
        <v>86</v>
      </c>
      <c r="H253" s="193">
        <v>9</v>
      </c>
      <c r="I253" s="193">
        <v>10</v>
      </c>
      <c r="J253" s="193">
        <v>12</v>
      </c>
      <c r="K253" s="193">
        <v>17</v>
      </c>
      <c r="L253" s="193">
        <v>14</v>
      </c>
      <c r="M253" s="193">
        <v>0</v>
      </c>
      <c r="N253" s="194">
        <v>95</v>
      </c>
      <c r="O253" s="196">
        <v>60</v>
      </c>
      <c r="P253" s="196">
        <v>35</v>
      </c>
      <c r="Q253" s="196">
        <v>13</v>
      </c>
      <c r="R253" s="196">
        <v>58</v>
      </c>
      <c r="S253" s="196">
        <v>24</v>
      </c>
      <c r="T253" s="193">
        <v>90</v>
      </c>
      <c r="U253" s="193">
        <v>5</v>
      </c>
      <c r="V253" s="193" t="s">
        <v>1105</v>
      </c>
      <c r="W253" s="193">
        <v>88</v>
      </c>
      <c r="X253" s="193">
        <v>0</v>
      </c>
      <c r="Y253" s="193">
        <v>7</v>
      </c>
      <c r="Z253" s="193">
        <v>22</v>
      </c>
      <c r="AA253" s="193">
        <v>73</v>
      </c>
      <c r="AB253" s="193">
        <v>0</v>
      </c>
      <c r="AC253" s="193" t="s">
        <v>1105</v>
      </c>
      <c r="AD253" s="193" t="s">
        <v>1105</v>
      </c>
      <c r="AE253" s="193" t="s">
        <v>1105</v>
      </c>
      <c r="AF253" s="193">
        <v>18</v>
      </c>
      <c r="AG253" s="193">
        <v>7</v>
      </c>
      <c r="AH253" s="193">
        <v>20</v>
      </c>
      <c r="AI253" s="193">
        <v>9</v>
      </c>
      <c r="AJ253" s="193">
        <v>9</v>
      </c>
      <c r="AK253" s="193">
        <v>0</v>
      </c>
      <c r="AL253" s="193">
        <v>22</v>
      </c>
      <c r="AM253" s="193">
        <v>27</v>
      </c>
      <c r="AN253" s="193">
        <v>58</v>
      </c>
      <c r="AO253" s="193">
        <v>8</v>
      </c>
      <c r="AP253" s="193" t="s">
        <v>1105</v>
      </c>
      <c r="AQ253" s="193" t="s">
        <v>1105</v>
      </c>
      <c r="AR253" s="193">
        <v>24</v>
      </c>
      <c r="AS253" s="193">
        <v>24</v>
      </c>
      <c r="AT253" s="193">
        <v>35</v>
      </c>
      <c r="AU253" s="193">
        <v>10</v>
      </c>
      <c r="AV253" s="194">
        <v>57</v>
      </c>
      <c r="AW253" s="193">
        <v>34</v>
      </c>
      <c r="AX253" s="193">
        <v>10</v>
      </c>
      <c r="AY253" s="193">
        <v>11</v>
      </c>
      <c r="AZ253" s="203" t="s">
        <v>1105</v>
      </c>
    </row>
    <row r="254" spans="1:52" ht="42.75" customHeight="1">
      <c r="A254" s="201" t="s">
        <v>284</v>
      </c>
      <c r="B254" s="202" t="s">
        <v>274</v>
      </c>
      <c r="C254" s="202" t="s">
        <v>275</v>
      </c>
      <c r="D254" s="193">
        <v>737</v>
      </c>
      <c r="E254" s="193">
        <v>37</v>
      </c>
      <c r="F254" s="193">
        <v>280</v>
      </c>
      <c r="G254" s="193">
        <v>261</v>
      </c>
      <c r="H254" s="193">
        <v>42</v>
      </c>
      <c r="I254" s="193">
        <v>10</v>
      </c>
      <c r="J254" s="193">
        <v>31</v>
      </c>
      <c r="K254" s="193">
        <v>24</v>
      </c>
      <c r="L254" s="193">
        <v>52</v>
      </c>
      <c r="M254" s="193">
        <v>0</v>
      </c>
      <c r="N254" s="194">
        <v>303</v>
      </c>
      <c r="O254" s="196">
        <v>158</v>
      </c>
      <c r="P254" s="196">
        <v>145</v>
      </c>
      <c r="Q254" s="196">
        <v>39</v>
      </c>
      <c r="R254" s="196">
        <v>196</v>
      </c>
      <c r="S254" s="196">
        <v>67</v>
      </c>
      <c r="T254" s="193">
        <v>298</v>
      </c>
      <c r="U254" s="193" t="s">
        <v>1105</v>
      </c>
      <c r="V254" s="193" t="s">
        <v>1105</v>
      </c>
      <c r="W254" s="193">
        <v>299</v>
      </c>
      <c r="X254" s="193">
        <v>0</v>
      </c>
      <c r="Y254" s="193" t="s">
        <v>1105</v>
      </c>
      <c r="Z254" s="193">
        <v>32</v>
      </c>
      <c r="AA254" s="193">
        <v>271</v>
      </c>
      <c r="AB254" s="193">
        <v>5</v>
      </c>
      <c r="AC254" s="193">
        <v>43</v>
      </c>
      <c r="AD254" s="193">
        <v>27</v>
      </c>
      <c r="AE254" s="193">
        <v>14</v>
      </c>
      <c r="AF254" s="193">
        <v>63</v>
      </c>
      <c r="AG254" s="193">
        <v>12</v>
      </c>
      <c r="AH254" s="193">
        <v>54</v>
      </c>
      <c r="AI254" s="193">
        <v>23</v>
      </c>
      <c r="AJ254" s="193">
        <v>16</v>
      </c>
      <c r="AK254" s="193">
        <v>0</v>
      </c>
      <c r="AL254" s="193">
        <v>48</v>
      </c>
      <c r="AM254" s="193">
        <v>40</v>
      </c>
      <c r="AN254" s="193">
        <v>188</v>
      </c>
      <c r="AO254" s="193">
        <v>67</v>
      </c>
      <c r="AP254" s="193">
        <v>7</v>
      </c>
      <c r="AQ254" s="193">
        <v>18</v>
      </c>
      <c r="AR254" s="193">
        <v>107</v>
      </c>
      <c r="AS254" s="193">
        <v>80</v>
      </c>
      <c r="AT254" s="193">
        <v>66</v>
      </c>
      <c r="AU254" s="193">
        <v>33</v>
      </c>
      <c r="AV254" s="194">
        <v>144</v>
      </c>
      <c r="AW254" s="193">
        <v>83</v>
      </c>
      <c r="AX254" s="193">
        <v>31</v>
      </c>
      <c r="AY254" s="193">
        <v>24</v>
      </c>
      <c r="AZ254" s="203">
        <v>6</v>
      </c>
    </row>
    <row r="255" spans="1:52" ht="42.75" customHeight="1">
      <c r="A255" s="201" t="s">
        <v>285</v>
      </c>
      <c r="B255" s="202" t="s">
        <v>274</v>
      </c>
      <c r="C255" s="202" t="s">
        <v>275</v>
      </c>
      <c r="D255" s="193">
        <v>152</v>
      </c>
      <c r="E255" s="193" t="s">
        <v>1105</v>
      </c>
      <c r="F255" s="193">
        <v>58</v>
      </c>
      <c r="G255" s="193">
        <v>59</v>
      </c>
      <c r="H255" s="193">
        <v>11</v>
      </c>
      <c r="I255" s="193" t="s">
        <v>1105</v>
      </c>
      <c r="J255" s="193">
        <v>9</v>
      </c>
      <c r="K255" s="193" t="s">
        <v>1105</v>
      </c>
      <c r="L255" s="193">
        <v>8</v>
      </c>
      <c r="M255" s="193">
        <v>0</v>
      </c>
      <c r="N255" s="194">
        <v>70</v>
      </c>
      <c r="O255" s="196">
        <v>34</v>
      </c>
      <c r="P255" s="196">
        <v>37</v>
      </c>
      <c r="Q255" s="196">
        <v>8</v>
      </c>
      <c r="R255" s="196">
        <v>44</v>
      </c>
      <c r="S255" s="196">
        <v>18</v>
      </c>
      <c r="T255" s="193">
        <v>68</v>
      </c>
      <c r="U255" s="193" t="s">
        <v>1105</v>
      </c>
      <c r="V255" s="193" t="s">
        <v>1105</v>
      </c>
      <c r="W255" s="193">
        <v>68</v>
      </c>
      <c r="X255" s="193" t="s">
        <v>1105</v>
      </c>
      <c r="Y255" s="193" t="s">
        <v>1105</v>
      </c>
      <c r="Z255" s="193">
        <v>8</v>
      </c>
      <c r="AA255" s="193">
        <v>62</v>
      </c>
      <c r="AB255" s="193">
        <v>0</v>
      </c>
      <c r="AC255" s="193">
        <v>5</v>
      </c>
      <c r="AD255" s="193" t="s">
        <v>1105</v>
      </c>
      <c r="AE255" s="193" t="s">
        <v>1105</v>
      </c>
      <c r="AF255" s="193">
        <v>16</v>
      </c>
      <c r="AG255" s="193">
        <v>5</v>
      </c>
      <c r="AH255" s="193">
        <v>12</v>
      </c>
      <c r="AI255" s="193">
        <v>8</v>
      </c>
      <c r="AJ255" s="193">
        <v>6</v>
      </c>
      <c r="AK255" s="193">
        <v>0</v>
      </c>
      <c r="AL255" s="193">
        <v>11</v>
      </c>
      <c r="AM255" s="193">
        <v>13</v>
      </c>
      <c r="AN255" s="193">
        <v>42</v>
      </c>
      <c r="AO255" s="193">
        <v>11</v>
      </c>
      <c r="AP255" s="193">
        <v>5</v>
      </c>
      <c r="AQ255" s="193" t="s">
        <v>1105</v>
      </c>
      <c r="AR255" s="193">
        <v>21</v>
      </c>
      <c r="AS255" s="193">
        <v>20</v>
      </c>
      <c r="AT255" s="193">
        <v>19</v>
      </c>
      <c r="AU255" s="193">
        <v>7</v>
      </c>
      <c r="AV255" s="194">
        <v>32</v>
      </c>
      <c r="AW255" s="193">
        <v>18</v>
      </c>
      <c r="AX255" s="193">
        <v>8</v>
      </c>
      <c r="AY255" s="193">
        <v>5</v>
      </c>
      <c r="AZ255" s="203" t="s">
        <v>1105</v>
      </c>
    </row>
    <row r="256" spans="1:52" ht="42.75" customHeight="1">
      <c r="A256" s="201" t="s">
        <v>286</v>
      </c>
      <c r="B256" s="202" t="s">
        <v>274</v>
      </c>
      <c r="C256" s="202" t="s">
        <v>275</v>
      </c>
      <c r="D256" s="193">
        <v>112</v>
      </c>
      <c r="E256" s="193">
        <v>5</v>
      </c>
      <c r="F256" s="193">
        <v>46</v>
      </c>
      <c r="G256" s="193">
        <v>43</v>
      </c>
      <c r="H256" s="193" t="s">
        <v>1105</v>
      </c>
      <c r="I256" s="193" t="s">
        <v>1105</v>
      </c>
      <c r="J256" s="193">
        <v>5</v>
      </c>
      <c r="K256" s="193" t="s">
        <v>1105</v>
      </c>
      <c r="L256" s="193" t="s">
        <v>1105</v>
      </c>
      <c r="M256" s="193">
        <v>0</v>
      </c>
      <c r="N256" s="194">
        <v>47</v>
      </c>
      <c r="O256" s="196">
        <v>31</v>
      </c>
      <c r="P256" s="196">
        <v>16</v>
      </c>
      <c r="Q256" s="196">
        <v>7</v>
      </c>
      <c r="R256" s="196">
        <v>25</v>
      </c>
      <c r="S256" s="196">
        <v>15</v>
      </c>
      <c r="T256" s="193">
        <v>47</v>
      </c>
      <c r="U256" s="193">
        <v>0</v>
      </c>
      <c r="V256" s="193">
        <v>0</v>
      </c>
      <c r="W256" s="193">
        <v>47</v>
      </c>
      <c r="X256" s="193">
        <v>0</v>
      </c>
      <c r="Y256" s="193">
        <v>0</v>
      </c>
      <c r="Z256" s="193">
        <v>6</v>
      </c>
      <c r="AA256" s="193">
        <v>41</v>
      </c>
      <c r="AB256" s="193">
        <v>0</v>
      </c>
      <c r="AC256" s="193" t="s">
        <v>1105</v>
      </c>
      <c r="AD256" s="193" t="s">
        <v>1105</v>
      </c>
      <c r="AE256" s="193" t="s">
        <v>1105</v>
      </c>
      <c r="AF256" s="193">
        <v>11</v>
      </c>
      <c r="AG256" s="193" t="s">
        <v>1105</v>
      </c>
      <c r="AH256" s="193">
        <v>14</v>
      </c>
      <c r="AI256" s="193">
        <v>5</v>
      </c>
      <c r="AJ256" s="193" t="s">
        <v>1105</v>
      </c>
      <c r="AK256" s="193">
        <v>0</v>
      </c>
      <c r="AL256" s="193">
        <v>9</v>
      </c>
      <c r="AM256" s="193">
        <v>13</v>
      </c>
      <c r="AN256" s="193">
        <v>29</v>
      </c>
      <c r="AO256" s="193">
        <v>5</v>
      </c>
      <c r="AP256" s="193" t="s">
        <v>1105</v>
      </c>
      <c r="AQ256" s="193" t="s">
        <v>1105</v>
      </c>
      <c r="AR256" s="193">
        <v>18</v>
      </c>
      <c r="AS256" s="193">
        <v>17</v>
      </c>
      <c r="AT256" s="193">
        <v>8</v>
      </c>
      <c r="AU256" s="193" t="s">
        <v>1105</v>
      </c>
      <c r="AV256" s="194">
        <v>23</v>
      </c>
      <c r="AW256" s="193">
        <v>12</v>
      </c>
      <c r="AX256" s="193">
        <v>6</v>
      </c>
      <c r="AY256" s="193" t="s">
        <v>1105</v>
      </c>
      <c r="AZ256" s="203" t="s">
        <v>1105</v>
      </c>
    </row>
    <row r="257" spans="1:52" ht="42.75" customHeight="1">
      <c r="A257" s="201" t="s">
        <v>287</v>
      </c>
      <c r="B257" s="202" t="s">
        <v>274</v>
      </c>
      <c r="C257" s="202" t="s">
        <v>275</v>
      </c>
      <c r="D257" s="193">
        <v>902</v>
      </c>
      <c r="E257" s="193">
        <v>26</v>
      </c>
      <c r="F257" s="193">
        <v>319</v>
      </c>
      <c r="G257" s="193">
        <v>388</v>
      </c>
      <c r="H257" s="193">
        <v>40</v>
      </c>
      <c r="I257" s="193">
        <v>10</v>
      </c>
      <c r="J257" s="193">
        <v>27</v>
      </c>
      <c r="K257" s="193">
        <v>47</v>
      </c>
      <c r="L257" s="193">
        <v>47</v>
      </c>
      <c r="M257" s="193">
        <v>0</v>
      </c>
      <c r="N257" s="194">
        <v>428</v>
      </c>
      <c r="O257" s="196">
        <v>240</v>
      </c>
      <c r="P257" s="196">
        <v>189</v>
      </c>
      <c r="Q257" s="196">
        <v>76</v>
      </c>
      <c r="R257" s="196">
        <v>242</v>
      </c>
      <c r="S257" s="196">
        <v>110</v>
      </c>
      <c r="T257" s="193">
        <v>420</v>
      </c>
      <c r="U257" s="193" t="s">
        <v>1105</v>
      </c>
      <c r="V257" s="193">
        <v>6</v>
      </c>
      <c r="W257" s="193">
        <v>417</v>
      </c>
      <c r="X257" s="193" t="s">
        <v>1105</v>
      </c>
      <c r="Y257" s="193">
        <v>11</v>
      </c>
      <c r="Z257" s="193">
        <v>44</v>
      </c>
      <c r="AA257" s="193">
        <v>385</v>
      </c>
      <c r="AB257" s="193" t="s">
        <v>1105</v>
      </c>
      <c r="AC257" s="193">
        <v>35</v>
      </c>
      <c r="AD257" s="193">
        <v>30</v>
      </c>
      <c r="AE257" s="193">
        <v>10</v>
      </c>
      <c r="AF257" s="193">
        <v>93</v>
      </c>
      <c r="AG257" s="193">
        <v>13</v>
      </c>
      <c r="AH257" s="193">
        <v>83</v>
      </c>
      <c r="AI257" s="193">
        <v>42</v>
      </c>
      <c r="AJ257" s="193">
        <v>38</v>
      </c>
      <c r="AK257" s="193">
        <v>0</v>
      </c>
      <c r="AL257" s="193">
        <v>80</v>
      </c>
      <c r="AM257" s="193">
        <v>86</v>
      </c>
      <c r="AN257" s="193">
        <v>269</v>
      </c>
      <c r="AO257" s="193">
        <v>62</v>
      </c>
      <c r="AP257" s="193">
        <v>11</v>
      </c>
      <c r="AQ257" s="193">
        <v>13</v>
      </c>
      <c r="AR257" s="193">
        <v>128</v>
      </c>
      <c r="AS257" s="193">
        <v>106</v>
      </c>
      <c r="AT257" s="193">
        <v>131</v>
      </c>
      <c r="AU257" s="193">
        <v>51</v>
      </c>
      <c r="AV257" s="194">
        <v>229</v>
      </c>
      <c r="AW257" s="193">
        <v>152</v>
      </c>
      <c r="AX257" s="193">
        <v>42</v>
      </c>
      <c r="AY257" s="193">
        <v>30</v>
      </c>
      <c r="AZ257" s="203">
        <v>5</v>
      </c>
    </row>
    <row r="258" spans="1:52" ht="42.75" customHeight="1">
      <c r="A258" s="201" t="s">
        <v>288</v>
      </c>
      <c r="B258" s="202" t="s">
        <v>274</v>
      </c>
      <c r="C258" s="202" t="s">
        <v>275</v>
      </c>
      <c r="D258" s="193">
        <v>898</v>
      </c>
      <c r="E258" s="193">
        <v>29</v>
      </c>
      <c r="F258" s="193">
        <v>345</v>
      </c>
      <c r="G258" s="193">
        <v>290</v>
      </c>
      <c r="H258" s="193">
        <v>73</v>
      </c>
      <c r="I258" s="193">
        <v>52</v>
      </c>
      <c r="J258" s="193">
        <v>33</v>
      </c>
      <c r="K258" s="193">
        <v>33</v>
      </c>
      <c r="L258" s="193">
        <v>45</v>
      </c>
      <c r="M258" s="193">
        <v>0</v>
      </c>
      <c r="N258" s="194">
        <v>363</v>
      </c>
      <c r="O258" s="196">
        <v>218</v>
      </c>
      <c r="P258" s="196">
        <v>145</v>
      </c>
      <c r="Q258" s="196">
        <v>47</v>
      </c>
      <c r="R258" s="196">
        <v>222</v>
      </c>
      <c r="S258" s="196">
        <v>94</v>
      </c>
      <c r="T258" s="193">
        <v>358</v>
      </c>
      <c r="U258" s="193" t="s">
        <v>1105</v>
      </c>
      <c r="V258" s="193" t="s">
        <v>1105</v>
      </c>
      <c r="W258" s="193">
        <v>356</v>
      </c>
      <c r="X258" s="193">
        <v>0</v>
      </c>
      <c r="Y258" s="193">
        <v>7</v>
      </c>
      <c r="Z258" s="193">
        <v>55</v>
      </c>
      <c r="AA258" s="193">
        <v>308</v>
      </c>
      <c r="AB258" s="193">
        <v>5</v>
      </c>
      <c r="AC258" s="193">
        <v>20</v>
      </c>
      <c r="AD258" s="193">
        <v>21</v>
      </c>
      <c r="AE258" s="193">
        <v>16</v>
      </c>
      <c r="AF258" s="193">
        <v>64</v>
      </c>
      <c r="AG258" s="193">
        <v>16</v>
      </c>
      <c r="AH258" s="193">
        <v>98</v>
      </c>
      <c r="AI258" s="193">
        <v>42</v>
      </c>
      <c r="AJ258" s="193">
        <v>22</v>
      </c>
      <c r="AK258" s="193">
        <v>0</v>
      </c>
      <c r="AL258" s="193">
        <v>59</v>
      </c>
      <c r="AM258" s="193">
        <v>78</v>
      </c>
      <c r="AN258" s="193">
        <v>236</v>
      </c>
      <c r="AO258" s="193">
        <v>41</v>
      </c>
      <c r="AP258" s="193">
        <v>7</v>
      </c>
      <c r="AQ258" s="193">
        <v>12</v>
      </c>
      <c r="AR258" s="193">
        <v>119</v>
      </c>
      <c r="AS258" s="193">
        <v>85</v>
      </c>
      <c r="AT258" s="193">
        <v>104</v>
      </c>
      <c r="AU258" s="193">
        <v>42</v>
      </c>
      <c r="AV258" s="194">
        <v>179</v>
      </c>
      <c r="AW258" s="193">
        <v>103</v>
      </c>
      <c r="AX258" s="193">
        <v>34</v>
      </c>
      <c r="AY258" s="193">
        <v>39</v>
      </c>
      <c r="AZ258" s="203" t="s">
        <v>1105</v>
      </c>
    </row>
    <row r="259" spans="1:52" ht="42.75" customHeight="1">
      <c r="A259" s="201" t="s">
        <v>289</v>
      </c>
      <c r="B259" s="202" t="s">
        <v>274</v>
      </c>
      <c r="C259" s="202" t="s">
        <v>275</v>
      </c>
      <c r="D259" s="193">
        <v>730</v>
      </c>
      <c r="E259" s="193">
        <v>31</v>
      </c>
      <c r="F259" s="193">
        <v>287</v>
      </c>
      <c r="G259" s="193">
        <v>265</v>
      </c>
      <c r="H259" s="193">
        <v>29</v>
      </c>
      <c r="I259" s="193">
        <v>19</v>
      </c>
      <c r="J259" s="193">
        <v>29</v>
      </c>
      <c r="K259" s="193">
        <v>29</v>
      </c>
      <c r="L259" s="193">
        <v>39</v>
      </c>
      <c r="M259" s="193" t="s">
        <v>1105</v>
      </c>
      <c r="N259" s="194">
        <v>294</v>
      </c>
      <c r="O259" s="196">
        <v>175</v>
      </c>
      <c r="P259" s="196">
        <v>120</v>
      </c>
      <c r="Q259" s="196">
        <v>34</v>
      </c>
      <c r="R259" s="196">
        <v>186</v>
      </c>
      <c r="S259" s="196">
        <v>75</v>
      </c>
      <c r="T259" s="193">
        <v>289</v>
      </c>
      <c r="U259" s="193" t="s">
        <v>1105</v>
      </c>
      <c r="V259" s="193" t="s">
        <v>1105</v>
      </c>
      <c r="W259" s="193">
        <v>286</v>
      </c>
      <c r="X259" s="193" t="s">
        <v>1105</v>
      </c>
      <c r="Y259" s="193">
        <v>8</v>
      </c>
      <c r="Z259" s="193">
        <v>52</v>
      </c>
      <c r="AA259" s="193">
        <v>242</v>
      </c>
      <c r="AB259" s="193">
        <v>0</v>
      </c>
      <c r="AC259" s="193">
        <v>14</v>
      </c>
      <c r="AD259" s="193">
        <v>19</v>
      </c>
      <c r="AE259" s="193">
        <v>13</v>
      </c>
      <c r="AF259" s="193">
        <v>63</v>
      </c>
      <c r="AG259" s="193">
        <v>15</v>
      </c>
      <c r="AH259" s="193">
        <v>65</v>
      </c>
      <c r="AI259" s="193">
        <v>26</v>
      </c>
      <c r="AJ259" s="193">
        <v>24</v>
      </c>
      <c r="AK259" s="193">
        <v>0</v>
      </c>
      <c r="AL259" s="193">
        <v>56</v>
      </c>
      <c r="AM259" s="193">
        <v>72</v>
      </c>
      <c r="AN259" s="193">
        <v>186</v>
      </c>
      <c r="AO259" s="193">
        <v>29</v>
      </c>
      <c r="AP259" s="193">
        <v>8</v>
      </c>
      <c r="AQ259" s="193">
        <v>9</v>
      </c>
      <c r="AR259" s="193">
        <v>103</v>
      </c>
      <c r="AS259" s="193">
        <v>77</v>
      </c>
      <c r="AT259" s="193">
        <v>89</v>
      </c>
      <c r="AU259" s="193">
        <v>17</v>
      </c>
      <c r="AV259" s="194">
        <v>178</v>
      </c>
      <c r="AW259" s="193">
        <v>103</v>
      </c>
      <c r="AX259" s="193">
        <v>40</v>
      </c>
      <c r="AY259" s="193">
        <v>29</v>
      </c>
      <c r="AZ259" s="203">
        <v>6</v>
      </c>
    </row>
    <row r="260" spans="1:52" ht="42.75" customHeight="1">
      <c r="A260" s="201" t="s">
        <v>290</v>
      </c>
      <c r="B260" s="202" t="s">
        <v>274</v>
      </c>
      <c r="C260" s="202" t="s">
        <v>275</v>
      </c>
      <c r="D260" s="194">
        <v>26973</v>
      </c>
      <c r="E260" s="193">
        <v>721</v>
      </c>
      <c r="F260" s="194">
        <v>8156</v>
      </c>
      <c r="G260" s="194">
        <v>11825</v>
      </c>
      <c r="H260" s="194">
        <v>1125</v>
      </c>
      <c r="I260" s="193">
        <v>335</v>
      </c>
      <c r="J260" s="194">
        <v>1103</v>
      </c>
      <c r="K260" s="193">
        <v>702</v>
      </c>
      <c r="L260" s="194">
        <v>3004</v>
      </c>
      <c r="M260" s="193" t="s">
        <v>1105</v>
      </c>
      <c r="N260" s="194">
        <v>12950</v>
      </c>
      <c r="O260" s="195">
        <v>7523</v>
      </c>
      <c r="P260" s="195">
        <v>5428</v>
      </c>
      <c r="Q260" s="195">
        <v>2110</v>
      </c>
      <c r="R260" s="195">
        <v>8187</v>
      </c>
      <c r="S260" s="195">
        <v>2653</v>
      </c>
      <c r="T260" s="194">
        <v>12226</v>
      </c>
      <c r="U260" s="193">
        <v>127</v>
      </c>
      <c r="V260" s="193">
        <v>597</v>
      </c>
      <c r="W260" s="194">
        <v>11990</v>
      </c>
      <c r="X260" s="193">
        <v>17</v>
      </c>
      <c r="Y260" s="193">
        <v>944</v>
      </c>
      <c r="Z260" s="194">
        <v>1363</v>
      </c>
      <c r="AA260" s="194">
        <v>11588</v>
      </c>
      <c r="AB260" s="193">
        <v>120</v>
      </c>
      <c r="AC260" s="194">
        <v>1924</v>
      </c>
      <c r="AD260" s="194">
        <v>1249</v>
      </c>
      <c r="AE260" s="193">
        <v>673</v>
      </c>
      <c r="AF260" s="194">
        <v>2377</v>
      </c>
      <c r="AG260" s="193">
        <v>162</v>
      </c>
      <c r="AH260" s="194">
        <v>2089</v>
      </c>
      <c r="AI260" s="193">
        <v>759</v>
      </c>
      <c r="AJ260" s="193">
        <v>669</v>
      </c>
      <c r="AK260" s="193" t="s">
        <v>1105</v>
      </c>
      <c r="AL260" s="194">
        <v>2927</v>
      </c>
      <c r="AM260" s="194">
        <v>2334</v>
      </c>
      <c r="AN260" s="194">
        <v>7138</v>
      </c>
      <c r="AO260" s="194">
        <v>3043</v>
      </c>
      <c r="AP260" s="193">
        <v>436</v>
      </c>
      <c r="AQ260" s="193">
        <v>330</v>
      </c>
      <c r="AR260" s="194">
        <v>3684</v>
      </c>
      <c r="AS260" s="194">
        <v>4264</v>
      </c>
      <c r="AT260" s="194">
        <v>3510</v>
      </c>
      <c r="AU260" s="194">
        <v>1162</v>
      </c>
      <c r="AV260" s="194">
        <v>7698</v>
      </c>
      <c r="AW260" s="194">
        <v>4764</v>
      </c>
      <c r="AX260" s="194">
        <v>1369</v>
      </c>
      <c r="AY260" s="194">
        <v>1300</v>
      </c>
      <c r="AZ260" s="203">
        <v>265</v>
      </c>
    </row>
    <row r="261" spans="1:52" ht="42.75" customHeight="1">
      <c r="A261" s="201" t="s">
        <v>291</v>
      </c>
      <c r="B261" s="202" t="s">
        <v>274</v>
      </c>
      <c r="C261" s="202" t="s">
        <v>275</v>
      </c>
      <c r="D261" s="193">
        <v>879</v>
      </c>
      <c r="E261" s="193">
        <v>52</v>
      </c>
      <c r="F261" s="193">
        <v>271</v>
      </c>
      <c r="G261" s="193">
        <v>369</v>
      </c>
      <c r="H261" s="193">
        <v>35</v>
      </c>
      <c r="I261" s="193">
        <v>16</v>
      </c>
      <c r="J261" s="193">
        <v>38</v>
      </c>
      <c r="K261" s="193">
        <v>28</v>
      </c>
      <c r="L261" s="193">
        <v>71</v>
      </c>
      <c r="M261" s="193">
        <v>0</v>
      </c>
      <c r="N261" s="194">
        <v>404</v>
      </c>
      <c r="O261" s="196">
        <v>269</v>
      </c>
      <c r="P261" s="196">
        <v>135</v>
      </c>
      <c r="Q261" s="196">
        <v>37</v>
      </c>
      <c r="R261" s="196">
        <v>205</v>
      </c>
      <c r="S261" s="196">
        <v>162</v>
      </c>
      <c r="T261" s="193">
        <v>389</v>
      </c>
      <c r="U261" s="193" t="s">
        <v>1105</v>
      </c>
      <c r="V261" s="193">
        <v>13</v>
      </c>
      <c r="W261" s="193">
        <v>387</v>
      </c>
      <c r="X261" s="193">
        <v>0</v>
      </c>
      <c r="Y261" s="193">
        <v>17</v>
      </c>
      <c r="Z261" s="193">
        <v>93</v>
      </c>
      <c r="AA261" s="193">
        <v>311</v>
      </c>
      <c r="AB261" s="193" t="s">
        <v>1105</v>
      </c>
      <c r="AC261" s="193">
        <v>18</v>
      </c>
      <c r="AD261" s="193">
        <v>34</v>
      </c>
      <c r="AE261" s="193">
        <v>15</v>
      </c>
      <c r="AF261" s="193">
        <v>63</v>
      </c>
      <c r="AG261" s="193">
        <v>27</v>
      </c>
      <c r="AH261" s="193">
        <v>97</v>
      </c>
      <c r="AI261" s="193">
        <v>58</v>
      </c>
      <c r="AJ261" s="193">
        <v>31</v>
      </c>
      <c r="AK261" s="193">
        <v>0</v>
      </c>
      <c r="AL261" s="193">
        <v>59</v>
      </c>
      <c r="AM261" s="193">
        <v>105</v>
      </c>
      <c r="AN261" s="193">
        <v>244</v>
      </c>
      <c r="AO261" s="193">
        <v>40</v>
      </c>
      <c r="AP261" s="193">
        <v>15</v>
      </c>
      <c r="AQ261" s="193">
        <v>11</v>
      </c>
      <c r="AR261" s="193">
        <v>117</v>
      </c>
      <c r="AS261" s="193">
        <v>129</v>
      </c>
      <c r="AT261" s="193">
        <v>125</v>
      </c>
      <c r="AU261" s="193">
        <v>22</v>
      </c>
      <c r="AV261" s="194">
        <v>241</v>
      </c>
      <c r="AW261" s="193">
        <v>116</v>
      </c>
      <c r="AX261" s="193">
        <v>62</v>
      </c>
      <c r="AY261" s="193">
        <v>55</v>
      </c>
      <c r="AZ261" s="203">
        <v>8</v>
      </c>
    </row>
    <row r="262" spans="1:52" ht="42.75" customHeight="1">
      <c r="A262" s="201" t="s">
        <v>292</v>
      </c>
      <c r="B262" s="202" t="s">
        <v>274</v>
      </c>
      <c r="C262" s="202" t="s">
        <v>275</v>
      </c>
      <c r="D262" s="193">
        <v>264</v>
      </c>
      <c r="E262" s="193">
        <v>8</v>
      </c>
      <c r="F262" s="193">
        <v>88</v>
      </c>
      <c r="G262" s="193">
        <v>95</v>
      </c>
      <c r="H262" s="193">
        <v>21</v>
      </c>
      <c r="I262" s="193" t="s">
        <v>1105</v>
      </c>
      <c r="J262" s="193">
        <v>9</v>
      </c>
      <c r="K262" s="193">
        <v>21</v>
      </c>
      <c r="L262" s="193">
        <v>18</v>
      </c>
      <c r="M262" s="193">
        <v>0</v>
      </c>
      <c r="N262" s="194">
        <v>116</v>
      </c>
      <c r="O262" s="196">
        <v>61</v>
      </c>
      <c r="P262" s="196">
        <v>54</v>
      </c>
      <c r="Q262" s="196">
        <v>13</v>
      </c>
      <c r="R262" s="196">
        <v>65</v>
      </c>
      <c r="S262" s="196">
        <v>36</v>
      </c>
      <c r="T262" s="193">
        <v>111</v>
      </c>
      <c r="U262" s="193" t="s">
        <v>1105</v>
      </c>
      <c r="V262" s="193" t="s">
        <v>1105</v>
      </c>
      <c r="W262" s="193">
        <v>110</v>
      </c>
      <c r="X262" s="193">
        <v>0</v>
      </c>
      <c r="Y262" s="193">
        <v>5</v>
      </c>
      <c r="Z262" s="193">
        <v>10</v>
      </c>
      <c r="AA262" s="193">
        <v>105</v>
      </c>
      <c r="AB262" s="193">
        <v>0</v>
      </c>
      <c r="AC262" s="193" t="s">
        <v>1105</v>
      </c>
      <c r="AD262" s="193">
        <v>9</v>
      </c>
      <c r="AE262" s="193">
        <v>7</v>
      </c>
      <c r="AF262" s="193">
        <v>30</v>
      </c>
      <c r="AG262" s="193" t="s">
        <v>1105</v>
      </c>
      <c r="AH262" s="193">
        <v>30</v>
      </c>
      <c r="AI262" s="193">
        <v>9</v>
      </c>
      <c r="AJ262" s="193">
        <v>8</v>
      </c>
      <c r="AK262" s="193">
        <v>0</v>
      </c>
      <c r="AL262" s="193">
        <v>18</v>
      </c>
      <c r="AM262" s="193">
        <v>21</v>
      </c>
      <c r="AN262" s="193">
        <v>76</v>
      </c>
      <c r="AO262" s="193">
        <v>16</v>
      </c>
      <c r="AP262" s="193" t="s">
        <v>1105</v>
      </c>
      <c r="AQ262" s="193">
        <v>6</v>
      </c>
      <c r="AR262" s="193">
        <v>35</v>
      </c>
      <c r="AS262" s="193">
        <v>30</v>
      </c>
      <c r="AT262" s="193">
        <v>30</v>
      </c>
      <c r="AU262" s="193">
        <v>13</v>
      </c>
      <c r="AV262" s="194">
        <v>53</v>
      </c>
      <c r="AW262" s="193">
        <v>29</v>
      </c>
      <c r="AX262" s="193">
        <v>11</v>
      </c>
      <c r="AY262" s="193">
        <v>12</v>
      </c>
      <c r="AZ262" s="203" t="s">
        <v>1105</v>
      </c>
    </row>
    <row r="263" spans="1:52" ht="42.75" customHeight="1">
      <c r="A263" s="201" t="s">
        <v>293</v>
      </c>
      <c r="B263" s="202" t="s">
        <v>274</v>
      </c>
      <c r="C263" s="202" t="s">
        <v>275</v>
      </c>
      <c r="D263" s="193">
        <v>502</v>
      </c>
      <c r="E263" s="193">
        <v>34</v>
      </c>
      <c r="F263" s="193">
        <v>139</v>
      </c>
      <c r="G263" s="193">
        <v>222</v>
      </c>
      <c r="H263" s="193">
        <v>22</v>
      </c>
      <c r="I263" s="193" t="s">
        <v>1105</v>
      </c>
      <c r="J263" s="193">
        <v>21</v>
      </c>
      <c r="K263" s="193">
        <v>27</v>
      </c>
      <c r="L263" s="193">
        <v>33</v>
      </c>
      <c r="M263" s="193">
        <v>0</v>
      </c>
      <c r="N263" s="194">
        <v>244</v>
      </c>
      <c r="O263" s="196">
        <v>158</v>
      </c>
      <c r="P263" s="196">
        <v>86</v>
      </c>
      <c r="Q263" s="196">
        <v>28</v>
      </c>
      <c r="R263" s="196">
        <v>134</v>
      </c>
      <c r="S263" s="196">
        <v>82</v>
      </c>
      <c r="T263" s="193">
        <v>240</v>
      </c>
      <c r="U263" s="193" t="s">
        <v>1105</v>
      </c>
      <c r="V263" s="193" t="s">
        <v>1105</v>
      </c>
      <c r="W263" s="193">
        <v>239</v>
      </c>
      <c r="X263" s="193" t="s">
        <v>1105</v>
      </c>
      <c r="Y263" s="193" t="s">
        <v>1105</v>
      </c>
      <c r="Z263" s="193">
        <v>42</v>
      </c>
      <c r="AA263" s="193">
        <v>202</v>
      </c>
      <c r="AB263" s="193" t="s">
        <v>1105</v>
      </c>
      <c r="AC263" s="193">
        <v>15</v>
      </c>
      <c r="AD263" s="193">
        <v>10</v>
      </c>
      <c r="AE263" s="193">
        <v>8</v>
      </c>
      <c r="AF263" s="193">
        <v>25</v>
      </c>
      <c r="AG263" s="193">
        <v>18</v>
      </c>
      <c r="AH263" s="193">
        <v>62</v>
      </c>
      <c r="AI263" s="193">
        <v>38</v>
      </c>
      <c r="AJ263" s="193">
        <v>22</v>
      </c>
      <c r="AK263" s="193">
        <v>0</v>
      </c>
      <c r="AL263" s="193">
        <v>44</v>
      </c>
      <c r="AM263" s="193">
        <v>58</v>
      </c>
      <c r="AN263" s="193">
        <v>148</v>
      </c>
      <c r="AO263" s="193">
        <v>33</v>
      </c>
      <c r="AP263" s="193">
        <v>5</v>
      </c>
      <c r="AQ263" s="193">
        <v>6</v>
      </c>
      <c r="AR263" s="193">
        <v>79</v>
      </c>
      <c r="AS263" s="193">
        <v>67</v>
      </c>
      <c r="AT263" s="193">
        <v>75</v>
      </c>
      <c r="AU263" s="193">
        <v>17</v>
      </c>
      <c r="AV263" s="194">
        <v>147</v>
      </c>
      <c r="AW263" s="193">
        <v>82</v>
      </c>
      <c r="AX263" s="193">
        <v>34</v>
      </c>
      <c r="AY263" s="193">
        <v>28</v>
      </c>
      <c r="AZ263" s="203" t="s">
        <v>1105</v>
      </c>
    </row>
    <row r="264" spans="1:52" ht="42.75" customHeight="1">
      <c r="A264" s="201" t="s">
        <v>294</v>
      </c>
      <c r="B264" s="202" t="s">
        <v>274</v>
      </c>
      <c r="C264" s="202" t="s">
        <v>275</v>
      </c>
      <c r="D264" s="193">
        <v>110</v>
      </c>
      <c r="E264" s="193" t="s">
        <v>1105</v>
      </c>
      <c r="F264" s="193">
        <v>42</v>
      </c>
      <c r="G264" s="193">
        <v>33</v>
      </c>
      <c r="H264" s="193">
        <v>11</v>
      </c>
      <c r="I264" s="193">
        <v>11</v>
      </c>
      <c r="J264" s="193" t="s">
        <v>1105</v>
      </c>
      <c r="K264" s="193" t="s">
        <v>1105</v>
      </c>
      <c r="L264" s="193">
        <v>5</v>
      </c>
      <c r="M264" s="193">
        <v>0</v>
      </c>
      <c r="N264" s="194">
        <v>44</v>
      </c>
      <c r="O264" s="196">
        <v>26</v>
      </c>
      <c r="P264" s="196">
        <v>18</v>
      </c>
      <c r="Q264" s="196" t="s">
        <v>1105</v>
      </c>
      <c r="R264" s="196">
        <v>28</v>
      </c>
      <c r="S264" s="196">
        <v>11</v>
      </c>
      <c r="T264" s="193">
        <v>42</v>
      </c>
      <c r="U264" s="193" t="s">
        <v>1105</v>
      </c>
      <c r="V264" s="193" t="s">
        <v>1105</v>
      </c>
      <c r="W264" s="193">
        <v>42</v>
      </c>
      <c r="X264" s="193">
        <v>0</v>
      </c>
      <c r="Y264" s="193" t="s">
        <v>1105</v>
      </c>
      <c r="Z264" s="193">
        <v>6</v>
      </c>
      <c r="AA264" s="193">
        <v>38</v>
      </c>
      <c r="AB264" s="193" t="s">
        <v>1105</v>
      </c>
      <c r="AC264" s="193" t="s">
        <v>1105</v>
      </c>
      <c r="AD264" s="193" t="s">
        <v>1105</v>
      </c>
      <c r="AE264" s="193" t="s">
        <v>1105</v>
      </c>
      <c r="AF264" s="193">
        <v>5</v>
      </c>
      <c r="AG264" s="193" t="s">
        <v>1105</v>
      </c>
      <c r="AH264" s="193">
        <v>11</v>
      </c>
      <c r="AI264" s="193">
        <v>10</v>
      </c>
      <c r="AJ264" s="193" t="s">
        <v>1105</v>
      </c>
      <c r="AK264" s="193">
        <v>0</v>
      </c>
      <c r="AL264" s="193">
        <v>5</v>
      </c>
      <c r="AM264" s="193">
        <v>7</v>
      </c>
      <c r="AN264" s="193">
        <v>28</v>
      </c>
      <c r="AO264" s="193">
        <v>8</v>
      </c>
      <c r="AP264" s="193" t="s">
        <v>1105</v>
      </c>
      <c r="AQ264" s="193" t="s">
        <v>1105</v>
      </c>
      <c r="AR264" s="193">
        <v>12</v>
      </c>
      <c r="AS264" s="193">
        <v>13</v>
      </c>
      <c r="AT264" s="193">
        <v>12</v>
      </c>
      <c r="AU264" s="193">
        <v>5</v>
      </c>
      <c r="AV264" s="194">
        <v>17</v>
      </c>
      <c r="AW264" s="193">
        <v>10</v>
      </c>
      <c r="AX264" s="193" t="s">
        <v>1105</v>
      </c>
      <c r="AY264" s="193" t="s">
        <v>1105</v>
      </c>
      <c r="AZ264" s="203" t="s">
        <v>1105</v>
      </c>
    </row>
    <row r="265" spans="1:52" ht="42.75" customHeight="1">
      <c r="A265" s="201" t="s">
        <v>295</v>
      </c>
      <c r="B265" s="202" t="s">
        <v>274</v>
      </c>
      <c r="C265" s="202" t="s">
        <v>275</v>
      </c>
      <c r="D265" s="194">
        <v>2627</v>
      </c>
      <c r="E265" s="193">
        <v>92</v>
      </c>
      <c r="F265" s="193">
        <v>813</v>
      </c>
      <c r="G265" s="194">
        <v>1039</v>
      </c>
      <c r="H265" s="193">
        <v>121</v>
      </c>
      <c r="I265" s="193">
        <v>33</v>
      </c>
      <c r="J265" s="193">
        <v>96</v>
      </c>
      <c r="K265" s="193">
        <v>231</v>
      </c>
      <c r="L265" s="193">
        <v>201</v>
      </c>
      <c r="M265" s="193" t="s">
        <v>1105</v>
      </c>
      <c r="N265" s="194">
        <v>1160</v>
      </c>
      <c r="O265" s="196">
        <v>619</v>
      </c>
      <c r="P265" s="196">
        <v>541</v>
      </c>
      <c r="Q265" s="196">
        <v>223</v>
      </c>
      <c r="R265" s="196">
        <v>671</v>
      </c>
      <c r="S265" s="196">
        <v>266</v>
      </c>
      <c r="T265" s="194">
        <v>1111</v>
      </c>
      <c r="U265" s="193">
        <v>14</v>
      </c>
      <c r="V265" s="193">
        <v>34</v>
      </c>
      <c r="W265" s="194">
        <v>1099</v>
      </c>
      <c r="X265" s="193" t="s">
        <v>1105</v>
      </c>
      <c r="Y265" s="193">
        <v>60</v>
      </c>
      <c r="Z265" s="193">
        <v>175</v>
      </c>
      <c r="AA265" s="193">
        <v>985</v>
      </c>
      <c r="AB265" s="193" t="s">
        <v>1105</v>
      </c>
      <c r="AC265" s="193">
        <v>91</v>
      </c>
      <c r="AD265" s="193">
        <v>92</v>
      </c>
      <c r="AE265" s="193">
        <v>66</v>
      </c>
      <c r="AF265" s="193">
        <v>207</v>
      </c>
      <c r="AG265" s="193">
        <v>22</v>
      </c>
      <c r="AH265" s="193">
        <v>257</v>
      </c>
      <c r="AI265" s="193">
        <v>105</v>
      </c>
      <c r="AJ265" s="193">
        <v>75</v>
      </c>
      <c r="AK265" s="193">
        <v>0</v>
      </c>
      <c r="AL265" s="193">
        <v>242</v>
      </c>
      <c r="AM265" s="193">
        <v>265</v>
      </c>
      <c r="AN265" s="193">
        <v>671</v>
      </c>
      <c r="AO265" s="193">
        <v>175</v>
      </c>
      <c r="AP265" s="193">
        <v>48</v>
      </c>
      <c r="AQ265" s="193">
        <v>39</v>
      </c>
      <c r="AR265" s="193">
        <v>328</v>
      </c>
      <c r="AS265" s="193">
        <v>274</v>
      </c>
      <c r="AT265" s="193">
        <v>426</v>
      </c>
      <c r="AU265" s="193">
        <v>94</v>
      </c>
      <c r="AV265" s="194">
        <v>668</v>
      </c>
      <c r="AW265" s="193">
        <v>372</v>
      </c>
      <c r="AX265" s="193">
        <v>147</v>
      </c>
      <c r="AY265" s="193">
        <v>128</v>
      </c>
      <c r="AZ265" s="203">
        <v>21</v>
      </c>
    </row>
    <row r="266" spans="1:52" ht="42.75" customHeight="1">
      <c r="A266" s="201" t="s">
        <v>296</v>
      </c>
      <c r="B266" s="202" t="s">
        <v>274</v>
      </c>
      <c r="C266" s="202" t="s">
        <v>275</v>
      </c>
      <c r="D266" s="193">
        <v>185</v>
      </c>
      <c r="E266" s="193">
        <v>11</v>
      </c>
      <c r="F266" s="193">
        <v>61</v>
      </c>
      <c r="G266" s="193">
        <v>70</v>
      </c>
      <c r="H266" s="193">
        <v>9</v>
      </c>
      <c r="I266" s="193" t="s">
        <v>1105</v>
      </c>
      <c r="J266" s="193">
        <v>8</v>
      </c>
      <c r="K266" s="193">
        <v>13</v>
      </c>
      <c r="L266" s="193">
        <v>10</v>
      </c>
      <c r="M266" s="193">
        <v>0</v>
      </c>
      <c r="N266" s="194">
        <v>79</v>
      </c>
      <c r="O266" s="196">
        <v>43</v>
      </c>
      <c r="P266" s="196">
        <v>36</v>
      </c>
      <c r="Q266" s="196">
        <v>10</v>
      </c>
      <c r="R266" s="196">
        <v>48</v>
      </c>
      <c r="S266" s="196">
        <v>22</v>
      </c>
      <c r="T266" s="193">
        <v>77</v>
      </c>
      <c r="U266" s="193" t="s">
        <v>1105</v>
      </c>
      <c r="V266" s="193" t="s">
        <v>1105</v>
      </c>
      <c r="W266" s="193">
        <v>77</v>
      </c>
      <c r="X266" s="193">
        <v>0</v>
      </c>
      <c r="Y266" s="193" t="s">
        <v>1105</v>
      </c>
      <c r="Z266" s="193">
        <v>15</v>
      </c>
      <c r="AA266" s="193">
        <v>65</v>
      </c>
      <c r="AB266" s="193">
        <v>0</v>
      </c>
      <c r="AC266" s="193" t="s">
        <v>1105</v>
      </c>
      <c r="AD266" s="193">
        <v>6</v>
      </c>
      <c r="AE266" s="193" t="s">
        <v>1105</v>
      </c>
      <c r="AF266" s="193">
        <v>17</v>
      </c>
      <c r="AG266" s="193">
        <v>7</v>
      </c>
      <c r="AH266" s="193">
        <v>16</v>
      </c>
      <c r="AI266" s="193">
        <v>8</v>
      </c>
      <c r="AJ266" s="193" t="s">
        <v>1105</v>
      </c>
      <c r="AK266" s="193">
        <v>0</v>
      </c>
      <c r="AL266" s="193">
        <v>16</v>
      </c>
      <c r="AM266" s="193">
        <v>18</v>
      </c>
      <c r="AN266" s="193">
        <v>51</v>
      </c>
      <c r="AO266" s="193">
        <v>8</v>
      </c>
      <c r="AP266" s="193" t="s">
        <v>1105</v>
      </c>
      <c r="AQ266" s="193" t="s">
        <v>1105</v>
      </c>
      <c r="AR266" s="193">
        <v>28</v>
      </c>
      <c r="AS266" s="193">
        <v>20</v>
      </c>
      <c r="AT266" s="193">
        <v>24</v>
      </c>
      <c r="AU266" s="193">
        <v>6</v>
      </c>
      <c r="AV266" s="194">
        <v>45</v>
      </c>
      <c r="AW266" s="193">
        <v>25</v>
      </c>
      <c r="AX266" s="193">
        <v>13</v>
      </c>
      <c r="AY266" s="193">
        <v>6</v>
      </c>
      <c r="AZ266" s="203" t="s">
        <v>1105</v>
      </c>
    </row>
    <row r="267" spans="1:52" ht="42.75" customHeight="1">
      <c r="A267" s="201" t="s">
        <v>297</v>
      </c>
      <c r="B267" s="202" t="s">
        <v>274</v>
      </c>
      <c r="C267" s="202" t="s">
        <v>275</v>
      </c>
      <c r="D267" s="193">
        <v>379</v>
      </c>
      <c r="E267" s="193">
        <v>16</v>
      </c>
      <c r="F267" s="193">
        <v>132</v>
      </c>
      <c r="G267" s="193">
        <v>141</v>
      </c>
      <c r="H267" s="193">
        <v>22</v>
      </c>
      <c r="I267" s="193">
        <v>20</v>
      </c>
      <c r="J267" s="193">
        <v>16</v>
      </c>
      <c r="K267" s="193">
        <v>9</v>
      </c>
      <c r="L267" s="193">
        <v>24</v>
      </c>
      <c r="M267" s="193">
        <v>0</v>
      </c>
      <c r="N267" s="194">
        <v>163</v>
      </c>
      <c r="O267" s="196">
        <v>87</v>
      </c>
      <c r="P267" s="196">
        <v>77</v>
      </c>
      <c r="Q267" s="196">
        <v>20</v>
      </c>
      <c r="R267" s="196">
        <v>105</v>
      </c>
      <c r="S267" s="196">
        <v>39</v>
      </c>
      <c r="T267" s="193">
        <v>157</v>
      </c>
      <c r="U267" s="193" t="s">
        <v>1105</v>
      </c>
      <c r="V267" s="193">
        <v>5</v>
      </c>
      <c r="W267" s="193">
        <v>155</v>
      </c>
      <c r="X267" s="193">
        <v>0</v>
      </c>
      <c r="Y267" s="193">
        <v>9</v>
      </c>
      <c r="Z267" s="193">
        <v>25</v>
      </c>
      <c r="AA267" s="193">
        <v>139</v>
      </c>
      <c r="AB267" s="193">
        <v>0</v>
      </c>
      <c r="AC267" s="193">
        <v>11</v>
      </c>
      <c r="AD267" s="193">
        <v>13</v>
      </c>
      <c r="AE267" s="193">
        <v>5</v>
      </c>
      <c r="AF267" s="193">
        <v>35</v>
      </c>
      <c r="AG267" s="193">
        <v>14</v>
      </c>
      <c r="AH267" s="193">
        <v>31</v>
      </c>
      <c r="AI267" s="193">
        <v>21</v>
      </c>
      <c r="AJ267" s="193">
        <v>14</v>
      </c>
      <c r="AK267" s="193">
        <v>0</v>
      </c>
      <c r="AL267" s="193">
        <v>21</v>
      </c>
      <c r="AM267" s="193">
        <v>42</v>
      </c>
      <c r="AN267" s="193">
        <v>96</v>
      </c>
      <c r="AO267" s="193">
        <v>21</v>
      </c>
      <c r="AP267" s="193" t="s">
        <v>1105</v>
      </c>
      <c r="AQ267" s="193">
        <v>7</v>
      </c>
      <c r="AR267" s="193">
        <v>54</v>
      </c>
      <c r="AS267" s="193">
        <v>53</v>
      </c>
      <c r="AT267" s="193">
        <v>38</v>
      </c>
      <c r="AU267" s="193">
        <v>11</v>
      </c>
      <c r="AV267" s="194">
        <v>90</v>
      </c>
      <c r="AW267" s="193">
        <v>56</v>
      </c>
      <c r="AX267" s="193">
        <v>16</v>
      </c>
      <c r="AY267" s="193">
        <v>15</v>
      </c>
      <c r="AZ267" s="203" t="s">
        <v>1105</v>
      </c>
    </row>
    <row r="268" spans="1:52" ht="42.75" customHeight="1">
      <c r="A268" s="201" t="s">
        <v>298</v>
      </c>
      <c r="B268" s="202" t="s">
        <v>274</v>
      </c>
      <c r="C268" s="202" t="s">
        <v>275</v>
      </c>
      <c r="D268" s="193">
        <v>457</v>
      </c>
      <c r="E268" s="193">
        <v>28</v>
      </c>
      <c r="F268" s="193">
        <v>136</v>
      </c>
      <c r="G268" s="193">
        <v>184</v>
      </c>
      <c r="H268" s="193">
        <v>24</v>
      </c>
      <c r="I268" s="193">
        <v>5</v>
      </c>
      <c r="J268" s="193">
        <v>15</v>
      </c>
      <c r="K268" s="193">
        <v>34</v>
      </c>
      <c r="L268" s="193">
        <v>31</v>
      </c>
      <c r="M268" s="193">
        <v>0</v>
      </c>
      <c r="N268" s="194">
        <v>208</v>
      </c>
      <c r="O268" s="196">
        <v>113</v>
      </c>
      <c r="P268" s="196">
        <v>95</v>
      </c>
      <c r="Q268" s="196">
        <v>22</v>
      </c>
      <c r="R268" s="196">
        <v>125</v>
      </c>
      <c r="S268" s="196">
        <v>61</v>
      </c>
      <c r="T268" s="193">
        <v>201</v>
      </c>
      <c r="U268" s="193" t="s">
        <v>1105</v>
      </c>
      <c r="V268" s="193">
        <v>6</v>
      </c>
      <c r="W268" s="193">
        <v>198</v>
      </c>
      <c r="X268" s="193" t="s">
        <v>1105</v>
      </c>
      <c r="Y268" s="193">
        <v>9</v>
      </c>
      <c r="Z268" s="193">
        <v>32</v>
      </c>
      <c r="AA268" s="193">
        <v>176</v>
      </c>
      <c r="AB268" s="193">
        <v>0</v>
      </c>
      <c r="AC268" s="193">
        <v>16</v>
      </c>
      <c r="AD268" s="193">
        <v>13</v>
      </c>
      <c r="AE268" s="193">
        <v>13</v>
      </c>
      <c r="AF268" s="193">
        <v>34</v>
      </c>
      <c r="AG268" s="193">
        <v>10</v>
      </c>
      <c r="AH268" s="193">
        <v>56</v>
      </c>
      <c r="AI268" s="193">
        <v>17</v>
      </c>
      <c r="AJ268" s="193">
        <v>14</v>
      </c>
      <c r="AK268" s="193">
        <v>0</v>
      </c>
      <c r="AL268" s="193">
        <v>36</v>
      </c>
      <c r="AM268" s="193">
        <v>33</v>
      </c>
      <c r="AN268" s="193">
        <v>127</v>
      </c>
      <c r="AO268" s="193">
        <v>36</v>
      </c>
      <c r="AP268" s="193">
        <v>12</v>
      </c>
      <c r="AQ268" s="193">
        <v>6</v>
      </c>
      <c r="AR268" s="193">
        <v>73</v>
      </c>
      <c r="AS268" s="193">
        <v>43</v>
      </c>
      <c r="AT268" s="193">
        <v>67</v>
      </c>
      <c r="AU268" s="193">
        <v>19</v>
      </c>
      <c r="AV268" s="194">
        <v>112</v>
      </c>
      <c r="AW268" s="193">
        <v>53</v>
      </c>
      <c r="AX268" s="193">
        <v>26</v>
      </c>
      <c r="AY268" s="193">
        <v>30</v>
      </c>
      <c r="AZ268" s="203" t="s">
        <v>1105</v>
      </c>
    </row>
    <row r="269" spans="1:52" ht="42.75" customHeight="1">
      <c r="A269" s="201" t="s">
        <v>299</v>
      </c>
      <c r="B269" s="202" t="s">
        <v>274</v>
      </c>
      <c r="C269" s="202" t="s">
        <v>275</v>
      </c>
      <c r="D269" s="193">
        <v>476</v>
      </c>
      <c r="E269" s="193">
        <v>19</v>
      </c>
      <c r="F269" s="193">
        <v>164</v>
      </c>
      <c r="G269" s="193">
        <v>185</v>
      </c>
      <c r="H269" s="193">
        <v>26</v>
      </c>
      <c r="I269" s="193">
        <v>9</v>
      </c>
      <c r="J269" s="193">
        <v>22</v>
      </c>
      <c r="K269" s="193">
        <v>29</v>
      </c>
      <c r="L269" s="193">
        <v>22</v>
      </c>
      <c r="M269" s="193">
        <v>0</v>
      </c>
      <c r="N269" s="194">
        <v>211</v>
      </c>
      <c r="O269" s="196">
        <v>126</v>
      </c>
      <c r="P269" s="196">
        <v>85</v>
      </c>
      <c r="Q269" s="196">
        <v>17</v>
      </c>
      <c r="R269" s="196">
        <v>117</v>
      </c>
      <c r="S269" s="196">
        <v>77</v>
      </c>
      <c r="T269" s="193">
        <v>206</v>
      </c>
      <c r="U269" s="193">
        <v>0</v>
      </c>
      <c r="V269" s="193">
        <v>5</v>
      </c>
      <c r="W269" s="193">
        <v>205</v>
      </c>
      <c r="X269" s="193">
        <v>0</v>
      </c>
      <c r="Y269" s="193">
        <v>5</v>
      </c>
      <c r="Z269" s="193">
        <v>38</v>
      </c>
      <c r="AA269" s="193">
        <v>173</v>
      </c>
      <c r="AB269" s="193" t="s">
        <v>1105</v>
      </c>
      <c r="AC269" s="193">
        <v>12</v>
      </c>
      <c r="AD269" s="193">
        <v>17</v>
      </c>
      <c r="AE269" s="193">
        <v>8</v>
      </c>
      <c r="AF269" s="193">
        <v>31</v>
      </c>
      <c r="AG269" s="193">
        <v>19</v>
      </c>
      <c r="AH269" s="193">
        <v>45</v>
      </c>
      <c r="AI269" s="193">
        <v>31</v>
      </c>
      <c r="AJ269" s="193">
        <v>19</v>
      </c>
      <c r="AK269" s="193">
        <v>0</v>
      </c>
      <c r="AL269" s="193">
        <v>29</v>
      </c>
      <c r="AM269" s="193">
        <v>44</v>
      </c>
      <c r="AN269" s="193">
        <v>130</v>
      </c>
      <c r="AO269" s="193">
        <v>31</v>
      </c>
      <c r="AP269" s="193">
        <v>7</v>
      </c>
      <c r="AQ269" s="193">
        <v>5</v>
      </c>
      <c r="AR269" s="193">
        <v>68</v>
      </c>
      <c r="AS269" s="193">
        <v>57</v>
      </c>
      <c r="AT269" s="193">
        <v>61</v>
      </c>
      <c r="AU269" s="193">
        <v>19</v>
      </c>
      <c r="AV269" s="194">
        <v>121</v>
      </c>
      <c r="AW269" s="193">
        <v>73</v>
      </c>
      <c r="AX269" s="193">
        <v>19</v>
      </c>
      <c r="AY269" s="193">
        <v>26</v>
      </c>
      <c r="AZ269" s="203" t="s">
        <v>1105</v>
      </c>
    </row>
    <row r="270" spans="1:52" ht="42.75" customHeight="1">
      <c r="A270" s="201" t="s">
        <v>300</v>
      </c>
      <c r="B270" s="202" t="s">
        <v>274</v>
      </c>
      <c r="C270" s="202" t="s">
        <v>275</v>
      </c>
      <c r="D270" s="193">
        <v>444</v>
      </c>
      <c r="E270" s="193">
        <v>26</v>
      </c>
      <c r="F270" s="193">
        <v>137</v>
      </c>
      <c r="G270" s="193">
        <v>204</v>
      </c>
      <c r="H270" s="193">
        <v>17</v>
      </c>
      <c r="I270" s="193">
        <v>5</v>
      </c>
      <c r="J270" s="193">
        <v>23</v>
      </c>
      <c r="K270" s="193">
        <v>11</v>
      </c>
      <c r="L270" s="193">
        <v>21</v>
      </c>
      <c r="M270" s="193">
        <v>0</v>
      </c>
      <c r="N270" s="194">
        <v>221</v>
      </c>
      <c r="O270" s="196">
        <v>147</v>
      </c>
      <c r="P270" s="196">
        <v>74</v>
      </c>
      <c r="Q270" s="196">
        <v>17</v>
      </c>
      <c r="R270" s="196">
        <v>114</v>
      </c>
      <c r="S270" s="196">
        <v>90</v>
      </c>
      <c r="T270" s="193">
        <v>216</v>
      </c>
      <c r="U270" s="193" t="s">
        <v>1105</v>
      </c>
      <c r="V270" s="193" t="s">
        <v>1105</v>
      </c>
      <c r="W270" s="193">
        <v>215</v>
      </c>
      <c r="X270" s="193">
        <v>0</v>
      </c>
      <c r="Y270" s="193">
        <v>6</v>
      </c>
      <c r="Z270" s="193">
        <v>22</v>
      </c>
      <c r="AA270" s="193">
        <v>198</v>
      </c>
      <c r="AB270" s="193" t="s">
        <v>1105</v>
      </c>
      <c r="AC270" s="193">
        <v>11</v>
      </c>
      <c r="AD270" s="193">
        <v>13</v>
      </c>
      <c r="AE270" s="193">
        <v>7</v>
      </c>
      <c r="AF270" s="193">
        <v>40</v>
      </c>
      <c r="AG270" s="193">
        <v>16</v>
      </c>
      <c r="AH270" s="193">
        <v>55</v>
      </c>
      <c r="AI270" s="193">
        <v>29</v>
      </c>
      <c r="AJ270" s="193">
        <v>23</v>
      </c>
      <c r="AK270" s="193">
        <v>0</v>
      </c>
      <c r="AL270" s="193">
        <v>25</v>
      </c>
      <c r="AM270" s="193">
        <v>50</v>
      </c>
      <c r="AN270" s="193">
        <v>139</v>
      </c>
      <c r="AO270" s="193">
        <v>27</v>
      </c>
      <c r="AP270" s="193">
        <v>5</v>
      </c>
      <c r="AQ270" s="193">
        <v>8</v>
      </c>
      <c r="AR270" s="193">
        <v>76</v>
      </c>
      <c r="AS270" s="193">
        <v>67</v>
      </c>
      <c r="AT270" s="193">
        <v>57</v>
      </c>
      <c r="AU270" s="193">
        <v>13</v>
      </c>
      <c r="AV270" s="194">
        <v>128</v>
      </c>
      <c r="AW270" s="193">
        <v>68</v>
      </c>
      <c r="AX270" s="193">
        <v>29</v>
      </c>
      <c r="AY270" s="193">
        <v>27</v>
      </c>
      <c r="AZ270" s="203" t="s">
        <v>1105</v>
      </c>
    </row>
    <row r="271" spans="1:52" ht="42.75" customHeight="1">
      <c r="A271" s="201" t="s">
        <v>301</v>
      </c>
      <c r="B271" s="202" t="s">
        <v>274</v>
      </c>
      <c r="C271" s="202" t="s">
        <v>275</v>
      </c>
      <c r="D271" s="193">
        <v>536</v>
      </c>
      <c r="E271" s="193">
        <v>25</v>
      </c>
      <c r="F271" s="193">
        <v>198</v>
      </c>
      <c r="G271" s="193">
        <v>202</v>
      </c>
      <c r="H271" s="193">
        <v>32</v>
      </c>
      <c r="I271" s="193">
        <v>7</v>
      </c>
      <c r="J271" s="193">
        <v>15</v>
      </c>
      <c r="K271" s="193">
        <v>18</v>
      </c>
      <c r="L271" s="193">
        <v>39</v>
      </c>
      <c r="M271" s="193">
        <v>0</v>
      </c>
      <c r="N271" s="194">
        <v>234</v>
      </c>
      <c r="O271" s="196">
        <v>117</v>
      </c>
      <c r="P271" s="196">
        <v>117</v>
      </c>
      <c r="Q271" s="196">
        <v>22</v>
      </c>
      <c r="R271" s="196">
        <v>154</v>
      </c>
      <c r="S271" s="196">
        <v>59</v>
      </c>
      <c r="T271" s="193">
        <v>230</v>
      </c>
      <c r="U271" s="193" t="s">
        <v>1105</v>
      </c>
      <c r="V271" s="193" t="s">
        <v>1105</v>
      </c>
      <c r="W271" s="193">
        <v>230</v>
      </c>
      <c r="X271" s="193">
        <v>0</v>
      </c>
      <c r="Y271" s="193" t="s">
        <v>1105</v>
      </c>
      <c r="Z271" s="193">
        <v>30</v>
      </c>
      <c r="AA271" s="193">
        <v>204</v>
      </c>
      <c r="AB271" s="193" t="s">
        <v>1105</v>
      </c>
      <c r="AC271" s="193">
        <v>16</v>
      </c>
      <c r="AD271" s="193">
        <v>24</v>
      </c>
      <c r="AE271" s="193">
        <v>6</v>
      </c>
      <c r="AF271" s="193">
        <v>51</v>
      </c>
      <c r="AG271" s="193">
        <v>17</v>
      </c>
      <c r="AH271" s="193">
        <v>52</v>
      </c>
      <c r="AI271" s="193">
        <v>26</v>
      </c>
      <c r="AJ271" s="193">
        <v>19</v>
      </c>
      <c r="AK271" s="193">
        <v>0</v>
      </c>
      <c r="AL271" s="193">
        <v>23</v>
      </c>
      <c r="AM271" s="193">
        <v>38</v>
      </c>
      <c r="AN271" s="193">
        <v>157</v>
      </c>
      <c r="AO271" s="193">
        <v>36</v>
      </c>
      <c r="AP271" s="193" t="s">
        <v>1105</v>
      </c>
      <c r="AQ271" s="193">
        <v>11</v>
      </c>
      <c r="AR271" s="193">
        <v>78</v>
      </c>
      <c r="AS271" s="193">
        <v>86</v>
      </c>
      <c r="AT271" s="193">
        <v>42</v>
      </c>
      <c r="AU271" s="193">
        <v>17</v>
      </c>
      <c r="AV271" s="194">
        <v>127</v>
      </c>
      <c r="AW271" s="193">
        <v>76</v>
      </c>
      <c r="AX271" s="193">
        <v>25</v>
      </c>
      <c r="AY271" s="193">
        <v>21</v>
      </c>
      <c r="AZ271" s="203">
        <v>5</v>
      </c>
    </row>
    <row r="272" spans="1:52" ht="42.75" customHeight="1">
      <c r="A272" s="201" t="s">
        <v>302</v>
      </c>
      <c r="B272" s="202" t="s">
        <v>274</v>
      </c>
      <c r="C272" s="202" t="s">
        <v>275</v>
      </c>
      <c r="D272" s="193">
        <v>261</v>
      </c>
      <c r="E272" s="193">
        <v>23</v>
      </c>
      <c r="F272" s="193">
        <v>78</v>
      </c>
      <c r="G272" s="193">
        <v>109</v>
      </c>
      <c r="H272" s="193">
        <v>14</v>
      </c>
      <c r="I272" s="193" t="s">
        <v>1105</v>
      </c>
      <c r="J272" s="193">
        <v>7</v>
      </c>
      <c r="K272" s="193">
        <v>9</v>
      </c>
      <c r="L272" s="193">
        <v>20</v>
      </c>
      <c r="M272" s="193">
        <v>0</v>
      </c>
      <c r="N272" s="194">
        <v>123</v>
      </c>
      <c r="O272" s="196">
        <v>82</v>
      </c>
      <c r="P272" s="196">
        <v>40</v>
      </c>
      <c r="Q272" s="196">
        <v>13</v>
      </c>
      <c r="R272" s="196">
        <v>54</v>
      </c>
      <c r="S272" s="196">
        <v>54</v>
      </c>
      <c r="T272" s="193">
        <v>116</v>
      </c>
      <c r="U272" s="193">
        <v>0</v>
      </c>
      <c r="V272" s="193">
        <v>7</v>
      </c>
      <c r="W272" s="193">
        <v>114</v>
      </c>
      <c r="X272" s="193">
        <v>0</v>
      </c>
      <c r="Y272" s="193">
        <v>8</v>
      </c>
      <c r="Z272" s="193">
        <v>14</v>
      </c>
      <c r="AA272" s="193">
        <v>108</v>
      </c>
      <c r="AB272" s="193" t="s">
        <v>1105</v>
      </c>
      <c r="AC272" s="193">
        <v>9</v>
      </c>
      <c r="AD272" s="193">
        <v>5</v>
      </c>
      <c r="AE272" s="193" t="s">
        <v>1105</v>
      </c>
      <c r="AF272" s="193">
        <v>24</v>
      </c>
      <c r="AG272" s="193">
        <v>10</v>
      </c>
      <c r="AH272" s="193">
        <v>23</v>
      </c>
      <c r="AI272" s="193">
        <v>20</v>
      </c>
      <c r="AJ272" s="193">
        <v>11</v>
      </c>
      <c r="AK272" s="193">
        <v>0</v>
      </c>
      <c r="AL272" s="193">
        <v>17</v>
      </c>
      <c r="AM272" s="193">
        <v>19</v>
      </c>
      <c r="AN272" s="193">
        <v>83</v>
      </c>
      <c r="AO272" s="193">
        <v>15</v>
      </c>
      <c r="AP272" s="193">
        <v>5</v>
      </c>
      <c r="AQ272" s="193" t="s">
        <v>1105</v>
      </c>
      <c r="AR272" s="193">
        <v>39</v>
      </c>
      <c r="AS272" s="193">
        <v>43</v>
      </c>
      <c r="AT272" s="193">
        <v>22</v>
      </c>
      <c r="AU272" s="193">
        <v>15</v>
      </c>
      <c r="AV272" s="194">
        <v>68</v>
      </c>
      <c r="AW272" s="193">
        <v>35</v>
      </c>
      <c r="AX272" s="193">
        <v>13</v>
      </c>
      <c r="AY272" s="193">
        <v>18</v>
      </c>
      <c r="AZ272" s="203" t="s">
        <v>1105</v>
      </c>
    </row>
    <row r="273" spans="1:52" ht="42.75" customHeight="1">
      <c r="A273" s="201" t="s">
        <v>303</v>
      </c>
      <c r="B273" s="202" t="s">
        <v>274</v>
      </c>
      <c r="C273" s="202" t="s">
        <v>275</v>
      </c>
      <c r="D273" s="193">
        <v>295</v>
      </c>
      <c r="E273" s="193">
        <v>32</v>
      </c>
      <c r="F273" s="193">
        <v>79</v>
      </c>
      <c r="G273" s="193">
        <v>137</v>
      </c>
      <c r="H273" s="193">
        <v>11</v>
      </c>
      <c r="I273" s="193" t="s">
        <v>1105</v>
      </c>
      <c r="J273" s="193">
        <v>12</v>
      </c>
      <c r="K273" s="193">
        <v>13</v>
      </c>
      <c r="L273" s="193">
        <v>10</v>
      </c>
      <c r="M273" s="193">
        <v>0</v>
      </c>
      <c r="N273" s="194">
        <v>148</v>
      </c>
      <c r="O273" s="196">
        <v>102</v>
      </c>
      <c r="P273" s="196">
        <v>46</v>
      </c>
      <c r="Q273" s="196">
        <v>13</v>
      </c>
      <c r="R273" s="196">
        <v>74</v>
      </c>
      <c r="S273" s="196">
        <v>61</v>
      </c>
      <c r="T273" s="193">
        <v>142</v>
      </c>
      <c r="U273" s="193" t="s">
        <v>1105</v>
      </c>
      <c r="V273" s="193" t="s">
        <v>1105</v>
      </c>
      <c r="W273" s="193">
        <v>143</v>
      </c>
      <c r="X273" s="193" t="s">
        <v>1105</v>
      </c>
      <c r="Y273" s="193" t="s">
        <v>1105</v>
      </c>
      <c r="Z273" s="193">
        <v>24</v>
      </c>
      <c r="AA273" s="193">
        <v>123</v>
      </c>
      <c r="AB273" s="193">
        <v>0</v>
      </c>
      <c r="AC273" s="193">
        <v>7</v>
      </c>
      <c r="AD273" s="193">
        <v>7</v>
      </c>
      <c r="AE273" s="193">
        <v>10</v>
      </c>
      <c r="AF273" s="193">
        <v>26</v>
      </c>
      <c r="AG273" s="193">
        <v>15</v>
      </c>
      <c r="AH273" s="193">
        <v>31</v>
      </c>
      <c r="AI273" s="193">
        <v>15</v>
      </c>
      <c r="AJ273" s="193">
        <v>14</v>
      </c>
      <c r="AK273" s="193">
        <v>0</v>
      </c>
      <c r="AL273" s="193">
        <v>23</v>
      </c>
      <c r="AM273" s="193">
        <v>31</v>
      </c>
      <c r="AN273" s="193">
        <v>95</v>
      </c>
      <c r="AO273" s="193">
        <v>16</v>
      </c>
      <c r="AP273" s="193">
        <v>5</v>
      </c>
      <c r="AQ273" s="193" t="s">
        <v>1105</v>
      </c>
      <c r="AR273" s="193">
        <v>40</v>
      </c>
      <c r="AS273" s="193">
        <v>52</v>
      </c>
      <c r="AT273" s="193">
        <v>43</v>
      </c>
      <c r="AU273" s="193">
        <v>12</v>
      </c>
      <c r="AV273" s="194">
        <v>90</v>
      </c>
      <c r="AW273" s="193">
        <v>50</v>
      </c>
      <c r="AX273" s="193">
        <v>16</v>
      </c>
      <c r="AY273" s="193">
        <v>21</v>
      </c>
      <c r="AZ273" s="203" t="s">
        <v>1105</v>
      </c>
    </row>
    <row r="274" spans="1:52" ht="42.75" customHeight="1">
      <c r="A274" s="201" t="s">
        <v>304</v>
      </c>
      <c r="B274" s="202" t="s">
        <v>274</v>
      </c>
      <c r="C274" s="202" t="s">
        <v>275</v>
      </c>
      <c r="D274" s="194">
        <v>1554</v>
      </c>
      <c r="E274" s="193">
        <v>28</v>
      </c>
      <c r="F274" s="193">
        <v>583</v>
      </c>
      <c r="G274" s="193">
        <v>599</v>
      </c>
      <c r="H274" s="193">
        <v>81</v>
      </c>
      <c r="I274" s="193">
        <v>56</v>
      </c>
      <c r="J274" s="193">
        <v>58</v>
      </c>
      <c r="K274" s="193">
        <v>33</v>
      </c>
      <c r="L274" s="193">
        <v>117</v>
      </c>
      <c r="M274" s="193">
        <v>0</v>
      </c>
      <c r="N274" s="194">
        <v>680</v>
      </c>
      <c r="O274" s="196">
        <v>385</v>
      </c>
      <c r="P274" s="196">
        <v>295</v>
      </c>
      <c r="Q274" s="196">
        <v>119</v>
      </c>
      <c r="R274" s="196">
        <v>415</v>
      </c>
      <c r="S274" s="196">
        <v>146</v>
      </c>
      <c r="T274" s="193">
        <v>666</v>
      </c>
      <c r="U274" s="193">
        <v>6</v>
      </c>
      <c r="V274" s="193">
        <v>8</v>
      </c>
      <c r="W274" s="193">
        <v>660</v>
      </c>
      <c r="X274" s="193" t="s">
        <v>1105</v>
      </c>
      <c r="Y274" s="193">
        <v>17</v>
      </c>
      <c r="Z274" s="193">
        <v>74</v>
      </c>
      <c r="AA274" s="193">
        <v>606</v>
      </c>
      <c r="AB274" s="193">
        <v>6</v>
      </c>
      <c r="AC274" s="193">
        <v>60</v>
      </c>
      <c r="AD274" s="193">
        <v>57</v>
      </c>
      <c r="AE274" s="193">
        <v>38</v>
      </c>
      <c r="AF274" s="193">
        <v>128</v>
      </c>
      <c r="AG274" s="193">
        <v>14</v>
      </c>
      <c r="AH274" s="193">
        <v>128</v>
      </c>
      <c r="AI274" s="193">
        <v>54</v>
      </c>
      <c r="AJ274" s="193">
        <v>48</v>
      </c>
      <c r="AK274" s="193">
        <v>0</v>
      </c>
      <c r="AL274" s="193">
        <v>148</v>
      </c>
      <c r="AM274" s="193">
        <v>165</v>
      </c>
      <c r="AN274" s="193">
        <v>380</v>
      </c>
      <c r="AO274" s="193">
        <v>116</v>
      </c>
      <c r="AP274" s="193">
        <v>20</v>
      </c>
      <c r="AQ274" s="193">
        <v>25</v>
      </c>
      <c r="AR274" s="193">
        <v>197</v>
      </c>
      <c r="AS274" s="193">
        <v>196</v>
      </c>
      <c r="AT274" s="193">
        <v>197</v>
      </c>
      <c r="AU274" s="193">
        <v>64</v>
      </c>
      <c r="AV274" s="194">
        <v>379</v>
      </c>
      <c r="AW274" s="193">
        <v>235</v>
      </c>
      <c r="AX274" s="193">
        <v>82</v>
      </c>
      <c r="AY274" s="193">
        <v>55</v>
      </c>
      <c r="AZ274" s="203">
        <v>7</v>
      </c>
    </row>
    <row r="275" spans="1:52" ht="42.75" customHeight="1">
      <c r="A275" s="201" t="s">
        <v>305</v>
      </c>
      <c r="B275" s="202" t="s">
        <v>306</v>
      </c>
      <c r="C275" s="202" t="s">
        <v>307</v>
      </c>
      <c r="D275" s="193">
        <v>234</v>
      </c>
      <c r="E275" s="193">
        <v>8</v>
      </c>
      <c r="F275" s="193">
        <v>86</v>
      </c>
      <c r="G275" s="193">
        <v>90</v>
      </c>
      <c r="H275" s="193">
        <v>7</v>
      </c>
      <c r="I275" s="193" t="s">
        <v>1105</v>
      </c>
      <c r="J275" s="193">
        <v>15</v>
      </c>
      <c r="K275" s="193">
        <v>14</v>
      </c>
      <c r="L275" s="193">
        <v>11</v>
      </c>
      <c r="M275" s="193">
        <v>0</v>
      </c>
      <c r="N275" s="194">
        <v>97</v>
      </c>
      <c r="O275" s="196">
        <v>64</v>
      </c>
      <c r="P275" s="196">
        <v>33</v>
      </c>
      <c r="Q275" s="196">
        <v>7</v>
      </c>
      <c r="R275" s="196">
        <v>42</v>
      </c>
      <c r="S275" s="196">
        <v>47</v>
      </c>
      <c r="T275" s="193">
        <v>96</v>
      </c>
      <c r="U275" s="193" t="s">
        <v>1105</v>
      </c>
      <c r="V275" s="193" t="s">
        <v>1105</v>
      </c>
      <c r="W275" s="193">
        <v>95</v>
      </c>
      <c r="X275" s="193">
        <v>0</v>
      </c>
      <c r="Y275" s="193" t="s">
        <v>1105</v>
      </c>
      <c r="Z275" s="193">
        <v>12</v>
      </c>
      <c r="AA275" s="193">
        <v>85</v>
      </c>
      <c r="AB275" s="193" t="s">
        <v>1105</v>
      </c>
      <c r="AC275" s="193">
        <v>7</v>
      </c>
      <c r="AD275" s="193">
        <v>10</v>
      </c>
      <c r="AE275" s="193">
        <v>6</v>
      </c>
      <c r="AF275" s="193">
        <v>17</v>
      </c>
      <c r="AG275" s="193">
        <v>5</v>
      </c>
      <c r="AH275" s="193">
        <v>21</v>
      </c>
      <c r="AI275" s="193">
        <v>10</v>
      </c>
      <c r="AJ275" s="193">
        <v>11</v>
      </c>
      <c r="AK275" s="193">
        <v>0</v>
      </c>
      <c r="AL275" s="193">
        <v>10</v>
      </c>
      <c r="AM275" s="193">
        <v>27</v>
      </c>
      <c r="AN275" s="193">
        <v>51</v>
      </c>
      <c r="AO275" s="193">
        <v>15</v>
      </c>
      <c r="AP275" s="193" t="s">
        <v>1105</v>
      </c>
      <c r="AQ275" s="193" t="s">
        <v>1105</v>
      </c>
      <c r="AR275" s="193">
        <v>43</v>
      </c>
      <c r="AS275" s="193">
        <v>25</v>
      </c>
      <c r="AT275" s="193">
        <v>25</v>
      </c>
      <c r="AU275" s="193" t="s">
        <v>1105</v>
      </c>
      <c r="AV275" s="194">
        <v>55</v>
      </c>
      <c r="AW275" s="193">
        <v>20</v>
      </c>
      <c r="AX275" s="193">
        <v>20</v>
      </c>
      <c r="AY275" s="193">
        <v>13</v>
      </c>
      <c r="AZ275" s="203" t="s">
        <v>1105</v>
      </c>
    </row>
    <row r="276" spans="1:52" ht="42.75" customHeight="1">
      <c r="A276" s="201" t="s">
        <v>308</v>
      </c>
      <c r="B276" s="202" t="s">
        <v>306</v>
      </c>
      <c r="C276" s="202" t="s">
        <v>307</v>
      </c>
      <c r="D276" s="194">
        <v>4226</v>
      </c>
      <c r="E276" s="193">
        <v>243</v>
      </c>
      <c r="F276" s="194">
        <v>1407</v>
      </c>
      <c r="G276" s="194">
        <v>1526</v>
      </c>
      <c r="H276" s="193">
        <v>143</v>
      </c>
      <c r="I276" s="193">
        <v>55</v>
      </c>
      <c r="J276" s="193">
        <v>300</v>
      </c>
      <c r="K276" s="193">
        <v>144</v>
      </c>
      <c r="L276" s="193">
        <v>408</v>
      </c>
      <c r="M276" s="193">
        <v>0</v>
      </c>
      <c r="N276" s="194">
        <v>1669</v>
      </c>
      <c r="O276" s="195">
        <v>1007</v>
      </c>
      <c r="P276" s="196">
        <v>662</v>
      </c>
      <c r="Q276" s="196">
        <v>253</v>
      </c>
      <c r="R276" s="196">
        <v>940</v>
      </c>
      <c r="S276" s="196">
        <v>475</v>
      </c>
      <c r="T276" s="194">
        <v>1589</v>
      </c>
      <c r="U276" s="193">
        <v>13</v>
      </c>
      <c r="V276" s="193">
        <v>67</v>
      </c>
      <c r="W276" s="194">
        <v>1565</v>
      </c>
      <c r="X276" s="193" t="s">
        <v>1105</v>
      </c>
      <c r="Y276" s="193">
        <v>104</v>
      </c>
      <c r="Z276" s="193">
        <v>268</v>
      </c>
      <c r="AA276" s="194">
        <v>1401</v>
      </c>
      <c r="AB276" s="193">
        <v>13</v>
      </c>
      <c r="AC276" s="193">
        <v>166</v>
      </c>
      <c r="AD276" s="193">
        <v>146</v>
      </c>
      <c r="AE276" s="193">
        <v>120</v>
      </c>
      <c r="AF276" s="193">
        <v>264</v>
      </c>
      <c r="AG276" s="193">
        <v>51</v>
      </c>
      <c r="AH276" s="193">
        <v>316</v>
      </c>
      <c r="AI276" s="193">
        <v>120</v>
      </c>
      <c r="AJ276" s="193">
        <v>109</v>
      </c>
      <c r="AK276" s="193" t="s">
        <v>1105</v>
      </c>
      <c r="AL276" s="193">
        <v>364</v>
      </c>
      <c r="AM276" s="193">
        <v>309</v>
      </c>
      <c r="AN276" s="193">
        <v>997</v>
      </c>
      <c r="AO276" s="193">
        <v>302</v>
      </c>
      <c r="AP276" s="193">
        <v>61</v>
      </c>
      <c r="AQ276" s="193">
        <v>28</v>
      </c>
      <c r="AR276" s="193">
        <v>572</v>
      </c>
      <c r="AS276" s="193">
        <v>244</v>
      </c>
      <c r="AT276" s="193">
        <v>756</v>
      </c>
      <c r="AU276" s="193">
        <v>69</v>
      </c>
      <c r="AV276" s="194">
        <v>934</v>
      </c>
      <c r="AW276" s="193">
        <v>405</v>
      </c>
      <c r="AX276" s="193">
        <v>211</v>
      </c>
      <c r="AY276" s="193">
        <v>272</v>
      </c>
      <c r="AZ276" s="203">
        <v>46</v>
      </c>
    </row>
    <row r="277" spans="1:52" ht="42.75" customHeight="1">
      <c r="A277" s="201" t="s">
        <v>309</v>
      </c>
      <c r="B277" s="202" t="s">
        <v>306</v>
      </c>
      <c r="C277" s="202" t="s">
        <v>307</v>
      </c>
      <c r="D277" s="193">
        <v>868</v>
      </c>
      <c r="E277" s="193">
        <v>64</v>
      </c>
      <c r="F277" s="193">
        <v>304</v>
      </c>
      <c r="G277" s="193">
        <v>346</v>
      </c>
      <c r="H277" s="193">
        <v>40</v>
      </c>
      <c r="I277" s="193">
        <v>6</v>
      </c>
      <c r="J277" s="193">
        <v>47</v>
      </c>
      <c r="K277" s="193">
        <v>21</v>
      </c>
      <c r="L277" s="193">
        <v>41</v>
      </c>
      <c r="M277" s="193">
        <v>0</v>
      </c>
      <c r="N277" s="194">
        <v>386</v>
      </c>
      <c r="O277" s="196">
        <v>243</v>
      </c>
      <c r="P277" s="196">
        <v>143</v>
      </c>
      <c r="Q277" s="196">
        <v>24</v>
      </c>
      <c r="R277" s="196">
        <v>180</v>
      </c>
      <c r="S277" s="196">
        <v>181</v>
      </c>
      <c r="T277" s="193">
        <v>373</v>
      </c>
      <c r="U277" s="193" t="s">
        <v>1105</v>
      </c>
      <c r="V277" s="193">
        <v>11</v>
      </c>
      <c r="W277" s="193">
        <v>364</v>
      </c>
      <c r="X277" s="193">
        <v>0</v>
      </c>
      <c r="Y277" s="193">
        <v>23</v>
      </c>
      <c r="Z277" s="193">
        <v>76</v>
      </c>
      <c r="AA277" s="193">
        <v>310</v>
      </c>
      <c r="AB277" s="193">
        <v>5</v>
      </c>
      <c r="AC277" s="193">
        <v>28</v>
      </c>
      <c r="AD277" s="193">
        <v>18</v>
      </c>
      <c r="AE277" s="193">
        <v>25</v>
      </c>
      <c r="AF277" s="193">
        <v>56</v>
      </c>
      <c r="AG277" s="193">
        <v>24</v>
      </c>
      <c r="AH277" s="193">
        <v>87</v>
      </c>
      <c r="AI277" s="193">
        <v>52</v>
      </c>
      <c r="AJ277" s="193">
        <v>37</v>
      </c>
      <c r="AK277" s="193">
        <v>0</v>
      </c>
      <c r="AL277" s="193">
        <v>56</v>
      </c>
      <c r="AM277" s="193">
        <v>99</v>
      </c>
      <c r="AN277" s="193">
        <v>228</v>
      </c>
      <c r="AO277" s="193">
        <v>54</v>
      </c>
      <c r="AP277" s="193">
        <v>6</v>
      </c>
      <c r="AQ277" s="193">
        <v>6</v>
      </c>
      <c r="AR277" s="193">
        <v>137</v>
      </c>
      <c r="AS277" s="193">
        <v>100</v>
      </c>
      <c r="AT277" s="193">
        <v>129</v>
      </c>
      <c r="AU277" s="193">
        <v>15</v>
      </c>
      <c r="AV277" s="194">
        <v>235</v>
      </c>
      <c r="AW277" s="193">
        <v>116</v>
      </c>
      <c r="AX277" s="193">
        <v>54</v>
      </c>
      <c r="AY277" s="193">
        <v>54</v>
      </c>
      <c r="AZ277" s="203">
        <v>11</v>
      </c>
    </row>
    <row r="278" spans="1:52" ht="42.75" customHeight="1">
      <c r="A278" s="201" t="s">
        <v>310</v>
      </c>
      <c r="B278" s="202" t="s">
        <v>306</v>
      </c>
      <c r="C278" s="202" t="s">
        <v>307</v>
      </c>
      <c r="D278" s="193">
        <v>365</v>
      </c>
      <c r="E278" s="193">
        <v>20</v>
      </c>
      <c r="F278" s="193">
        <v>115</v>
      </c>
      <c r="G278" s="193">
        <v>158</v>
      </c>
      <c r="H278" s="193">
        <v>14</v>
      </c>
      <c r="I278" s="193">
        <v>7</v>
      </c>
      <c r="J278" s="193">
        <v>24</v>
      </c>
      <c r="K278" s="193">
        <v>9</v>
      </c>
      <c r="L278" s="193">
        <v>19</v>
      </c>
      <c r="M278" s="193">
        <v>0</v>
      </c>
      <c r="N278" s="194">
        <v>172</v>
      </c>
      <c r="O278" s="196">
        <v>107</v>
      </c>
      <c r="P278" s="196">
        <v>64</v>
      </c>
      <c r="Q278" s="196">
        <v>14</v>
      </c>
      <c r="R278" s="196">
        <v>76</v>
      </c>
      <c r="S278" s="196">
        <v>81</v>
      </c>
      <c r="T278" s="193">
        <v>167</v>
      </c>
      <c r="U278" s="193">
        <v>0</v>
      </c>
      <c r="V278" s="193">
        <v>5</v>
      </c>
      <c r="W278" s="193">
        <v>163</v>
      </c>
      <c r="X278" s="193">
        <v>0</v>
      </c>
      <c r="Y278" s="193">
        <v>8</v>
      </c>
      <c r="Z278" s="193">
        <v>27</v>
      </c>
      <c r="AA278" s="193">
        <v>145</v>
      </c>
      <c r="AB278" s="193">
        <v>0</v>
      </c>
      <c r="AC278" s="193">
        <v>10</v>
      </c>
      <c r="AD278" s="193">
        <v>11</v>
      </c>
      <c r="AE278" s="193">
        <v>13</v>
      </c>
      <c r="AF278" s="193">
        <v>32</v>
      </c>
      <c r="AG278" s="193">
        <v>9</v>
      </c>
      <c r="AH278" s="193">
        <v>32</v>
      </c>
      <c r="AI278" s="193">
        <v>24</v>
      </c>
      <c r="AJ278" s="193">
        <v>11</v>
      </c>
      <c r="AK278" s="193">
        <v>0</v>
      </c>
      <c r="AL278" s="193">
        <v>28</v>
      </c>
      <c r="AM278" s="193">
        <v>45</v>
      </c>
      <c r="AN278" s="193">
        <v>99</v>
      </c>
      <c r="AO278" s="193">
        <v>21</v>
      </c>
      <c r="AP278" s="193">
        <v>7</v>
      </c>
      <c r="AQ278" s="193" t="s">
        <v>1105</v>
      </c>
      <c r="AR278" s="193">
        <v>63</v>
      </c>
      <c r="AS278" s="193">
        <v>24</v>
      </c>
      <c r="AT278" s="193">
        <v>78</v>
      </c>
      <c r="AU278" s="193" t="s">
        <v>1105</v>
      </c>
      <c r="AV278" s="194">
        <v>99</v>
      </c>
      <c r="AW278" s="193">
        <v>48</v>
      </c>
      <c r="AX278" s="193">
        <v>26</v>
      </c>
      <c r="AY278" s="193">
        <v>21</v>
      </c>
      <c r="AZ278" s="203" t="s">
        <v>1105</v>
      </c>
    </row>
    <row r="279" spans="1:52" ht="42.75" customHeight="1">
      <c r="A279" s="201" t="s">
        <v>311</v>
      </c>
      <c r="B279" s="202" t="s">
        <v>306</v>
      </c>
      <c r="C279" s="202" t="s">
        <v>307</v>
      </c>
      <c r="D279" s="193">
        <v>330</v>
      </c>
      <c r="E279" s="193">
        <v>12</v>
      </c>
      <c r="F279" s="193">
        <v>114</v>
      </c>
      <c r="G279" s="193">
        <v>136</v>
      </c>
      <c r="H279" s="193">
        <v>15</v>
      </c>
      <c r="I279" s="193">
        <v>8</v>
      </c>
      <c r="J279" s="193">
        <v>18</v>
      </c>
      <c r="K279" s="193">
        <v>20</v>
      </c>
      <c r="L279" s="193">
        <v>9</v>
      </c>
      <c r="M279" s="193">
        <v>0</v>
      </c>
      <c r="N279" s="194">
        <v>151</v>
      </c>
      <c r="O279" s="196">
        <v>105</v>
      </c>
      <c r="P279" s="196">
        <v>45</v>
      </c>
      <c r="Q279" s="196">
        <v>10</v>
      </c>
      <c r="R279" s="196">
        <v>78</v>
      </c>
      <c r="S279" s="196">
        <v>62</v>
      </c>
      <c r="T279" s="193">
        <v>149</v>
      </c>
      <c r="U279" s="193" t="s">
        <v>1105</v>
      </c>
      <c r="V279" s="193" t="s">
        <v>1105</v>
      </c>
      <c r="W279" s="193">
        <v>149</v>
      </c>
      <c r="X279" s="193">
        <v>0</v>
      </c>
      <c r="Y279" s="193" t="s">
        <v>1105</v>
      </c>
      <c r="Z279" s="193">
        <v>23</v>
      </c>
      <c r="AA279" s="193">
        <v>127</v>
      </c>
      <c r="AB279" s="193" t="s">
        <v>1105</v>
      </c>
      <c r="AC279" s="193">
        <v>9</v>
      </c>
      <c r="AD279" s="193">
        <v>6</v>
      </c>
      <c r="AE279" s="193">
        <v>5</v>
      </c>
      <c r="AF279" s="193">
        <v>24</v>
      </c>
      <c r="AG279" s="193">
        <v>15</v>
      </c>
      <c r="AH279" s="193">
        <v>39</v>
      </c>
      <c r="AI279" s="193">
        <v>20</v>
      </c>
      <c r="AJ279" s="193">
        <v>15</v>
      </c>
      <c r="AK279" s="193">
        <v>0</v>
      </c>
      <c r="AL279" s="193">
        <v>16</v>
      </c>
      <c r="AM279" s="193">
        <v>42</v>
      </c>
      <c r="AN279" s="193">
        <v>90</v>
      </c>
      <c r="AO279" s="193">
        <v>15</v>
      </c>
      <c r="AP279" s="193" t="s">
        <v>1105</v>
      </c>
      <c r="AQ279" s="193" t="s">
        <v>1105</v>
      </c>
      <c r="AR279" s="193">
        <v>67</v>
      </c>
      <c r="AS279" s="193">
        <v>33</v>
      </c>
      <c r="AT279" s="193">
        <v>45</v>
      </c>
      <c r="AU279" s="193" t="s">
        <v>1105</v>
      </c>
      <c r="AV279" s="194">
        <v>86</v>
      </c>
      <c r="AW279" s="193">
        <v>34</v>
      </c>
      <c r="AX279" s="193">
        <v>26</v>
      </c>
      <c r="AY279" s="193">
        <v>24</v>
      </c>
      <c r="AZ279" s="203" t="s">
        <v>1105</v>
      </c>
    </row>
    <row r="280" spans="1:52" ht="42.75" customHeight="1">
      <c r="A280" s="201" t="s">
        <v>312</v>
      </c>
      <c r="B280" s="202" t="s">
        <v>306</v>
      </c>
      <c r="C280" s="202" t="s">
        <v>307</v>
      </c>
      <c r="D280" s="193">
        <v>126</v>
      </c>
      <c r="E280" s="193">
        <v>7</v>
      </c>
      <c r="F280" s="193">
        <v>46</v>
      </c>
      <c r="G280" s="193">
        <v>45</v>
      </c>
      <c r="H280" s="193">
        <v>6</v>
      </c>
      <c r="I280" s="193" t="s">
        <v>1105</v>
      </c>
      <c r="J280" s="193">
        <v>7</v>
      </c>
      <c r="K280" s="193">
        <v>8</v>
      </c>
      <c r="L280" s="193">
        <v>5</v>
      </c>
      <c r="M280" s="193">
        <v>0</v>
      </c>
      <c r="N280" s="194">
        <v>51</v>
      </c>
      <c r="O280" s="196">
        <v>34</v>
      </c>
      <c r="P280" s="196">
        <v>17</v>
      </c>
      <c r="Q280" s="196" t="s">
        <v>1105</v>
      </c>
      <c r="R280" s="196">
        <v>20</v>
      </c>
      <c r="S280" s="196">
        <v>28</v>
      </c>
      <c r="T280" s="193">
        <v>49</v>
      </c>
      <c r="U280" s="193" t="s">
        <v>1105</v>
      </c>
      <c r="V280" s="193" t="s">
        <v>1105</v>
      </c>
      <c r="W280" s="193">
        <v>49</v>
      </c>
      <c r="X280" s="193">
        <v>0</v>
      </c>
      <c r="Y280" s="193" t="s">
        <v>1105</v>
      </c>
      <c r="Z280" s="193">
        <v>11</v>
      </c>
      <c r="AA280" s="193">
        <v>40</v>
      </c>
      <c r="AB280" s="193">
        <v>0</v>
      </c>
      <c r="AC280" s="193" t="s">
        <v>1105</v>
      </c>
      <c r="AD280" s="193">
        <v>6</v>
      </c>
      <c r="AE280" s="193" t="s">
        <v>1105</v>
      </c>
      <c r="AF280" s="193">
        <v>6</v>
      </c>
      <c r="AG280" s="193">
        <v>6</v>
      </c>
      <c r="AH280" s="193">
        <v>10</v>
      </c>
      <c r="AI280" s="193" t="s">
        <v>1105</v>
      </c>
      <c r="AJ280" s="193" t="s">
        <v>1105</v>
      </c>
      <c r="AK280" s="193">
        <v>0</v>
      </c>
      <c r="AL280" s="193">
        <v>8</v>
      </c>
      <c r="AM280" s="193">
        <v>12</v>
      </c>
      <c r="AN280" s="193">
        <v>26</v>
      </c>
      <c r="AO280" s="193">
        <v>9</v>
      </c>
      <c r="AP280" s="193" t="s">
        <v>1105</v>
      </c>
      <c r="AQ280" s="193" t="s">
        <v>1105</v>
      </c>
      <c r="AR280" s="193">
        <v>21</v>
      </c>
      <c r="AS280" s="193">
        <v>5</v>
      </c>
      <c r="AT280" s="193">
        <v>22</v>
      </c>
      <c r="AU280" s="193" t="s">
        <v>1105</v>
      </c>
      <c r="AV280" s="194">
        <v>32</v>
      </c>
      <c r="AW280" s="193">
        <v>14</v>
      </c>
      <c r="AX280" s="193">
        <v>7</v>
      </c>
      <c r="AY280" s="193">
        <v>9</v>
      </c>
      <c r="AZ280" s="203" t="s">
        <v>1105</v>
      </c>
    </row>
    <row r="281" spans="1:52" ht="42.75" customHeight="1">
      <c r="A281" s="201" t="s">
        <v>313</v>
      </c>
      <c r="B281" s="202" t="s">
        <v>306</v>
      </c>
      <c r="C281" s="202" t="s">
        <v>307</v>
      </c>
      <c r="D281" s="194">
        <v>1001</v>
      </c>
      <c r="E281" s="193">
        <v>60</v>
      </c>
      <c r="F281" s="193">
        <v>417</v>
      </c>
      <c r="G281" s="193">
        <v>301</v>
      </c>
      <c r="H281" s="193">
        <v>47</v>
      </c>
      <c r="I281" s="193">
        <v>18</v>
      </c>
      <c r="J281" s="193">
        <v>71</v>
      </c>
      <c r="K281" s="193">
        <v>36</v>
      </c>
      <c r="L281" s="193">
        <v>51</v>
      </c>
      <c r="M281" s="193">
        <v>0</v>
      </c>
      <c r="N281" s="194">
        <v>348</v>
      </c>
      <c r="O281" s="196">
        <v>212</v>
      </c>
      <c r="P281" s="196">
        <v>136</v>
      </c>
      <c r="Q281" s="196">
        <v>47</v>
      </c>
      <c r="R281" s="196">
        <v>174</v>
      </c>
      <c r="S281" s="196">
        <v>128</v>
      </c>
      <c r="T281" s="193">
        <v>336</v>
      </c>
      <c r="U281" s="193">
        <v>5</v>
      </c>
      <c r="V281" s="193">
        <v>8</v>
      </c>
      <c r="W281" s="193">
        <v>332</v>
      </c>
      <c r="X281" s="193" t="s">
        <v>1105</v>
      </c>
      <c r="Y281" s="193">
        <v>16</v>
      </c>
      <c r="Z281" s="193">
        <v>51</v>
      </c>
      <c r="AA281" s="193">
        <v>297</v>
      </c>
      <c r="AB281" s="193">
        <v>5</v>
      </c>
      <c r="AC281" s="193">
        <v>30</v>
      </c>
      <c r="AD281" s="193">
        <v>35</v>
      </c>
      <c r="AE281" s="193">
        <v>16</v>
      </c>
      <c r="AF281" s="193">
        <v>55</v>
      </c>
      <c r="AG281" s="193">
        <v>23</v>
      </c>
      <c r="AH281" s="193">
        <v>59</v>
      </c>
      <c r="AI281" s="193">
        <v>41</v>
      </c>
      <c r="AJ281" s="193">
        <v>20</v>
      </c>
      <c r="AK281" s="193" t="s">
        <v>1105</v>
      </c>
      <c r="AL281" s="193">
        <v>65</v>
      </c>
      <c r="AM281" s="193">
        <v>68</v>
      </c>
      <c r="AN281" s="193">
        <v>201</v>
      </c>
      <c r="AO281" s="193">
        <v>67</v>
      </c>
      <c r="AP281" s="193">
        <v>13</v>
      </c>
      <c r="AQ281" s="193">
        <v>11</v>
      </c>
      <c r="AR281" s="193">
        <v>160</v>
      </c>
      <c r="AS281" s="193">
        <v>52</v>
      </c>
      <c r="AT281" s="193">
        <v>108</v>
      </c>
      <c r="AU281" s="193">
        <v>18</v>
      </c>
      <c r="AV281" s="194">
        <v>151</v>
      </c>
      <c r="AW281" s="193">
        <v>64</v>
      </c>
      <c r="AX281" s="193">
        <v>39</v>
      </c>
      <c r="AY281" s="193">
        <v>42</v>
      </c>
      <c r="AZ281" s="203">
        <v>6</v>
      </c>
    </row>
    <row r="282" spans="1:52" ht="42.75" customHeight="1">
      <c r="A282" s="201" t="s">
        <v>314</v>
      </c>
      <c r="B282" s="202" t="s">
        <v>306</v>
      </c>
      <c r="C282" s="202" t="s">
        <v>307</v>
      </c>
      <c r="D282" s="194">
        <v>1014</v>
      </c>
      <c r="E282" s="193">
        <v>41</v>
      </c>
      <c r="F282" s="193">
        <v>445</v>
      </c>
      <c r="G282" s="193">
        <v>347</v>
      </c>
      <c r="H282" s="193">
        <v>36</v>
      </c>
      <c r="I282" s="193">
        <v>12</v>
      </c>
      <c r="J282" s="193">
        <v>51</v>
      </c>
      <c r="K282" s="193">
        <v>22</v>
      </c>
      <c r="L282" s="193">
        <v>61</v>
      </c>
      <c r="M282" s="193">
        <v>0</v>
      </c>
      <c r="N282" s="194">
        <v>383</v>
      </c>
      <c r="O282" s="196">
        <v>257</v>
      </c>
      <c r="P282" s="196">
        <v>126</v>
      </c>
      <c r="Q282" s="196">
        <v>24</v>
      </c>
      <c r="R282" s="196">
        <v>177</v>
      </c>
      <c r="S282" s="196">
        <v>181</v>
      </c>
      <c r="T282" s="193">
        <v>363</v>
      </c>
      <c r="U282" s="193" t="s">
        <v>1105</v>
      </c>
      <c r="V282" s="193">
        <v>19</v>
      </c>
      <c r="W282" s="193">
        <v>355</v>
      </c>
      <c r="X282" s="193" t="s">
        <v>1105</v>
      </c>
      <c r="Y282" s="193">
        <v>27</v>
      </c>
      <c r="Z282" s="193">
        <v>68</v>
      </c>
      <c r="AA282" s="193">
        <v>315</v>
      </c>
      <c r="AB282" s="193">
        <v>5</v>
      </c>
      <c r="AC282" s="193">
        <v>16</v>
      </c>
      <c r="AD282" s="193">
        <v>22</v>
      </c>
      <c r="AE282" s="193">
        <v>18</v>
      </c>
      <c r="AF282" s="193">
        <v>65</v>
      </c>
      <c r="AG282" s="193">
        <v>24</v>
      </c>
      <c r="AH282" s="193">
        <v>101</v>
      </c>
      <c r="AI282" s="193">
        <v>49</v>
      </c>
      <c r="AJ282" s="193">
        <v>47</v>
      </c>
      <c r="AK282" s="193">
        <v>0</v>
      </c>
      <c r="AL282" s="193">
        <v>36</v>
      </c>
      <c r="AM282" s="193">
        <v>114</v>
      </c>
      <c r="AN282" s="193">
        <v>226</v>
      </c>
      <c r="AO282" s="193">
        <v>36</v>
      </c>
      <c r="AP282" s="193">
        <v>6</v>
      </c>
      <c r="AQ282" s="193">
        <v>6</v>
      </c>
      <c r="AR282" s="193">
        <v>170</v>
      </c>
      <c r="AS282" s="193">
        <v>118</v>
      </c>
      <c r="AT282" s="193">
        <v>78</v>
      </c>
      <c r="AU282" s="193">
        <v>11</v>
      </c>
      <c r="AV282" s="194">
        <v>223</v>
      </c>
      <c r="AW282" s="193">
        <v>98</v>
      </c>
      <c r="AX282" s="193">
        <v>61</v>
      </c>
      <c r="AY282" s="193">
        <v>53</v>
      </c>
      <c r="AZ282" s="203">
        <v>11</v>
      </c>
    </row>
    <row r="283" spans="1:52" ht="42.75" customHeight="1">
      <c r="A283" s="201" t="s">
        <v>315</v>
      </c>
      <c r="B283" s="202" t="s">
        <v>316</v>
      </c>
      <c r="C283" s="202" t="s">
        <v>317</v>
      </c>
      <c r="D283" s="193">
        <v>274</v>
      </c>
      <c r="E283" s="193">
        <v>7</v>
      </c>
      <c r="F283" s="193">
        <v>103</v>
      </c>
      <c r="G283" s="193">
        <v>124</v>
      </c>
      <c r="H283" s="193">
        <v>18</v>
      </c>
      <c r="I283" s="193" t="s">
        <v>1105</v>
      </c>
      <c r="J283" s="193" t="s">
        <v>1105</v>
      </c>
      <c r="K283" s="193" t="s">
        <v>1105</v>
      </c>
      <c r="L283" s="193">
        <v>12</v>
      </c>
      <c r="M283" s="193">
        <v>0</v>
      </c>
      <c r="N283" s="194">
        <v>142</v>
      </c>
      <c r="O283" s="196">
        <v>86</v>
      </c>
      <c r="P283" s="196">
        <v>56</v>
      </c>
      <c r="Q283" s="196">
        <v>8</v>
      </c>
      <c r="R283" s="196">
        <v>83</v>
      </c>
      <c r="S283" s="196">
        <v>51</v>
      </c>
      <c r="T283" s="193">
        <v>136</v>
      </c>
      <c r="U283" s="193" t="s">
        <v>1105</v>
      </c>
      <c r="V283" s="193" t="s">
        <v>1105</v>
      </c>
      <c r="W283" s="193">
        <v>133</v>
      </c>
      <c r="X283" s="193" t="s">
        <v>1105</v>
      </c>
      <c r="Y283" s="193">
        <v>8</v>
      </c>
      <c r="Z283" s="193">
        <v>18</v>
      </c>
      <c r="AA283" s="193">
        <v>124</v>
      </c>
      <c r="AB283" s="193" t="s">
        <v>1105</v>
      </c>
      <c r="AC283" s="193">
        <v>13</v>
      </c>
      <c r="AD283" s="193">
        <v>9</v>
      </c>
      <c r="AE283" s="193">
        <v>11</v>
      </c>
      <c r="AF283" s="193">
        <v>35</v>
      </c>
      <c r="AG283" s="193">
        <v>10</v>
      </c>
      <c r="AH283" s="193">
        <v>28</v>
      </c>
      <c r="AI283" s="193">
        <v>14</v>
      </c>
      <c r="AJ283" s="193">
        <v>11</v>
      </c>
      <c r="AK283" s="193">
        <v>0</v>
      </c>
      <c r="AL283" s="193">
        <v>11</v>
      </c>
      <c r="AM283" s="193">
        <v>40</v>
      </c>
      <c r="AN283" s="193">
        <v>77</v>
      </c>
      <c r="AO283" s="193">
        <v>21</v>
      </c>
      <c r="AP283" s="193">
        <v>5</v>
      </c>
      <c r="AQ283" s="193" t="s">
        <v>1105</v>
      </c>
      <c r="AR283" s="193">
        <v>68</v>
      </c>
      <c r="AS283" s="193">
        <v>32</v>
      </c>
      <c r="AT283" s="193">
        <v>33</v>
      </c>
      <c r="AU283" s="193">
        <v>6</v>
      </c>
      <c r="AV283" s="194">
        <v>83</v>
      </c>
      <c r="AW283" s="193">
        <v>43</v>
      </c>
      <c r="AX283" s="193">
        <v>26</v>
      </c>
      <c r="AY283" s="193">
        <v>12</v>
      </c>
      <c r="AZ283" s="203" t="s">
        <v>1105</v>
      </c>
    </row>
    <row r="284" spans="1:52" ht="42.75" customHeight="1">
      <c r="A284" s="201" t="s">
        <v>318</v>
      </c>
      <c r="B284" s="202" t="s">
        <v>316</v>
      </c>
      <c r="C284" s="202" t="s">
        <v>317</v>
      </c>
      <c r="D284" s="194">
        <v>1048</v>
      </c>
      <c r="E284" s="193">
        <v>23</v>
      </c>
      <c r="F284" s="193">
        <v>386</v>
      </c>
      <c r="G284" s="193">
        <v>392</v>
      </c>
      <c r="H284" s="193">
        <v>110</v>
      </c>
      <c r="I284" s="193">
        <v>44</v>
      </c>
      <c r="J284" s="193">
        <v>17</v>
      </c>
      <c r="K284" s="193">
        <v>14</v>
      </c>
      <c r="L284" s="193">
        <v>63</v>
      </c>
      <c r="M284" s="193">
        <v>0</v>
      </c>
      <c r="N284" s="194">
        <v>502</v>
      </c>
      <c r="O284" s="196">
        <v>299</v>
      </c>
      <c r="P284" s="196">
        <v>203</v>
      </c>
      <c r="Q284" s="196">
        <v>31</v>
      </c>
      <c r="R284" s="196">
        <v>297</v>
      </c>
      <c r="S284" s="196">
        <v>173</v>
      </c>
      <c r="T284" s="193">
        <v>470</v>
      </c>
      <c r="U284" s="193">
        <v>17</v>
      </c>
      <c r="V284" s="193">
        <v>14</v>
      </c>
      <c r="W284" s="193">
        <v>452</v>
      </c>
      <c r="X284" s="193" t="s">
        <v>1105</v>
      </c>
      <c r="Y284" s="193">
        <v>48</v>
      </c>
      <c r="Z284" s="193">
        <v>37</v>
      </c>
      <c r="AA284" s="193">
        <v>464</v>
      </c>
      <c r="AB284" s="193">
        <v>5</v>
      </c>
      <c r="AC284" s="193">
        <v>47</v>
      </c>
      <c r="AD284" s="193">
        <v>32</v>
      </c>
      <c r="AE284" s="193">
        <v>41</v>
      </c>
      <c r="AF284" s="193">
        <v>139</v>
      </c>
      <c r="AG284" s="193">
        <v>22</v>
      </c>
      <c r="AH284" s="193">
        <v>78</v>
      </c>
      <c r="AI284" s="193">
        <v>42</v>
      </c>
      <c r="AJ284" s="193">
        <v>42</v>
      </c>
      <c r="AK284" s="193" t="s">
        <v>1105</v>
      </c>
      <c r="AL284" s="193">
        <v>51</v>
      </c>
      <c r="AM284" s="193">
        <v>113</v>
      </c>
      <c r="AN284" s="193">
        <v>286</v>
      </c>
      <c r="AO284" s="193">
        <v>83</v>
      </c>
      <c r="AP284" s="193">
        <v>19</v>
      </c>
      <c r="AQ284" s="193">
        <v>19</v>
      </c>
      <c r="AR284" s="193">
        <v>230</v>
      </c>
      <c r="AS284" s="193">
        <v>98</v>
      </c>
      <c r="AT284" s="193">
        <v>122</v>
      </c>
      <c r="AU284" s="193">
        <v>32</v>
      </c>
      <c r="AV284" s="194">
        <v>267</v>
      </c>
      <c r="AW284" s="193">
        <v>148</v>
      </c>
      <c r="AX284" s="193">
        <v>69</v>
      </c>
      <c r="AY284" s="193">
        <v>42</v>
      </c>
      <c r="AZ284" s="203">
        <v>8</v>
      </c>
    </row>
    <row r="285" spans="1:52" ht="42.75" customHeight="1">
      <c r="A285" s="201" t="s">
        <v>319</v>
      </c>
      <c r="B285" s="202" t="s">
        <v>316</v>
      </c>
      <c r="C285" s="202" t="s">
        <v>317</v>
      </c>
      <c r="D285" s="194">
        <v>2707</v>
      </c>
      <c r="E285" s="193">
        <v>110</v>
      </c>
      <c r="F285" s="193">
        <v>789</v>
      </c>
      <c r="G285" s="194">
        <v>1167</v>
      </c>
      <c r="H285" s="193">
        <v>107</v>
      </c>
      <c r="I285" s="193">
        <v>40</v>
      </c>
      <c r="J285" s="193">
        <v>102</v>
      </c>
      <c r="K285" s="193">
        <v>112</v>
      </c>
      <c r="L285" s="193">
        <v>279</v>
      </c>
      <c r="M285" s="193">
        <v>0</v>
      </c>
      <c r="N285" s="194">
        <v>1274</v>
      </c>
      <c r="O285" s="196">
        <v>734</v>
      </c>
      <c r="P285" s="196">
        <v>539</v>
      </c>
      <c r="Q285" s="196">
        <v>168</v>
      </c>
      <c r="R285" s="196">
        <v>750</v>
      </c>
      <c r="S285" s="196">
        <v>356</v>
      </c>
      <c r="T285" s="194">
        <v>1190</v>
      </c>
      <c r="U285" s="193">
        <v>14</v>
      </c>
      <c r="V285" s="193">
        <v>70</v>
      </c>
      <c r="W285" s="194">
        <v>1160</v>
      </c>
      <c r="X285" s="193" t="s">
        <v>1105</v>
      </c>
      <c r="Y285" s="193">
        <v>110</v>
      </c>
      <c r="Z285" s="193">
        <v>143</v>
      </c>
      <c r="AA285" s="194">
        <v>1131</v>
      </c>
      <c r="AB285" s="193">
        <v>9</v>
      </c>
      <c r="AC285" s="193">
        <v>103</v>
      </c>
      <c r="AD285" s="193">
        <v>133</v>
      </c>
      <c r="AE285" s="193">
        <v>67</v>
      </c>
      <c r="AF285" s="193">
        <v>245</v>
      </c>
      <c r="AG285" s="193">
        <v>31</v>
      </c>
      <c r="AH285" s="193">
        <v>260</v>
      </c>
      <c r="AI285" s="193">
        <v>93</v>
      </c>
      <c r="AJ285" s="193">
        <v>78</v>
      </c>
      <c r="AK285" s="193">
        <v>0</v>
      </c>
      <c r="AL285" s="193">
        <v>256</v>
      </c>
      <c r="AM285" s="193">
        <v>293</v>
      </c>
      <c r="AN285" s="193">
        <v>726</v>
      </c>
      <c r="AO285" s="193">
        <v>191</v>
      </c>
      <c r="AP285" s="193">
        <v>65</v>
      </c>
      <c r="AQ285" s="193">
        <v>30</v>
      </c>
      <c r="AR285" s="193">
        <v>359</v>
      </c>
      <c r="AS285" s="193">
        <v>231</v>
      </c>
      <c r="AT285" s="193">
        <v>583</v>
      </c>
      <c r="AU285" s="193">
        <v>70</v>
      </c>
      <c r="AV285" s="194">
        <v>844</v>
      </c>
      <c r="AW285" s="193">
        <v>401</v>
      </c>
      <c r="AX285" s="193">
        <v>225</v>
      </c>
      <c r="AY285" s="193">
        <v>185</v>
      </c>
      <c r="AZ285" s="203">
        <v>33</v>
      </c>
    </row>
    <row r="286" spans="1:52" ht="42.75" customHeight="1">
      <c r="A286" s="201" t="s">
        <v>320</v>
      </c>
      <c r="B286" s="202" t="s">
        <v>316</v>
      </c>
      <c r="C286" s="202" t="s">
        <v>317</v>
      </c>
      <c r="D286" s="193">
        <v>849</v>
      </c>
      <c r="E286" s="193">
        <v>17</v>
      </c>
      <c r="F286" s="193">
        <v>304</v>
      </c>
      <c r="G286" s="193">
        <v>387</v>
      </c>
      <c r="H286" s="193">
        <v>51</v>
      </c>
      <c r="I286" s="193">
        <v>13</v>
      </c>
      <c r="J286" s="193">
        <v>20</v>
      </c>
      <c r="K286" s="193">
        <v>23</v>
      </c>
      <c r="L286" s="193">
        <v>34</v>
      </c>
      <c r="M286" s="193">
        <v>0</v>
      </c>
      <c r="N286" s="194">
        <v>438</v>
      </c>
      <c r="O286" s="196">
        <v>307</v>
      </c>
      <c r="P286" s="196">
        <v>131</v>
      </c>
      <c r="Q286" s="196">
        <v>22</v>
      </c>
      <c r="R286" s="196">
        <v>216</v>
      </c>
      <c r="S286" s="196">
        <v>200</v>
      </c>
      <c r="T286" s="193">
        <v>430</v>
      </c>
      <c r="U286" s="193" t="s">
        <v>1105</v>
      </c>
      <c r="V286" s="193">
        <v>6</v>
      </c>
      <c r="W286" s="193">
        <v>429</v>
      </c>
      <c r="X286" s="193" t="s">
        <v>1105</v>
      </c>
      <c r="Y286" s="193">
        <v>8</v>
      </c>
      <c r="Z286" s="193">
        <v>71</v>
      </c>
      <c r="AA286" s="193">
        <v>367</v>
      </c>
      <c r="AB286" s="193" t="s">
        <v>1105</v>
      </c>
      <c r="AC286" s="193">
        <v>34</v>
      </c>
      <c r="AD286" s="193">
        <v>29</v>
      </c>
      <c r="AE286" s="193">
        <v>13</v>
      </c>
      <c r="AF286" s="193">
        <v>67</v>
      </c>
      <c r="AG286" s="193">
        <v>17</v>
      </c>
      <c r="AH286" s="193">
        <v>112</v>
      </c>
      <c r="AI286" s="193">
        <v>69</v>
      </c>
      <c r="AJ286" s="193">
        <v>33</v>
      </c>
      <c r="AK286" s="193">
        <v>0</v>
      </c>
      <c r="AL286" s="193">
        <v>63</v>
      </c>
      <c r="AM286" s="193">
        <v>114</v>
      </c>
      <c r="AN286" s="193">
        <v>253</v>
      </c>
      <c r="AO286" s="193">
        <v>59</v>
      </c>
      <c r="AP286" s="193">
        <v>12</v>
      </c>
      <c r="AQ286" s="193">
        <v>19</v>
      </c>
      <c r="AR286" s="193">
        <v>164</v>
      </c>
      <c r="AS286" s="193">
        <v>76</v>
      </c>
      <c r="AT286" s="193">
        <v>164</v>
      </c>
      <c r="AU286" s="193">
        <v>16</v>
      </c>
      <c r="AV286" s="194">
        <v>276</v>
      </c>
      <c r="AW286" s="193">
        <v>170</v>
      </c>
      <c r="AX286" s="193">
        <v>61</v>
      </c>
      <c r="AY286" s="193">
        <v>42</v>
      </c>
      <c r="AZ286" s="203" t="s">
        <v>1105</v>
      </c>
    </row>
    <row r="287" spans="1:52" ht="42.75" customHeight="1">
      <c r="A287" s="201" t="s">
        <v>321</v>
      </c>
      <c r="B287" s="202" t="s">
        <v>316</v>
      </c>
      <c r="C287" s="202" t="s">
        <v>317</v>
      </c>
      <c r="D287" s="193">
        <v>772</v>
      </c>
      <c r="E287" s="193">
        <v>25</v>
      </c>
      <c r="F287" s="193">
        <v>298</v>
      </c>
      <c r="G287" s="193">
        <v>295</v>
      </c>
      <c r="H287" s="193">
        <v>40</v>
      </c>
      <c r="I287" s="193">
        <v>10</v>
      </c>
      <c r="J287" s="193">
        <v>20</v>
      </c>
      <c r="K287" s="193">
        <v>20</v>
      </c>
      <c r="L287" s="193">
        <v>66</v>
      </c>
      <c r="M287" s="193">
        <v>0</v>
      </c>
      <c r="N287" s="194">
        <v>335</v>
      </c>
      <c r="O287" s="196">
        <v>192</v>
      </c>
      <c r="P287" s="196">
        <v>143</v>
      </c>
      <c r="Q287" s="196">
        <v>33</v>
      </c>
      <c r="R287" s="196">
        <v>175</v>
      </c>
      <c r="S287" s="196">
        <v>127</v>
      </c>
      <c r="T287" s="193">
        <v>328</v>
      </c>
      <c r="U287" s="193" t="s">
        <v>1105</v>
      </c>
      <c r="V287" s="193">
        <v>6</v>
      </c>
      <c r="W287" s="193">
        <v>323</v>
      </c>
      <c r="X287" s="193" t="s">
        <v>1105</v>
      </c>
      <c r="Y287" s="193">
        <v>9</v>
      </c>
      <c r="Z287" s="193">
        <v>32</v>
      </c>
      <c r="AA287" s="193">
        <v>303</v>
      </c>
      <c r="AB287" s="193" t="s">
        <v>1105</v>
      </c>
      <c r="AC287" s="193">
        <v>31</v>
      </c>
      <c r="AD287" s="193">
        <v>35</v>
      </c>
      <c r="AE287" s="193">
        <v>22</v>
      </c>
      <c r="AF287" s="193">
        <v>59</v>
      </c>
      <c r="AG287" s="193">
        <v>7</v>
      </c>
      <c r="AH287" s="193">
        <v>82</v>
      </c>
      <c r="AI287" s="193">
        <v>30</v>
      </c>
      <c r="AJ287" s="193">
        <v>28</v>
      </c>
      <c r="AK287" s="193">
        <v>0</v>
      </c>
      <c r="AL287" s="193">
        <v>39</v>
      </c>
      <c r="AM287" s="193">
        <v>61</v>
      </c>
      <c r="AN287" s="193">
        <v>186</v>
      </c>
      <c r="AO287" s="193">
        <v>74</v>
      </c>
      <c r="AP287" s="193">
        <v>14</v>
      </c>
      <c r="AQ287" s="193">
        <v>9</v>
      </c>
      <c r="AR287" s="193">
        <v>142</v>
      </c>
      <c r="AS287" s="193">
        <v>62</v>
      </c>
      <c r="AT287" s="193">
        <v>105</v>
      </c>
      <c r="AU287" s="193">
        <v>18</v>
      </c>
      <c r="AV287" s="194">
        <v>205</v>
      </c>
      <c r="AW287" s="193">
        <v>95</v>
      </c>
      <c r="AX287" s="193">
        <v>53</v>
      </c>
      <c r="AY287" s="193">
        <v>50</v>
      </c>
      <c r="AZ287" s="203">
        <v>7</v>
      </c>
    </row>
    <row r="288" spans="1:52" ht="42.75" customHeight="1">
      <c r="A288" s="201" t="s">
        <v>322</v>
      </c>
      <c r="B288" s="202" t="s">
        <v>316</v>
      </c>
      <c r="C288" s="202" t="s">
        <v>317</v>
      </c>
      <c r="D288" s="194">
        <v>1015</v>
      </c>
      <c r="E288" s="193">
        <v>31</v>
      </c>
      <c r="F288" s="193">
        <v>412</v>
      </c>
      <c r="G288" s="193">
        <v>350</v>
      </c>
      <c r="H288" s="193">
        <v>90</v>
      </c>
      <c r="I288" s="193">
        <v>35</v>
      </c>
      <c r="J288" s="193">
        <v>25</v>
      </c>
      <c r="K288" s="193">
        <v>13</v>
      </c>
      <c r="L288" s="193">
        <v>59</v>
      </c>
      <c r="M288" s="193">
        <v>0</v>
      </c>
      <c r="N288" s="194">
        <v>440</v>
      </c>
      <c r="O288" s="196">
        <v>243</v>
      </c>
      <c r="P288" s="196">
        <v>197</v>
      </c>
      <c r="Q288" s="196">
        <v>31</v>
      </c>
      <c r="R288" s="196">
        <v>291</v>
      </c>
      <c r="S288" s="196">
        <v>118</v>
      </c>
      <c r="T288" s="193">
        <v>414</v>
      </c>
      <c r="U288" s="193">
        <v>16</v>
      </c>
      <c r="V288" s="193">
        <v>10</v>
      </c>
      <c r="W288" s="193">
        <v>406</v>
      </c>
      <c r="X288" s="193" t="s">
        <v>1105</v>
      </c>
      <c r="Y288" s="193">
        <v>32</v>
      </c>
      <c r="Z288" s="193">
        <v>38</v>
      </c>
      <c r="AA288" s="193">
        <v>402</v>
      </c>
      <c r="AB288" s="193">
        <v>5</v>
      </c>
      <c r="AC288" s="193">
        <v>20</v>
      </c>
      <c r="AD288" s="193">
        <v>45</v>
      </c>
      <c r="AE288" s="193">
        <v>23</v>
      </c>
      <c r="AF288" s="193">
        <v>144</v>
      </c>
      <c r="AG288" s="193">
        <v>10</v>
      </c>
      <c r="AH288" s="193">
        <v>64</v>
      </c>
      <c r="AI288" s="193">
        <v>47</v>
      </c>
      <c r="AJ288" s="193">
        <v>44</v>
      </c>
      <c r="AK288" s="193">
        <v>0</v>
      </c>
      <c r="AL288" s="193">
        <v>38</v>
      </c>
      <c r="AM288" s="193">
        <v>83</v>
      </c>
      <c r="AN288" s="193">
        <v>268</v>
      </c>
      <c r="AO288" s="193">
        <v>79</v>
      </c>
      <c r="AP288" s="193">
        <v>10</v>
      </c>
      <c r="AQ288" s="193">
        <v>26</v>
      </c>
      <c r="AR288" s="193">
        <v>228</v>
      </c>
      <c r="AS288" s="193">
        <v>74</v>
      </c>
      <c r="AT288" s="193">
        <v>81</v>
      </c>
      <c r="AU288" s="193">
        <v>31</v>
      </c>
      <c r="AV288" s="194">
        <v>192</v>
      </c>
      <c r="AW288" s="193">
        <v>87</v>
      </c>
      <c r="AX288" s="193">
        <v>65</v>
      </c>
      <c r="AY288" s="193">
        <v>35</v>
      </c>
      <c r="AZ288" s="203">
        <v>5</v>
      </c>
    </row>
    <row r="289" spans="1:52" ht="42.75" customHeight="1">
      <c r="A289" s="201" t="s">
        <v>323</v>
      </c>
      <c r="B289" s="202" t="s">
        <v>316</v>
      </c>
      <c r="C289" s="202" t="s">
        <v>317</v>
      </c>
      <c r="D289" s="193">
        <v>551</v>
      </c>
      <c r="E289" s="193">
        <v>20</v>
      </c>
      <c r="F289" s="193">
        <v>229</v>
      </c>
      <c r="G289" s="193">
        <v>207</v>
      </c>
      <c r="H289" s="193">
        <v>36</v>
      </c>
      <c r="I289" s="193">
        <v>9</v>
      </c>
      <c r="J289" s="193">
        <v>11</v>
      </c>
      <c r="K289" s="193">
        <v>9</v>
      </c>
      <c r="L289" s="193">
        <v>29</v>
      </c>
      <c r="M289" s="193" t="s">
        <v>1105</v>
      </c>
      <c r="N289" s="194">
        <v>243</v>
      </c>
      <c r="O289" s="196">
        <v>144</v>
      </c>
      <c r="P289" s="196">
        <v>100</v>
      </c>
      <c r="Q289" s="196">
        <v>11</v>
      </c>
      <c r="R289" s="196">
        <v>144</v>
      </c>
      <c r="S289" s="196">
        <v>88</v>
      </c>
      <c r="T289" s="193">
        <v>235</v>
      </c>
      <c r="U289" s="193">
        <v>7</v>
      </c>
      <c r="V289" s="193" t="s">
        <v>1105</v>
      </c>
      <c r="W289" s="193">
        <v>233</v>
      </c>
      <c r="X289" s="193" t="s">
        <v>1105</v>
      </c>
      <c r="Y289" s="193">
        <v>9</v>
      </c>
      <c r="Z289" s="193">
        <v>23</v>
      </c>
      <c r="AA289" s="193">
        <v>221</v>
      </c>
      <c r="AB289" s="193" t="s">
        <v>1105</v>
      </c>
      <c r="AC289" s="193">
        <v>14</v>
      </c>
      <c r="AD289" s="193">
        <v>20</v>
      </c>
      <c r="AE289" s="193">
        <v>14</v>
      </c>
      <c r="AF289" s="193">
        <v>61</v>
      </c>
      <c r="AG289" s="193">
        <v>10</v>
      </c>
      <c r="AH289" s="193">
        <v>48</v>
      </c>
      <c r="AI289" s="193">
        <v>28</v>
      </c>
      <c r="AJ289" s="193">
        <v>20</v>
      </c>
      <c r="AK289" s="193">
        <v>0</v>
      </c>
      <c r="AL289" s="193">
        <v>26</v>
      </c>
      <c r="AM289" s="193">
        <v>53</v>
      </c>
      <c r="AN289" s="193">
        <v>135</v>
      </c>
      <c r="AO289" s="193">
        <v>49</v>
      </c>
      <c r="AP289" s="193">
        <v>7</v>
      </c>
      <c r="AQ289" s="193">
        <v>12</v>
      </c>
      <c r="AR289" s="193">
        <v>125</v>
      </c>
      <c r="AS289" s="193">
        <v>34</v>
      </c>
      <c r="AT289" s="193">
        <v>60</v>
      </c>
      <c r="AU289" s="193">
        <v>12</v>
      </c>
      <c r="AV289" s="194">
        <v>127</v>
      </c>
      <c r="AW289" s="193">
        <v>56</v>
      </c>
      <c r="AX289" s="193">
        <v>42</v>
      </c>
      <c r="AY289" s="193">
        <v>24</v>
      </c>
      <c r="AZ289" s="203">
        <v>5</v>
      </c>
    </row>
    <row r="290" spans="1:52" ht="42.75" customHeight="1">
      <c r="A290" s="201" t="s">
        <v>324</v>
      </c>
      <c r="B290" s="202" t="s">
        <v>316</v>
      </c>
      <c r="C290" s="202" t="s">
        <v>317</v>
      </c>
      <c r="D290" s="193">
        <v>323</v>
      </c>
      <c r="E290" s="193">
        <v>6</v>
      </c>
      <c r="F290" s="193">
        <v>105</v>
      </c>
      <c r="G290" s="193">
        <v>140</v>
      </c>
      <c r="H290" s="193">
        <v>29</v>
      </c>
      <c r="I290" s="193">
        <v>11</v>
      </c>
      <c r="J290" s="193">
        <v>5</v>
      </c>
      <c r="K290" s="193" t="s">
        <v>1105</v>
      </c>
      <c r="L290" s="193">
        <v>24</v>
      </c>
      <c r="M290" s="193">
        <v>0</v>
      </c>
      <c r="N290" s="194">
        <v>169</v>
      </c>
      <c r="O290" s="196">
        <v>103</v>
      </c>
      <c r="P290" s="196">
        <v>67</v>
      </c>
      <c r="Q290" s="196">
        <v>12</v>
      </c>
      <c r="R290" s="196">
        <v>103</v>
      </c>
      <c r="S290" s="196">
        <v>55</v>
      </c>
      <c r="T290" s="193">
        <v>162</v>
      </c>
      <c r="U290" s="193">
        <v>5</v>
      </c>
      <c r="V290" s="193" t="s">
        <v>1105</v>
      </c>
      <c r="W290" s="193">
        <v>160</v>
      </c>
      <c r="X290" s="193">
        <v>0</v>
      </c>
      <c r="Y290" s="193">
        <v>10</v>
      </c>
      <c r="Z290" s="193">
        <v>5</v>
      </c>
      <c r="AA290" s="193">
        <v>164</v>
      </c>
      <c r="AB290" s="193" t="s">
        <v>1105</v>
      </c>
      <c r="AC290" s="193">
        <v>14</v>
      </c>
      <c r="AD290" s="193">
        <v>12</v>
      </c>
      <c r="AE290" s="193">
        <v>9</v>
      </c>
      <c r="AF290" s="193">
        <v>45</v>
      </c>
      <c r="AG290" s="193" t="s">
        <v>1105</v>
      </c>
      <c r="AH290" s="193">
        <v>31</v>
      </c>
      <c r="AI290" s="193">
        <v>29</v>
      </c>
      <c r="AJ290" s="193">
        <v>10</v>
      </c>
      <c r="AK290" s="193">
        <v>0</v>
      </c>
      <c r="AL290" s="193">
        <v>15</v>
      </c>
      <c r="AM290" s="193">
        <v>24</v>
      </c>
      <c r="AN290" s="193">
        <v>112</v>
      </c>
      <c r="AO290" s="193">
        <v>29</v>
      </c>
      <c r="AP290" s="193">
        <v>5</v>
      </c>
      <c r="AQ290" s="193">
        <v>5</v>
      </c>
      <c r="AR290" s="193">
        <v>99</v>
      </c>
      <c r="AS290" s="193">
        <v>32</v>
      </c>
      <c r="AT290" s="193">
        <v>21</v>
      </c>
      <c r="AU290" s="193">
        <v>12</v>
      </c>
      <c r="AV290" s="194">
        <v>57</v>
      </c>
      <c r="AW290" s="193">
        <v>26</v>
      </c>
      <c r="AX290" s="193">
        <v>20</v>
      </c>
      <c r="AY290" s="193">
        <v>10</v>
      </c>
      <c r="AZ290" s="203" t="s">
        <v>1105</v>
      </c>
    </row>
    <row r="291" spans="1:52" ht="42.75" customHeight="1">
      <c r="A291" s="201" t="s">
        <v>325</v>
      </c>
      <c r="B291" s="202" t="s">
        <v>316</v>
      </c>
      <c r="C291" s="202" t="s">
        <v>317</v>
      </c>
      <c r="D291" s="193">
        <v>131</v>
      </c>
      <c r="E291" s="193">
        <v>5</v>
      </c>
      <c r="F291" s="193">
        <v>56</v>
      </c>
      <c r="G291" s="193">
        <v>49</v>
      </c>
      <c r="H291" s="193">
        <v>10</v>
      </c>
      <c r="I291" s="193" t="s">
        <v>1105</v>
      </c>
      <c r="J291" s="193" t="s">
        <v>1105</v>
      </c>
      <c r="K291" s="193" t="s">
        <v>1105</v>
      </c>
      <c r="L291" s="193">
        <v>5</v>
      </c>
      <c r="M291" s="193">
        <v>0</v>
      </c>
      <c r="N291" s="194">
        <v>59</v>
      </c>
      <c r="O291" s="196">
        <v>37</v>
      </c>
      <c r="P291" s="196">
        <v>22</v>
      </c>
      <c r="Q291" s="196" t="s">
        <v>1105</v>
      </c>
      <c r="R291" s="196">
        <v>30</v>
      </c>
      <c r="S291" s="196">
        <v>26</v>
      </c>
      <c r="T291" s="193">
        <v>59</v>
      </c>
      <c r="U291" s="193">
        <v>0</v>
      </c>
      <c r="V291" s="193">
        <v>0</v>
      </c>
      <c r="W291" s="193">
        <v>56</v>
      </c>
      <c r="X291" s="193" t="s">
        <v>1105</v>
      </c>
      <c r="Y291" s="193" t="s">
        <v>1105</v>
      </c>
      <c r="Z291" s="193" t="s">
        <v>1105</v>
      </c>
      <c r="AA291" s="193">
        <v>55</v>
      </c>
      <c r="AB291" s="193">
        <v>0</v>
      </c>
      <c r="AC291" s="193" t="s">
        <v>1105</v>
      </c>
      <c r="AD291" s="193">
        <v>7</v>
      </c>
      <c r="AE291" s="193" t="s">
        <v>1105</v>
      </c>
      <c r="AF291" s="193">
        <v>14</v>
      </c>
      <c r="AG291" s="193">
        <v>6</v>
      </c>
      <c r="AH291" s="193">
        <v>10</v>
      </c>
      <c r="AI291" s="193">
        <v>7</v>
      </c>
      <c r="AJ291" s="193">
        <v>9</v>
      </c>
      <c r="AK291" s="193">
        <v>0</v>
      </c>
      <c r="AL291" s="193" t="s">
        <v>1105</v>
      </c>
      <c r="AM291" s="193">
        <v>14</v>
      </c>
      <c r="AN291" s="193">
        <v>31</v>
      </c>
      <c r="AO291" s="193">
        <v>12</v>
      </c>
      <c r="AP291" s="193" t="s">
        <v>1105</v>
      </c>
      <c r="AQ291" s="193" t="s">
        <v>1105</v>
      </c>
      <c r="AR291" s="193">
        <v>30</v>
      </c>
      <c r="AS291" s="193">
        <v>14</v>
      </c>
      <c r="AT291" s="193">
        <v>9</v>
      </c>
      <c r="AU291" s="193" t="s">
        <v>1105</v>
      </c>
      <c r="AV291" s="194">
        <v>27</v>
      </c>
      <c r="AW291" s="193">
        <v>13</v>
      </c>
      <c r="AX291" s="193">
        <v>7</v>
      </c>
      <c r="AY291" s="193">
        <v>6</v>
      </c>
      <c r="AZ291" s="203" t="s">
        <v>1105</v>
      </c>
    </row>
    <row r="292" spans="1:52" ht="42.75" customHeight="1">
      <c r="A292" s="201" t="s">
        <v>326</v>
      </c>
      <c r="B292" s="202" t="s">
        <v>316</v>
      </c>
      <c r="C292" s="202" t="s">
        <v>317</v>
      </c>
      <c r="D292" s="193">
        <v>305</v>
      </c>
      <c r="E292" s="193">
        <v>18</v>
      </c>
      <c r="F292" s="193">
        <v>98</v>
      </c>
      <c r="G292" s="193">
        <v>129</v>
      </c>
      <c r="H292" s="193">
        <v>22</v>
      </c>
      <c r="I292" s="193" t="s">
        <v>1105</v>
      </c>
      <c r="J292" s="193">
        <v>15</v>
      </c>
      <c r="K292" s="193">
        <v>8</v>
      </c>
      <c r="L292" s="193">
        <v>13</v>
      </c>
      <c r="M292" s="193">
        <v>0</v>
      </c>
      <c r="N292" s="194">
        <v>151</v>
      </c>
      <c r="O292" s="196">
        <v>99</v>
      </c>
      <c r="P292" s="196">
        <v>52</v>
      </c>
      <c r="Q292" s="196">
        <v>6</v>
      </c>
      <c r="R292" s="196">
        <v>73</v>
      </c>
      <c r="S292" s="196">
        <v>72</v>
      </c>
      <c r="T292" s="193">
        <v>149</v>
      </c>
      <c r="U292" s="193" t="s">
        <v>1105</v>
      </c>
      <c r="V292" s="193" t="s">
        <v>1105</v>
      </c>
      <c r="W292" s="193">
        <v>147</v>
      </c>
      <c r="X292" s="193">
        <v>0</v>
      </c>
      <c r="Y292" s="193" t="s">
        <v>1105</v>
      </c>
      <c r="Z292" s="193">
        <v>23</v>
      </c>
      <c r="AA292" s="193">
        <v>128</v>
      </c>
      <c r="AB292" s="193">
        <v>0</v>
      </c>
      <c r="AC292" s="193">
        <v>10</v>
      </c>
      <c r="AD292" s="193">
        <v>9</v>
      </c>
      <c r="AE292" s="193">
        <v>8</v>
      </c>
      <c r="AF292" s="193">
        <v>28</v>
      </c>
      <c r="AG292" s="193">
        <v>6</v>
      </c>
      <c r="AH292" s="193">
        <v>35</v>
      </c>
      <c r="AI292" s="193">
        <v>24</v>
      </c>
      <c r="AJ292" s="193">
        <v>17</v>
      </c>
      <c r="AK292" s="193">
        <v>0</v>
      </c>
      <c r="AL292" s="193">
        <v>14</v>
      </c>
      <c r="AM292" s="193">
        <v>39</v>
      </c>
      <c r="AN292" s="193">
        <v>92</v>
      </c>
      <c r="AO292" s="193">
        <v>17</v>
      </c>
      <c r="AP292" s="193" t="s">
        <v>1105</v>
      </c>
      <c r="AQ292" s="193" t="s">
        <v>1105</v>
      </c>
      <c r="AR292" s="193">
        <v>64</v>
      </c>
      <c r="AS292" s="193">
        <v>26</v>
      </c>
      <c r="AT292" s="193">
        <v>51</v>
      </c>
      <c r="AU292" s="193">
        <v>6</v>
      </c>
      <c r="AV292" s="194">
        <v>92</v>
      </c>
      <c r="AW292" s="193">
        <v>47</v>
      </c>
      <c r="AX292" s="193">
        <v>23</v>
      </c>
      <c r="AY292" s="193">
        <v>19</v>
      </c>
      <c r="AZ292" s="203" t="s">
        <v>1105</v>
      </c>
    </row>
    <row r="293" spans="1:52" ht="42.75" customHeight="1">
      <c r="A293" s="201" t="s">
        <v>327</v>
      </c>
      <c r="B293" s="202" t="s">
        <v>316</v>
      </c>
      <c r="C293" s="202" t="s">
        <v>317</v>
      </c>
      <c r="D293" s="193">
        <v>375</v>
      </c>
      <c r="E293" s="193">
        <v>20</v>
      </c>
      <c r="F293" s="193">
        <v>136</v>
      </c>
      <c r="G293" s="193">
        <v>181</v>
      </c>
      <c r="H293" s="193">
        <v>10</v>
      </c>
      <c r="I293" s="193" t="s">
        <v>1105</v>
      </c>
      <c r="J293" s="193">
        <v>6</v>
      </c>
      <c r="K293" s="193">
        <v>7</v>
      </c>
      <c r="L293" s="193">
        <v>14</v>
      </c>
      <c r="M293" s="193">
        <v>0</v>
      </c>
      <c r="N293" s="194">
        <v>191</v>
      </c>
      <c r="O293" s="196">
        <v>127</v>
      </c>
      <c r="P293" s="196">
        <v>63</v>
      </c>
      <c r="Q293" s="196">
        <v>6</v>
      </c>
      <c r="R293" s="196">
        <v>88</v>
      </c>
      <c r="S293" s="196">
        <v>97</v>
      </c>
      <c r="T293" s="193">
        <v>189</v>
      </c>
      <c r="U293" s="193" t="s">
        <v>1105</v>
      </c>
      <c r="V293" s="193" t="s">
        <v>1105</v>
      </c>
      <c r="W293" s="193">
        <v>189</v>
      </c>
      <c r="X293" s="193">
        <v>0</v>
      </c>
      <c r="Y293" s="193" t="s">
        <v>1105</v>
      </c>
      <c r="Z293" s="193">
        <v>36</v>
      </c>
      <c r="AA293" s="193">
        <v>155</v>
      </c>
      <c r="AB293" s="193" t="s">
        <v>1105</v>
      </c>
      <c r="AC293" s="193">
        <v>9</v>
      </c>
      <c r="AD293" s="193">
        <v>7</v>
      </c>
      <c r="AE293" s="193">
        <v>9</v>
      </c>
      <c r="AF293" s="193">
        <v>31</v>
      </c>
      <c r="AG293" s="193">
        <v>18</v>
      </c>
      <c r="AH293" s="193">
        <v>51</v>
      </c>
      <c r="AI293" s="193">
        <v>31</v>
      </c>
      <c r="AJ293" s="193">
        <v>19</v>
      </c>
      <c r="AK293" s="193">
        <v>0</v>
      </c>
      <c r="AL293" s="193">
        <v>15</v>
      </c>
      <c r="AM293" s="193">
        <v>66</v>
      </c>
      <c r="AN293" s="193">
        <v>103</v>
      </c>
      <c r="AO293" s="193">
        <v>20</v>
      </c>
      <c r="AP293" s="193" t="s">
        <v>1105</v>
      </c>
      <c r="AQ293" s="193" t="s">
        <v>1105</v>
      </c>
      <c r="AR293" s="193">
        <v>72</v>
      </c>
      <c r="AS293" s="193">
        <v>56</v>
      </c>
      <c r="AT293" s="193">
        <v>54</v>
      </c>
      <c r="AU293" s="193">
        <v>5</v>
      </c>
      <c r="AV293" s="194">
        <v>134</v>
      </c>
      <c r="AW293" s="193">
        <v>75</v>
      </c>
      <c r="AX293" s="193">
        <v>30</v>
      </c>
      <c r="AY293" s="193">
        <v>26</v>
      </c>
      <c r="AZ293" s="203" t="s">
        <v>1105</v>
      </c>
    </row>
    <row r="294" spans="1:52" ht="42.75" customHeight="1">
      <c r="A294" s="201" t="s">
        <v>328</v>
      </c>
      <c r="B294" s="202" t="s">
        <v>316</v>
      </c>
      <c r="C294" s="202" t="s">
        <v>317</v>
      </c>
      <c r="D294" s="193">
        <v>365</v>
      </c>
      <c r="E294" s="193">
        <v>10</v>
      </c>
      <c r="F294" s="193">
        <v>117</v>
      </c>
      <c r="G294" s="193">
        <v>160</v>
      </c>
      <c r="H294" s="193">
        <v>18</v>
      </c>
      <c r="I294" s="193" t="s">
        <v>1105</v>
      </c>
      <c r="J294" s="193">
        <v>12</v>
      </c>
      <c r="K294" s="193">
        <v>28</v>
      </c>
      <c r="L294" s="193">
        <v>15</v>
      </c>
      <c r="M294" s="193">
        <v>0</v>
      </c>
      <c r="N294" s="194">
        <v>178</v>
      </c>
      <c r="O294" s="196">
        <v>110</v>
      </c>
      <c r="P294" s="196">
        <v>68</v>
      </c>
      <c r="Q294" s="196">
        <v>12</v>
      </c>
      <c r="R294" s="196">
        <v>92</v>
      </c>
      <c r="S294" s="196">
        <v>74</v>
      </c>
      <c r="T294" s="193">
        <v>175</v>
      </c>
      <c r="U294" s="193" t="s">
        <v>1105</v>
      </c>
      <c r="V294" s="193" t="s">
        <v>1105</v>
      </c>
      <c r="W294" s="193">
        <v>173</v>
      </c>
      <c r="X294" s="193">
        <v>0</v>
      </c>
      <c r="Y294" s="193">
        <v>5</v>
      </c>
      <c r="Z294" s="193">
        <v>37</v>
      </c>
      <c r="AA294" s="193">
        <v>141</v>
      </c>
      <c r="AB294" s="193" t="s">
        <v>1105</v>
      </c>
      <c r="AC294" s="193">
        <v>8</v>
      </c>
      <c r="AD294" s="193">
        <v>7</v>
      </c>
      <c r="AE294" s="193">
        <v>6</v>
      </c>
      <c r="AF294" s="193">
        <v>34</v>
      </c>
      <c r="AG294" s="193">
        <v>17</v>
      </c>
      <c r="AH294" s="193">
        <v>32</v>
      </c>
      <c r="AI294" s="193">
        <v>26</v>
      </c>
      <c r="AJ294" s="193">
        <v>24</v>
      </c>
      <c r="AK294" s="193">
        <v>0</v>
      </c>
      <c r="AL294" s="193">
        <v>21</v>
      </c>
      <c r="AM294" s="193">
        <v>59</v>
      </c>
      <c r="AN294" s="193">
        <v>93</v>
      </c>
      <c r="AO294" s="193">
        <v>22</v>
      </c>
      <c r="AP294" s="193" t="s">
        <v>1105</v>
      </c>
      <c r="AQ294" s="193">
        <v>6</v>
      </c>
      <c r="AR294" s="193">
        <v>72</v>
      </c>
      <c r="AS294" s="193">
        <v>20</v>
      </c>
      <c r="AT294" s="193">
        <v>68</v>
      </c>
      <c r="AU294" s="193">
        <v>12</v>
      </c>
      <c r="AV294" s="194">
        <v>113</v>
      </c>
      <c r="AW294" s="193">
        <v>60</v>
      </c>
      <c r="AX294" s="193">
        <v>28</v>
      </c>
      <c r="AY294" s="193">
        <v>23</v>
      </c>
      <c r="AZ294" s="203" t="s">
        <v>1105</v>
      </c>
    </row>
    <row r="295" spans="1:52" ht="42.75" customHeight="1">
      <c r="A295" s="201" t="s">
        <v>329</v>
      </c>
      <c r="B295" s="202" t="s">
        <v>316</v>
      </c>
      <c r="C295" s="202" t="s">
        <v>317</v>
      </c>
      <c r="D295" s="194">
        <v>7955</v>
      </c>
      <c r="E295" s="193">
        <v>196</v>
      </c>
      <c r="F295" s="194">
        <v>2667</v>
      </c>
      <c r="G295" s="194">
        <v>3296</v>
      </c>
      <c r="H295" s="193">
        <v>545</v>
      </c>
      <c r="I295" s="193">
        <v>134</v>
      </c>
      <c r="J295" s="193">
        <v>156</v>
      </c>
      <c r="K295" s="193">
        <v>150</v>
      </c>
      <c r="L295" s="193">
        <v>810</v>
      </c>
      <c r="M295" s="193" t="s">
        <v>1105</v>
      </c>
      <c r="N295" s="194">
        <v>3841</v>
      </c>
      <c r="O295" s="195">
        <v>2312</v>
      </c>
      <c r="P295" s="195">
        <v>1529</v>
      </c>
      <c r="Q295" s="196">
        <v>557</v>
      </c>
      <c r="R295" s="195">
        <v>2342</v>
      </c>
      <c r="S295" s="196">
        <v>943</v>
      </c>
      <c r="T295" s="194">
        <v>3617</v>
      </c>
      <c r="U295" s="193">
        <v>65</v>
      </c>
      <c r="V295" s="193">
        <v>159</v>
      </c>
      <c r="W295" s="194">
        <v>3555</v>
      </c>
      <c r="X295" s="193">
        <v>7</v>
      </c>
      <c r="Y295" s="193">
        <v>279</v>
      </c>
      <c r="Z295" s="193">
        <v>460</v>
      </c>
      <c r="AA295" s="194">
        <v>3381</v>
      </c>
      <c r="AB295" s="193">
        <v>23</v>
      </c>
      <c r="AC295" s="193">
        <v>441</v>
      </c>
      <c r="AD295" s="193">
        <v>363</v>
      </c>
      <c r="AE295" s="193">
        <v>214</v>
      </c>
      <c r="AF295" s="193">
        <v>742</v>
      </c>
      <c r="AG295" s="193">
        <v>83</v>
      </c>
      <c r="AH295" s="193">
        <v>714</v>
      </c>
      <c r="AI295" s="193">
        <v>346</v>
      </c>
      <c r="AJ295" s="193">
        <v>222</v>
      </c>
      <c r="AK295" s="193" t="s">
        <v>1105</v>
      </c>
      <c r="AL295" s="193">
        <v>690</v>
      </c>
      <c r="AM295" s="193">
        <v>662</v>
      </c>
      <c r="AN295" s="194">
        <v>2159</v>
      </c>
      <c r="AO295" s="193">
        <v>829</v>
      </c>
      <c r="AP295" s="193">
        <v>192</v>
      </c>
      <c r="AQ295" s="193">
        <v>168</v>
      </c>
      <c r="AR295" s="194">
        <v>1399</v>
      </c>
      <c r="AS295" s="193">
        <v>740</v>
      </c>
      <c r="AT295" s="194">
        <v>1248</v>
      </c>
      <c r="AU295" s="193">
        <v>286</v>
      </c>
      <c r="AV295" s="194">
        <v>2170</v>
      </c>
      <c r="AW295" s="194">
        <v>1215</v>
      </c>
      <c r="AX295" s="193">
        <v>471</v>
      </c>
      <c r="AY295" s="193">
        <v>409</v>
      </c>
      <c r="AZ295" s="203">
        <v>75</v>
      </c>
    </row>
    <row r="296" spans="1:52" ht="42.75" customHeight="1">
      <c r="A296" s="201" t="s">
        <v>330</v>
      </c>
      <c r="B296" s="202" t="s">
        <v>316</v>
      </c>
      <c r="C296" s="202" t="s">
        <v>317</v>
      </c>
      <c r="D296" s="193">
        <v>422</v>
      </c>
      <c r="E296" s="193">
        <v>18</v>
      </c>
      <c r="F296" s="193">
        <v>147</v>
      </c>
      <c r="G296" s="193">
        <v>203</v>
      </c>
      <c r="H296" s="193">
        <v>17</v>
      </c>
      <c r="I296" s="193" t="s">
        <v>1105</v>
      </c>
      <c r="J296" s="193">
        <v>10</v>
      </c>
      <c r="K296" s="193">
        <v>10</v>
      </c>
      <c r="L296" s="193">
        <v>15</v>
      </c>
      <c r="M296" s="193">
        <v>0</v>
      </c>
      <c r="N296" s="194">
        <v>220</v>
      </c>
      <c r="O296" s="196">
        <v>160</v>
      </c>
      <c r="P296" s="196">
        <v>60</v>
      </c>
      <c r="Q296" s="196">
        <v>9</v>
      </c>
      <c r="R296" s="196">
        <v>101</v>
      </c>
      <c r="S296" s="196">
        <v>110</v>
      </c>
      <c r="T296" s="193">
        <v>213</v>
      </c>
      <c r="U296" s="193" t="s">
        <v>1105</v>
      </c>
      <c r="V296" s="193">
        <v>5</v>
      </c>
      <c r="W296" s="193">
        <v>211</v>
      </c>
      <c r="X296" s="193" t="s">
        <v>1105</v>
      </c>
      <c r="Y296" s="193">
        <v>7</v>
      </c>
      <c r="Z296" s="193">
        <v>31</v>
      </c>
      <c r="AA296" s="193">
        <v>188</v>
      </c>
      <c r="AB296" s="193" t="s">
        <v>1105</v>
      </c>
      <c r="AC296" s="193">
        <v>8</v>
      </c>
      <c r="AD296" s="193">
        <v>15</v>
      </c>
      <c r="AE296" s="193" t="s">
        <v>1105</v>
      </c>
      <c r="AF296" s="193">
        <v>37</v>
      </c>
      <c r="AG296" s="193">
        <v>21</v>
      </c>
      <c r="AH296" s="193">
        <v>66</v>
      </c>
      <c r="AI296" s="193">
        <v>28</v>
      </c>
      <c r="AJ296" s="193">
        <v>22</v>
      </c>
      <c r="AK296" s="193">
        <v>0</v>
      </c>
      <c r="AL296" s="193">
        <v>20</v>
      </c>
      <c r="AM296" s="193">
        <v>69</v>
      </c>
      <c r="AN296" s="193">
        <v>128</v>
      </c>
      <c r="AO296" s="193">
        <v>16</v>
      </c>
      <c r="AP296" s="193">
        <v>6</v>
      </c>
      <c r="AQ296" s="193">
        <v>5</v>
      </c>
      <c r="AR296" s="193">
        <v>92</v>
      </c>
      <c r="AS296" s="193">
        <v>55</v>
      </c>
      <c r="AT296" s="193">
        <v>60</v>
      </c>
      <c r="AU296" s="193">
        <v>7</v>
      </c>
      <c r="AV296" s="194">
        <v>134</v>
      </c>
      <c r="AW296" s="193">
        <v>70</v>
      </c>
      <c r="AX296" s="193">
        <v>34</v>
      </c>
      <c r="AY296" s="193">
        <v>26</v>
      </c>
      <c r="AZ296" s="203" t="s">
        <v>1105</v>
      </c>
    </row>
    <row r="297" spans="1:52" ht="42.75" customHeight="1">
      <c r="A297" s="201" t="s">
        <v>331</v>
      </c>
      <c r="B297" s="202" t="s">
        <v>316</v>
      </c>
      <c r="C297" s="202" t="s">
        <v>317</v>
      </c>
      <c r="D297" s="193">
        <v>130</v>
      </c>
      <c r="E297" s="193">
        <v>6</v>
      </c>
      <c r="F297" s="193">
        <v>36</v>
      </c>
      <c r="G297" s="193">
        <v>70</v>
      </c>
      <c r="H297" s="193">
        <v>9</v>
      </c>
      <c r="I297" s="193" t="s">
        <v>1105</v>
      </c>
      <c r="J297" s="193" t="s">
        <v>1105</v>
      </c>
      <c r="K297" s="193" t="s">
        <v>1105</v>
      </c>
      <c r="L297" s="193" t="s">
        <v>1105</v>
      </c>
      <c r="M297" s="193">
        <v>0</v>
      </c>
      <c r="N297" s="194">
        <v>79</v>
      </c>
      <c r="O297" s="196">
        <v>55</v>
      </c>
      <c r="P297" s="196">
        <v>24</v>
      </c>
      <c r="Q297" s="196" t="s">
        <v>1105</v>
      </c>
      <c r="R297" s="196">
        <v>35</v>
      </c>
      <c r="S297" s="196">
        <v>42</v>
      </c>
      <c r="T297" s="193">
        <v>78</v>
      </c>
      <c r="U297" s="193">
        <v>0</v>
      </c>
      <c r="V297" s="193" t="s">
        <v>1105</v>
      </c>
      <c r="W297" s="193">
        <v>77</v>
      </c>
      <c r="X297" s="193">
        <v>0</v>
      </c>
      <c r="Y297" s="193" t="s">
        <v>1105</v>
      </c>
      <c r="Z297" s="193">
        <v>10</v>
      </c>
      <c r="AA297" s="193">
        <v>69</v>
      </c>
      <c r="AB297" s="193">
        <v>0</v>
      </c>
      <c r="AC297" s="193" t="s">
        <v>1105</v>
      </c>
      <c r="AD297" s="193">
        <v>5</v>
      </c>
      <c r="AE297" s="193" t="s">
        <v>1105</v>
      </c>
      <c r="AF297" s="193">
        <v>14</v>
      </c>
      <c r="AG297" s="193">
        <v>12</v>
      </c>
      <c r="AH297" s="193">
        <v>20</v>
      </c>
      <c r="AI297" s="193">
        <v>13</v>
      </c>
      <c r="AJ297" s="193">
        <v>7</v>
      </c>
      <c r="AK297" s="193">
        <v>0</v>
      </c>
      <c r="AL297" s="193" t="s">
        <v>1105</v>
      </c>
      <c r="AM297" s="193">
        <v>17</v>
      </c>
      <c r="AN297" s="193">
        <v>52</v>
      </c>
      <c r="AO297" s="193">
        <v>9</v>
      </c>
      <c r="AP297" s="193" t="s">
        <v>1105</v>
      </c>
      <c r="AQ297" s="193" t="s">
        <v>1105</v>
      </c>
      <c r="AR297" s="193">
        <v>30</v>
      </c>
      <c r="AS297" s="193">
        <v>25</v>
      </c>
      <c r="AT297" s="193">
        <v>20</v>
      </c>
      <c r="AU297" s="193" t="s">
        <v>1105</v>
      </c>
      <c r="AV297" s="194">
        <v>53</v>
      </c>
      <c r="AW297" s="193">
        <v>30</v>
      </c>
      <c r="AX297" s="193">
        <v>14</v>
      </c>
      <c r="AY297" s="193">
        <v>9</v>
      </c>
      <c r="AZ297" s="203">
        <v>0</v>
      </c>
    </row>
    <row r="298" spans="1:52" ht="42.75" customHeight="1">
      <c r="A298" s="201" t="s">
        <v>332</v>
      </c>
      <c r="B298" s="202" t="s">
        <v>316</v>
      </c>
      <c r="C298" s="202" t="s">
        <v>317</v>
      </c>
      <c r="D298" s="193">
        <v>251</v>
      </c>
      <c r="E298" s="193">
        <v>11</v>
      </c>
      <c r="F298" s="193">
        <v>94</v>
      </c>
      <c r="G298" s="193">
        <v>93</v>
      </c>
      <c r="H298" s="193">
        <v>12</v>
      </c>
      <c r="I298" s="193" t="s">
        <v>1105</v>
      </c>
      <c r="J298" s="193">
        <v>14</v>
      </c>
      <c r="K298" s="193">
        <v>8</v>
      </c>
      <c r="L298" s="193">
        <v>15</v>
      </c>
      <c r="M298" s="193">
        <v>0</v>
      </c>
      <c r="N298" s="194">
        <v>105</v>
      </c>
      <c r="O298" s="196">
        <v>69</v>
      </c>
      <c r="P298" s="196">
        <v>36</v>
      </c>
      <c r="Q298" s="196">
        <v>9</v>
      </c>
      <c r="R298" s="196">
        <v>58</v>
      </c>
      <c r="S298" s="196">
        <v>39</v>
      </c>
      <c r="T298" s="193">
        <v>103</v>
      </c>
      <c r="U298" s="193">
        <v>0</v>
      </c>
      <c r="V298" s="193" t="s">
        <v>1105</v>
      </c>
      <c r="W298" s="193">
        <v>102</v>
      </c>
      <c r="X298" s="193">
        <v>0</v>
      </c>
      <c r="Y298" s="193" t="s">
        <v>1105</v>
      </c>
      <c r="Z298" s="193">
        <v>11</v>
      </c>
      <c r="AA298" s="193">
        <v>95</v>
      </c>
      <c r="AB298" s="193" t="s">
        <v>1105</v>
      </c>
      <c r="AC298" s="193">
        <v>5</v>
      </c>
      <c r="AD298" s="193">
        <v>9</v>
      </c>
      <c r="AE298" s="193">
        <v>8</v>
      </c>
      <c r="AF298" s="193">
        <v>20</v>
      </c>
      <c r="AG298" s="193" t="s">
        <v>1105</v>
      </c>
      <c r="AH298" s="193">
        <v>26</v>
      </c>
      <c r="AI298" s="193">
        <v>17</v>
      </c>
      <c r="AJ298" s="193">
        <v>7</v>
      </c>
      <c r="AK298" s="193">
        <v>0</v>
      </c>
      <c r="AL298" s="193">
        <v>9</v>
      </c>
      <c r="AM298" s="193">
        <v>24</v>
      </c>
      <c r="AN298" s="193">
        <v>67</v>
      </c>
      <c r="AO298" s="193">
        <v>13</v>
      </c>
      <c r="AP298" s="193" t="s">
        <v>1105</v>
      </c>
      <c r="AQ298" s="193" t="s">
        <v>1105</v>
      </c>
      <c r="AR298" s="193">
        <v>54</v>
      </c>
      <c r="AS298" s="193">
        <v>14</v>
      </c>
      <c r="AT298" s="193">
        <v>29</v>
      </c>
      <c r="AU298" s="193">
        <v>6</v>
      </c>
      <c r="AV298" s="194">
        <v>51</v>
      </c>
      <c r="AW298" s="193">
        <v>16</v>
      </c>
      <c r="AX298" s="193">
        <v>14</v>
      </c>
      <c r="AY298" s="193">
        <v>18</v>
      </c>
      <c r="AZ298" s="203" t="s">
        <v>1105</v>
      </c>
    </row>
    <row r="299" spans="1:52" ht="42.75" customHeight="1">
      <c r="A299" s="201" t="s">
        <v>333</v>
      </c>
      <c r="B299" s="202" t="s">
        <v>316</v>
      </c>
      <c r="C299" s="202" t="s">
        <v>317</v>
      </c>
      <c r="D299" s="193">
        <v>843</v>
      </c>
      <c r="E299" s="193">
        <v>23</v>
      </c>
      <c r="F299" s="193">
        <v>327</v>
      </c>
      <c r="G299" s="193">
        <v>302</v>
      </c>
      <c r="H299" s="193">
        <v>55</v>
      </c>
      <c r="I299" s="193">
        <v>23</v>
      </c>
      <c r="J299" s="193">
        <v>23</v>
      </c>
      <c r="K299" s="193">
        <v>35</v>
      </c>
      <c r="L299" s="193">
        <v>55</v>
      </c>
      <c r="M299" s="193">
        <v>0</v>
      </c>
      <c r="N299" s="194">
        <v>357</v>
      </c>
      <c r="O299" s="196">
        <v>207</v>
      </c>
      <c r="P299" s="196">
        <v>150</v>
      </c>
      <c r="Q299" s="196">
        <v>25</v>
      </c>
      <c r="R299" s="196">
        <v>171</v>
      </c>
      <c r="S299" s="196">
        <v>161</v>
      </c>
      <c r="T299" s="193">
        <v>343</v>
      </c>
      <c r="U299" s="193">
        <v>9</v>
      </c>
      <c r="V299" s="193">
        <v>5</v>
      </c>
      <c r="W299" s="193">
        <v>340</v>
      </c>
      <c r="X299" s="193">
        <v>0</v>
      </c>
      <c r="Y299" s="193">
        <v>17</v>
      </c>
      <c r="Z299" s="193">
        <v>32</v>
      </c>
      <c r="AA299" s="193">
        <v>325</v>
      </c>
      <c r="AB299" s="193" t="s">
        <v>1105</v>
      </c>
      <c r="AC299" s="193">
        <v>22</v>
      </c>
      <c r="AD299" s="193">
        <v>28</v>
      </c>
      <c r="AE299" s="193">
        <v>25</v>
      </c>
      <c r="AF299" s="193">
        <v>71</v>
      </c>
      <c r="AG299" s="193">
        <v>18</v>
      </c>
      <c r="AH299" s="193">
        <v>73</v>
      </c>
      <c r="AI299" s="193">
        <v>48</v>
      </c>
      <c r="AJ299" s="193">
        <v>30</v>
      </c>
      <c r="AK299" s="193">
        <v>0</v>
      </c>
      <c r="AL299" s="193">
        <v>37</v>
      </c>
      <c r="AM299" s="193">
        <v>74</v>
      </c>
      <c r="AN299" s="193">
        <v>212</v>
      </c>
      <c r="AO299" s="193">
        <v>65</v>
      </c>
      <c r="AP299" s="193">
        <v>7</v>
      </c>
      <c r="AQ299" s="193">
        <v>14</v>
      </c>
      <c r="AR299" s="193">
        <v>156</v>
      </c>
      <c r="AS299" s="193">
        <v>75</v>
      </c>
      <c r="AT299" s="193">
        <v>84</v>
      </c>
      <c r="AU299" s="193">
        <v>28</v>
      </c>
      <c r="AV299" s="194">
        <v>201</v>
      </c>
      <c r="AW299" s="193">
        <v>99</v>
      </c>
      <c r="AX299" s="193">
        <v>54</v>
      </c>
      <c r="AY299" s="193">
        <v>41</v>
      </c>
      <c r="AZ299" s="203">
        <v>7</v>
      </c>
    </row>
    <row r="300" spans="1:52" ht="42.75" customHeight="1">
      <c r="A300" s="201" t="s">
        <v>334</v>
      </c>
      <c r="B300" s="202" t="s">
        <v>316</v>
      </c>
      <c r="C300" s="202" t="s">
        <v>317</v>
      </c>
      <c r="D300" s="193">
        <v>300</v>
      </c>
      <c r="E300" s="193">
        <v>16</v>
      </c>
      <c r="F300" s="193">
        <v>104</v>
      </c>
      <c r="G300" s="193">
        <v>127</v>
      </c>
      <c r="H300" s="193">
        <v>16</v>
      </c>
      <c r="I300" s="193">
        <v>6</v>
      </c>
      <c r="J300" s="193">
        <v>11</v>
      </c>
      <c r="K300" s="193">
        <v>5</v>
      </c>
      <c r="L300" s="193">
        <v>13</v>
      </c>
      <c r="M300" s="193">
        <v>0</v>
      </c>
      <c r="N300" s="194">
        <v>143</v>
      </c>
      <c r="O300" s="196">
        <v>87</v>
      </c>
      <c r="P300" s="196">
        <v>56</v>
      </c>
      <c r="Q300" s="196">
        <v>12</v>
      </c>
      <c r="R300" s="196">
        <v>78</v>
      </c>
      <c r="S300" s="196">
        <v>53</v>
      </c>
      <c r="T300" s="193">
        <v>135</v>
      </c>
      <c r="U300" s="193" t="s">
        <v>1105</v>
      </c>
      <c r="V300" s="193">
        <v>5</v>
      </c>
      <c r="W300" s="193">
        <v>134</v>
      </c>
      <c r="X300" s="193">
        <v>0</v>
      </c>
      <c r="Y300" s="193">
        <v>9</v>
      </c>
      <c r="Z300" s="193">
        <v>19</v>
      </c>
      <c r="AA300" s="193">
        <v>124</v>
      </c>
      <c r="AB300" s="193">
        <v>0</v>
      </c>
      <c r="AC300" s="193">
        <v>8</v>
      </c>
      <c r="AD300" s="193">
        <v>14</v>
      </c>
      <c r="AE300" s="193">
        <v>5</v>
      </c>
      <c r="AF300" s="193">
        <v>23</v>
      </c>
      <c r="AG300" s="193">
        <v>9</v>
      </c>
      <c r="AH300" s="193">
        <v>35</v>
      </c>
      <c r="AI300" s="193">
        <v>13</v>
      </c>
      <c r="AJ300" s="193">
        <v>17</v>
      </c>
      <c r="AK300" s="193">
        <v>0</v>
      </c>
      <c r="AL300" s="193">
        <v>20</v>
      </c>
      <c r="AM300" s="193">
        <v>29</v>
      </c>
      <c r="AN300" s="193">
        <v>91</v>
      </c>
      <c r="AO300" s="193">
        <v>19</v>
      </c>
      <c r="AP300" s="193">
        <v>5</v>
      </c>
      <c r="AQ300" s="193" t="s">
        <v>1105</v>
      </c>
      <c r="AR300" s="193">
        <v>65</v>
      </c>
      <c r="AS300" s="193">
        <v>31</v>
      </c>
      <c r="AT300" s="193">
        <v>34</v>
      </c>
      <c r="AU300" s="193">
        <v>10</v>
      </c>
      <c r="AV300" s="194">
        <v>76</v>
      </c>
      <c r="AW300" s="193">
        <v>36</v>
      </c>
      <c r="AX300" s="193">
        <v>18</v>
      </c>
      <c r="AY300" s="193">
        <v>20</v>
      </c>
      <c r="AZ300" s="203" t="s">
        <v>1105</v>
      </c>
    </row>
    <row r="301" spans="1:52" ht="42.75" customHeight="1">
      <c r="A301" s="201" t="s">
        <v>335</v>
      </c>
      <c r="B301" s="202" t="s">
        <v>316</v>
      </c>
      <c r="C301" s="202" t="s">
        <v>317</v>
      </c>
      <c r="D301" s="194">
        <v>2246</v>
      </c>
      <c r="E301" s="193">
        <v>75</v>
      </c>
      <c r="F301" s="193">
        <v>765</v>
      </c>
      <c r="G301" s="193">
        <v>944</v>
      </c>
      <c r="H301" s="193">
        <v>77</v>
      </c>
      <c r="I301" s="193">
        <v>38</v>
      </c>
      <c r="J301" s="193">
        <v>62</v>
      </c>
      <c r="K301" s="193">
        <v>62</v>
      </c>
      <c r="L301" s="193">
        <v>224</v>
      </c>
      <c r="M301" s="193">
        <v>0</v>
      </c>
      <c r="N301" s="194">
        <v>1021</v>
      </c>
      <c r="O301" s="196">
        <v>597</v>
      </c>
      <c r="P301" s="196">
        <v>424</v>
      </c>
      <c r="Q301" s="196">
        <v>168</v>
      </c>
      <c r="R301" s="196">
        <v>594</v>
      </c>
      <c r="S301" s="196">
        <v>259</v>
      </c>
      <c r="T301" s="193">
        <v>967</v>
      </c>
      <c r="U301" s="193">
        <v>23</v>
      </c>
      <c r="V301" s="193">
        <v>30</v>
      </c>
      <c r="W301" s="193">
        <v>965</v>
      </c>
      <c r="X301" s="193">
        <v>7</v>
      </c>
      <c r="Y301" s="193">
        <v>49</v>
      </c>
      <c r="Z301" s="193">
        <v>126</v>
      </c>
      <c r="AA301" s="193">
        <v>895</v>
      </c>
      <c r="AB301" s="193">
        <v>8</v>
      </c>
      <c r="AC301" s="193">
        <v>77</v>
      </c>
      <c r="AD301" s="193">
        <v>113</v>
      </c>
      <c r="AE301" s="193">
        <v>52</v>
      </c>
      <c r="AF301" s="193">
        <v>176</v>
      </c>
      <c r="AG301" s="193">
        <v>24</v>
      </c>
      <c r="AH301" s="193">
        <v>228</v>
      </c>
      <c r="AI301" s="193">
        <v>78</v>
      </c>
      <c r="AJ301" s="193">
        <v>75</v>
      </c>
      <c r="AK301" s="193">
        <v>0</v>
      </c>
      <c r="AL301" s="193">
        <v>190</v>
      </c>
      <c r="AM301" s="193">
        <v>220</v>
      </c>
      <c r="AN301" s="193">
        <v>603</v>
      </c>
      <c r="AO301" s="193">
        <v>162</v>
      </c>
      <c r="AP301" s="193">
        <v>36</v>
      </c>
      <c r="AQ301" s="193">
        <v>29</v>
      </c>
      <c r="AR301" s="193">
        <v>350</v>
      </c>
      <c r="AS301" s="193">
        <v>218</v>
      </c>
      <c r="AT301" s="193">
        <v>339</v>
      </c>
      <c r="AU301" s="193">
        <v>85</v>
      </c>
      <c r="AV301" s="194">
        <v>595</v>
      </c>
      <c r="AW301" s="193">
        <v>296</v>
      </c>
      <c r="AX301" s="193">
        <v>132</v>
      </c>
      <c r="AY301" s="193">
        <v>138</v>
      </c>
      <c r="AZ301" s="203">
        <v>29</v>
      </c>
    </row>
    <row r="302" spans="1:52" ht="42.75" customHeight="1">
      <c r="A302" s="201" t="s">
        <v>336</v>
      </c>
      <c r="B302" s="202" t="s">
        <v>316</v>
      </c>
      <c r="C302" s="202" t="s">
        <v>317</v>
      </c>
      <c r="D302" s="193">
        <v>122</v>
      </c>
      <c r="E302" s="193" t="s">
        <v>1105</v>
      </c>
      <c r="F302" s="193">
        <v>40</v>
      </c>
      <c r="G302" s="193">
        <v>52</v>
      </c>
      <c r="H302" s="193">
        <v>10</v>
      </c>
      <c r="I302" s="193" t="s">
        <v>1105</v>
      </c>
      <c r="J302" s="193" t="s">
        <v>1105</v>
      </c>
      <c r="K302" s="193" t="s">
        <v>1105</v>
      </c>
      <c r="L302" s="193">
        <v>8</v>
      </c>
      <c r="M302" s="193">
        <v>0</v>
      </c>
      <c r="N302" s="194">
        <v>62</v>
      </c>
      <c r="O302" s="196">
        <v>41</v>
      </c>
      <c r="P302" s="196">
        <v>22</v>
      </c>
      <c r="Q302" s="196" t="s">
        <v>1105</v>
      </c>
      <c r="R302" s="196">
        <v>37</v>
      </c>
      <c r="S302" s="196">
        <v>23</v>
      </c>
      <c r="T302" s="193">
        <v>58</v>
      </c>
      <c r="U302" s="193" t="s">
        <v>1105</v>
      </c>
      <c r="V302" s="193" t="s">
        <v>1105</v>
      </c>
      <c r="W302" s="193">
        <v>46</v>
      </c>
      <c r="X302" s="193">
        <v>0</v>
      </c>
      <c r="Y302" s="193">
        <v>17</v>
      </c>
      <c r="Z302" s="193">
        <v>6</v>
      </c>
      <c r="AA302" s="193">
        <v>57</v>
      </c>
      <c r="AB302" s="193" t="s">
        <v>1105</v>
      </c>
      <c r="AC302" s="193" t="s">
        <v>1105</v>
      </c>
      <c r="AD302" s="193">
        <v>7</v>
      </c>
      <c r="AE302" s="193" t="s">
        <v>1105</v>
      </c>
      <c r="AF302" s="193">
        <v>17</v>
      </c>
      <c r="AG302" s="193">
        <v>5</v>
      </c>
      <c r="AH302" s="193">
        <v>11</v>
      </c>
      <c r="AI302" s="193" t="s">
        <v>1105</v>
      </c>
      <c r="AJ302" s="193" t="s">
        <v>1105</v>
      </c>
      <c r="AK302" s="193">
        <v>0</v>
      </c>
      <c r="AL302" s="193">
        <v>11</v>
      </c>
      <c r="AM302" s="193">
        <v>16</v>
      </c>
      <c r="AN302" s="193">
        <v>36</v>
      </c>
      <c r="AO302" s="193">
        <v>10</v>
      </c>
      <c r="AP302" s="193" t="s">
        <v>1105</v>
      </c>
      <c r="AQ302" s="193" t="s">
        <v>1105</v>
      </c>
      <c r="AR302" s="193">
        <v>20</v>
      </c>
      <c r="AS302" s="193">
        <v>15</v>
      </c>
      <c r="AT302" s="193">
        <v>19</v>
      </c>
      <c r="AU302" s="193">
        <v>7</v>
      </c>
      <c r="AV302" s="194">
        <v>35</v>
      </c>
      <c r="AW302" s="193">
        <v>21</v>
      </c>
      <c r="AX302" s="193">
        <v>11</v>
      </c>
      <c r="AY302" s="193" t="s">
        <v>1105</v>
      </c>
      <c r="AZ302" s="203">
        <v>0</v>
      </c>
    </row>
    <row r="303" spans="1:52" ht="42.75" customHeight="1">
      <c r="A303" s="205" t="s">
        <v>337</v>
      </c>
      <c r="B303" s="206" t="s">
        <v>316</v>
      </c>
      <c r="C303" s="206" t="s">
        <v>317</v>
      </c>
      <c r="D303" s="207">
        <v>399</v>
      </c>
      <c r="E303" s="207">
        <v>17</v>
      </c>
      <c r="F303" s="207">
        <v>113</v>
      </c>
      <c r="G303" s="207">
        <v>182</v>
      </c>
      <c r="H303" s="207">
        <v>23</v>
      </c>
      <c r="I303" s="207">
        <v>9</v>
      </c>
      <c r="J303" s="207">
        <v>13</v>
      </c>
      <c r="K303" s="207">
        <v>5</v>
      </c>
      <c r="L303" s="207">
        <v>38</v>
      </c>
      <c r="M303" s="207">
        <v>0</v>
      </c>
      <c r="N303" s="89">
        <v>205</v>
      </c>
      <c r="O303" s="250">
        <v>132</v>
      </c>
      <c r="P303" s="250">
        <v>73</v>
      </c>
      <c r="Q303" s="250">
        <v>15</v>
      </c>
      <c r="R303" s="250">
        <v>100</v>
      </c>
      <c r="S303" s="250">
        <v>90</v>
      </c>
      <c r="T303" s="207">
        <v>197</v>
      </c>
      <c r="U303" s="207" t="s">
        <v>1105</v>
      </c>
      <c r="V303" s="207">
        <v>6</v>
      </c>
      <c r="W303" s="207">
        <v>194</v>
      </c>
      <c r="X303" s="207" t="s">
        <v>1105</v>
      </c>
      <c r="Y303" s="207">
        <v>9</v>
      </c>
      <c r="Z303" s="207">
        <v>41</v>
      </c>
      <c r="AA303" s="207">
        <v>164</v>
      </c>
      <c r="AB303" s="207" t="s">
        <v>1105</v>
      </c>
      <c r="AC303" s="207">
        <v>13</v>
      </c>
      <c r="AD303" s="207">
        <v>16</v>
      </c>
      <c r="AE303" s="207">
        <v>5</v>
      </c>
      <c r="AF303" s="207">
        <v>32</v>
      </c>
      <c r="AG303" s="207">
        <v>11</v>
      </c>
      <c r="AH303" s="207">
        <v>51</v>
      </c>
      <c r="AI303" s="207">
        <v>28</v>
      </c>
      <c r="AJ303" s="207">
        <v>15</v>
      </c>
      <c r="AK303" s="207">
        <v>0</v>
      </c>
      <c r="AL303" s="207">
        <v>32</v>
      </c>
      <c r="AM303" s="207">
        <v>62</v>
      </c>
      <c r="AN303" s="207">
        <v>115</v>
      </c>
      <c r="AO303" s="207">
        <v>20</v>
      </c>
      <c r="AP303" s="207">
        <v>8</v>
      </c>
      <c r="AQ303" s="207">
        <v>5</v>
      </c>
      <c r="AR303" s="207">
        <v>79</v>
      </c>
      <c r="AS303" s="207">
        <v>36</v>
      </c>
      <c r="AT303" s="207">
        <v>75</v>
      </c>
      <c r="AU303" s="207">
        <v>10</v>
      </c>
      <c r="AV303" s="89">
        <v>125</v>
      </c>
      <c r="AW303" s="207">
        <v>62</v>
      </c>
      <c r="AX303" s="207">
        <v>34</v>
      </c>
      <c r="AY303" s="207">
        <v>25</v>
      </c>
      <c r="AZ303" s="208" t="s">
        <v>1105</v>
      </c>
    </row>
    <row r="304" spans="1:52" ht="42.75" customHeight="1">
      <c r="N304" s="13">
        <v>0</v>
      </c>
      <c r="T304" s="2" t="s">
        <v>412</v>
      </c>
      <c r="U304" s="2"/>
      <c r="AM304" s="14"/>
      <c r="AV304" s="13">
        <v>0</v>
      </c>
    </row>
    <row r="305" spans="14:48" ht="42.75" customHeight="1">
      <c r="N305" s="13">
        <v>0</v>
      </c>
      <c r="T305" s="2" t="s">
        <v>413</v>
      </c>
      <c r="U305" s="2"/>
      <c r="AM305" s="14"/>
      <c r="AV305" s="13">
        <v>0</v>
      </c>
    </row>
    <row r="306" spans="14:48" ht="42.75" customHeight="1">
      <c r="N306" s="13">
        <v>0</v>
      </c>
      <c r="T306" s="2" t="s">
        <v>414</v>
      </c>
      <c r="U306" s="2"/>
      <c r="AM306" s="14"/>
      <c r="AV306" s="13">
        <v>0</v>
      </c>
    </row>
  </sheetData>
  <sheetProtection algorithmName="SHA-512" hashValue="ZSKgDp/ZdqSy8kAcifeFUGR+0MV54u0yX8ATn4ddcCbM+hFebazzY3Q8aaKbT5C7g6wtUCTi/WwjVloQG5D8lA==" saltValue="0JaZ24RJJ8cI0p9To/41fQ==" spinCount="100000" sheet="1" sort="0" autoFilter="0"/>
  <mergeCells count="20">
    <mergeCell ref="W9:Y9"/>
    <mergeCell ref="Z9:AA9"/>
    <mergeCell ref="AB9:AL9"/>
    <mergeCell ref="D9:M9"/>
    <mergeCell ref="AV9:AZ9"/>
    <mergeCell ref="D4:M4"/>
    <mergeCell ref="AQ4:AU4"/>
    <mergeCell ref="AM4:AP4"/>
    <mergeCell ref="AB4:AL4"/>
    <mergeCell ref="Z4:AA4"/>
    <mergeCell ref="W4:Y4"/>
    <mergeCell ref="T4:V4"/>
    <mergeCell ref="Q4:S4"/>
    <mergeCell ref="O4:P4"/>
    <mergeCell ref="O9:P9"/>
    <mergeCell ref="AM9:AP9"/>
    <mergeCell ref="AQ9:AU9"/>
    <mergeCell ref="AV4:AZ4"/>
    <mergeCell ref="Q9:S9"/>
    <mergeCell ref="T9:V9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6"/>
  <sheetViews>
    <sheetView zoomScale="85" zoomScaleNormal="85" workbookViewId="0">
      <pane xSplit="1" topLeftCell="B1" activePane="topRight" state="frozen"/>
      <selection pane="topRight" activeCell="A3" sqref="A3"/>
    </sheetView>
  </sheetViews>
  <sheetFormatPr defaultColWidth="25.7265625" defaultRowHeight="14.5"/>
  <cols>
    <col min="4" max="15" width="25.7265625" style="9"/>
  </cols>
  <sheetData>
    <row r="1" spans="1:16" ht="42.75" customHeight="1">
      <c r="A1" s="149" t="s">
        <v>1143</v>
      </c>
    </row>
    <row r="2" spans="1:16" ht="42.75" customHeight="1">
      <c r="A2" s="407" t="s">
        <v>1182</v>
      </c>
      <c r="C2" s="320"/>
    </row>
    <row r="3" spans="1:16" ht="42.75" customHeight="1" thickBot="1">
      <c r="A3" s="320" t="s">
        <v>1192</v>
      </c>
      <c r="C3" s="320"/>
    </row>
    <row r="4" spans="1:16" ht="42.75" customHeight="1" thickBot="1">
      <c r="D4" s="415" t="s">
        <v>1140</v>
      </c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</row>
    <row r="5" spans="1:16" ht="42.75" customHeight="1" thickBot="1">
      <c r="A5" s="336" t="s">
        <v>0</v>
      </c>
      <c r="B5" s="337"/>
      <c r="C5" s="338"/>
      <c r="D5" s="10" t="s">
        <v>1142</v>
      </c>
      <c r="E5" s="10" t="s">
        <v>1141</v>
      </c>
      <c r="F5" s="10" t="s">
        <v>366</v>
      </c>
      <c r="G5" s="10" t="s">
        <v>1131</v>
      </c>
      <c r="H5" s="10" t="s">
        <v>1132</v>
      </c>
      <c r="I5" s="10" t="s">
        <v>1133</v>
      </c>
      <c r="J5" s="10" t="s">
        <v>1134</v>
      </c>
      <c r="K5" s="10" t="s">
        <v>1135</v>
      </c>
      <c r="L5" s="10" t="s">
        <v>1136</v>
      </c>
      <c r="M5" s="10" t="s">
        <v>1137</v>
      </c>
      <c r="N5" s="10" t="s">
        <v>1138</v>
      </c>
      <c r="O5" s="10" t="s">
        <v>1139</v>
      </c>
    </row>
    <row r="6" spans="1:16" ht="42.75" customHeight="1">
      <c r="A6" s="334" t="s">
        <v>1176</v>
      </c>
      <c r="B6" s="335"/>
      <c r="C6" s="334"/>
      <c r="D6" s="22">
        <f>SUBTOTAL(109,D11:D303)</f>
        <v>442834</v>
      </c>
      <c r="E6" s="22">
        <f t="shared" ref="E6:O6" si="0">SUBTOTAL(109,E11:E303)</f>
        <v>125927</v>
      </c>
      <c r="F6" s="22">
        <f t="shared" si="0"/>
        <v>2915</v>
      </c>
      <c r="G6" s="22">
        <f t="shared" si="0"/>
        <v>15567</v>
      </c>
      <c r="H6" s="22">
        <f t="shared" si="0"/>
        <v>53976</v>
      </c>
      <c r="I6" s="22">
        <f t="shared" si="0"/>
        <v>110162</v>
      </c>
      <c r="J6" s="22">
        <f t="shared" si="0"/>
        <v>8</v>
      </c>
      <c r="K6" s="22">
        <f t="shared" si="0"/>
        <v>22234</v>
      </c>
      <c r="L6" s="22">
        <f t="shared" si="0"/>
        <v>19786</v>
      </c>
      <c r="M6" s="22">
        <f t="shared" si="0"/>
        <v>14681</v>
      </c>
      <c r="N6" s="22">
        <f t="shared" si="0"/>
        <v>35</v>
      </c>
      <c r="O6" s="22">
        <f t="shared" si="0"/>
        <v>202360</v>
      </c>
    </row>
    <row r="7" spans="1:16" ht="42.75" customHeight="1">
      <c r="A7" s="209" t="s">
        <v>1175</v>
      </c>
      <c r="B7" s="374"/>
      <c r="C7" s="382"/>
      <c r="D7" s="376">
        <v>443095</v>
      </c>
      <c r="E7" s="383">
        <f>G7+I7+N7</f>
        <v>126467</v>
      </c>
      <c r="F7" s="376">
        <v>3279</v>
      </c>
      <c r="G7" s="376">
        <v>15601</v>
      </c>
      <c r="H7" s="376">
        <v>53663</v>
      </c>
      <c r="I7" s="376">
        <v>110784</v>
      </c>
      <c r="J7" s="375">
        <v>49</v>
      </c>
      <c r="K7" s="376">
        <v>21849</v>
      </c>
      <c r="L7" s="376">
        <v>19636</v>
      </c>
      <c r="M7" s="376">
        <v>14714</v>
      </c>
      <c r="N7" s="375">
        <v>82</v>
      </c>
      <c r="O7" s="376">
        <v>203365</v>
      </c>
      <c r="P7" s="33"/>
    </row>
    <row r="8" spans="1:16" ht="42.75" customHeight="1" thickBot="1">
      <c r="A8" s="151" t="s">
        <v>1106</v>
      </c>
      <c r="B8" s="30"/>
      <c r="C8" s="29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6" ht="42.75" customHeight="1" thickBot="1">
      <c r="D9" s="415" t="s">
        <v>1140</v>
      </c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</row>
    <row r="10" spans="1:16" s="8" customFormat="1" ht="42.75" customHeight="1" thickBot="1">
      <c r="A10" s="248" t="s">
        <v>0</v>
      </c>
      <c r="B10" s="249" t="s">
        <v>10</v>
      </c>
      <c r="C10" s="249" t="s">
        <v>11</v>
      </c>
      <c r="D10" s="10" t="s">
        <v>1142</v>
      </c>
      <c r="E10" s="199" t="s">
        <v>1141</v>
      </c>
      <c r="F10" s="199" t="s">
        <v>366</v>
      </c>
      <c r="G10" s="199" t="s">
        <v>1131</v>
      </c>
      <c r="H10" s="199" t="s">
        <v>1132</v>
      </c>
      <c r="I10" s="199" t="s">
        <v>1133</v>
      </c>
      <c r="J10" s="199" t="s">
        <v>1134</v>
      </c>
      <c r="K10" s="199" t="s">
        <v>1135</v>
      </c>
      <c r="L10" s="199" t="s">
        <v>1136</v>
      </c>
      <c r="M10" s="199" t="s">
        <v>1137</v>
      </c>
      <c r="N10" s="199" t="s">
        <v>1138</v>
      </c>
      <c r="O10" s="199" t="s">
        <v>1139</v>
      </c>
    </row>
    <row r="11" spans="1:16" ht="42.75" customHeight="1">
      <c r="A11" s="201" t="s">
        <v>12</v>
      </c>
      <c r="B11" s="202" t="s">
        <v>13</v>
      </c>
      <c r="C11" s="202" t="s">
        <v>14</v>
      </c>
      <c r="D11" s="193">
        <v>306</v>
      </c>
      <c r="E11" s="193">
        <v>97</v>
      </c>
      <c r="F11" s="193">
        <v>0</v>
      </c>
      <c r="G11" s="193">
        <v>11</v>
      </c>
      <c r="H11" s="193">
        <v>39</v>
      </c>
      <c r="I11" s="193">
        <v>86</v>
      </c>
      <c r="J11" s="193">
        <v>0</v>
      </c>
      <c r="K11" s="193">
        <v>20</v>
      </c>
      <c r="L11" s="193">
        <v>15</v>
      </c>
      <c r="M11" s="193">
        <v>7</v>
      </c>
      <c r="N11" s="193">
        <v>0</v>
      </c>
      <c r="O11" s="193">
        <v>128</v>
      </c>
    </row>
    <row r="12" spans="1:16" ht="42.75" customHeight="1">
      <c r="A12" s="201" t="s">
        <v>15</v>
      </c>
      <c r="B12" s="202" t="s">
        <v>13</v>
      </c>
      <c r="C12" s="202" t="s">
        <v>14</v>
      </c>
      <c r="D12" s="194">
        <v>20993</v>
      </c>
      <c r="E12" s="194">
        <v>6074</v>
      </c>
      <c r="F12" s="193">
        <v>23</v>
      </c>
      <c r="G12" s="194">
        <v>640</v>
      </c>
      <c r="H12" s="194">
        <v>2552</v>
      </c>
      <c r="I12" s="194">
        <v>5428</v>
      </c>
      <c r="J12" s="193" t="s">
        <v>1105</v>
      </c>
      <c r="K12" s="193">
        <v>976</v>
      </c>
      <c r="L12" s="193">
        <v>865</v>
      </c>
      <c r="M12" s="193">
        <v>862</v>
      </c>
      <c r="N12" s="194">
        <v>6</v>
      </c>
      <c r="O12" s="195">
        <v>9629</v>
      </c>
    </row>
    <row r="13" spans="1:16" ht="42.75" customHeight="1">
      <c r="A13" s="201" t="s">
        <v>16</v>
      </c>
      <c r="B13" s="202" t="s">
        <v>13</v>
      </c>
      <c r="C13" s="202" t="s">
        <v>14</v>
      </c>
      <c r="D13" s="193">
        <v>442</v>
      </c>
      <c r="E13" s="193">
        <v>154</v>
      </c>
      <c r="F13" s="193">
        <v>0</v>
      </c>
      <c r="G13" s="193">
        <v>21</v>
      </c>
      <c r="H13" s="193">
        <v>75</v>
      </c>
      <c r="I13" s="193">
        <v>133</v>
      </c>
      <c r="J13" s="193">
        <v>0</v>
      </c>
      <c r="K13" s="193">
        <v>19</v>
      </c>
      <c r="L13" s="193">
        <v>19</v>
      </c>
      <c r="M13" s="193">
        <v>6</v>
      </c>
      <c r="N13" s="194">
        <v>0</v>
      </c>
      <c r="O13" s="196">
        <v>169</v>
      </c>
    </row>
    <row r="14" spans="1:16" ht="42.75" customHeight="1">
      <c r="A14" s="201" t="s">
        <v>17</v>
      </c>
      <c r="B14" s="202" t="s">
        <v>13</v>
      </c>
      <c r="C14" s="202" t="s">
        <v>14</v>
      </c>
      <c r="D14" s="194">
        <v>57605</v>
      </c>
      <c r="E14" s="194">
        <v>18526</v>
      </c>
      <c r="F14" s="194">
        <v>76</v>
      </c>
      <c r="G14" s="194">
        <v>1586</v>
      </c>
      <c r="H14" s="194">
        <v>7922</v>
      </c>
      <c r="I14" s="194">
        <v>16922</v>
      </c>
      <c r="J14" s="194">
        <v>8</v>
      </c>
      <c r="K14" s="194">
        <v>2197</v>
      </c>
      <c r="L14" s="194">
        <v>2472</v>
      </c>
      <c r="M14" s="193">
        <v>3064</v>
      </c>
      <c r="N14" s="194">
        <v>18</v>
      </c>
      <c r="O14" s="195">
        <v>23304</v>
      </c>
    </row>
    <row r="15" spans="1:16" ht="42.75" customHeight="1">
      <c r="A15" s="201" t="s">
        <v>18</v>
      </c>
      <c r="B15" s="202" t="s">
        <v>13</v>
      </c>
      <c r="C15" s="202" t="s">
        <v>14</v>
      </c>
      <c r="D15" s="194">
        <v>3768</v>
      </c>
      <c r="E15" s="194">
        <v>1054</v>
      </c>
      <c r="F15" s="193" t="s">
        <v>1105</v>
      </c>
      <c r="G15" s="194">
        <v>161</v>
      </c>
      <c r="H15" s="194">
        <v>584</v>
      </c>
      <c r="I15" s="193">
        <v>891</v>
      </c>
      <c r="J15" s="193">
        <v>0</v>
      </c>
      <c r="K15" s="193">
        <v>199</v>
      </c>
      <c r="L15" s="193">
        <v>177</v>
      </c>
      <c r="M15" s="193">
        <v>138</v>
      </c>
      <c r="N15" s="194" t="s">
        <v>1105</v>
      </c>
      <c r="O15" s="195">
        <v>1612</v>
      </c>
    </row>
    <row r="16" spans="1:16" ht="42.75" customHeight="1">
      <c r="A16" s="201" t="s">
        <v>19</v>
      </c>
      <c r="B16" s="202" t="s">
        <v>13</v>
      </c>
      <c r="C16" s="202" t="s">
        <v>14</v>
      </c>
      <c r="D16" s="193">
        <v>295</v>
      </c>
      <c r="E16" s="193">
        <v>74</v>
      </c>
      <c r="F16" s="193" t="s">
        <v>1105</v>
      </c>
      <c r="G16" s="193">
        <v>9</v>
      </c>
      <c r="H16" s="193">
        <v>39</v>
      </c>
      <c r="I16" s="193">
        <v>65</v>
      </c>
      <c r="J16" s="193">
        <v>0</v>
      </c>
      <c r="K16" s="193">
        <v>19</v>
      </c>
      <c r="L16" s="193">
        <v>19</v>
      </c>
      <c r="M16" s="193">
        <v>6</v>
      </c>
      <c r="N16" s="194">
        <v>0</v>
      </c>
      <c r="O16" s="196">
        <v>136</v>
      </c>
    </row>
    <row r="17" spans="1:15" ht="42.75" customHeight="1">
      <c r="A17" s="201" t="s">
        <v>20</v>
      </c>
      <c r="B17" s="202" t="s">
        <v>13</v>
      </c>
      <c r="C17" s="202" t="s">
        <v>14</v>
      </c>
      <c r="D17" s="194">
        <v>4266</v>
      </c>
      <c r="E17" s="194">
        <v>1130</v>
      </c>
      <c r="F17" s="193">
        <v>6</v>
      </c>
      <c r="G17" s="194">
        <v>157</v>
      </c>
      <c r="H17" s="194">
        <v>780</v>
      </c>
      <c r="I17" s="193">
        <v>973</v>
      </c>
      <c r="J17" s="193">
        <v>0</v>
      </c>
      <c r="K17" s="193">
        <v>232</v>
      </c>
      <c r="L17" s="193">
        <v>161</v>
      </c>
      <c r="M17" s="193">
        <v>189</v>
      </c>
      <c r="N17" s="194">
        <v>0</v>
      </c>
      <c r="O17" s="195">
        <v>1766</v>
      </c>
    </row>
    <row r="18" spans="1:15" ht="42.75" customHeight="1">
      <c r="A18" s="201" t="s">
        <v>21</v>
      </c>
      <c r="B18" s="202" t="s">
        <v>13</v>
      </c>
      <c r="C18" s="202" t="s">
        <v>14</v>
      </c>
      <c r="D18" s="194">
        <v>697</v>
      </c>
      <c r="E18" s="194">
        <v>176</v>
      </c>
      <c r="F18" s="193" t="s">
        <v>1105</v>
      </c>
      <c r="G18" s="193">
        <v>23</v>
      </c>
      <c r="H18" s="193">
        <v>100</v>
      </c>
      <c r="I18" s="193">
        <v>153</v>
      </c>
      <c r="J18" s="193">
        <v>0</v>
      </c>
      <c r="K18" s="193">
        <v>29</v>
      </c>
      <c r="L18" s="193">
        <v>29</v>
      </c>
      <c r="M18" s="193">
        <v>15</v>
      </c>
      <c r="N18" s="194">
        <v>0</v>
      </c>
      <c r="O18" s="196">
        <v>347</v>
      </c>
    </row>
    <row r="19" spans="1:15" ht="42.75" customHeight="1">
      <c r="A19" s="201" t="s">
        <v>22</v>
      </c>
      <c r="B19" s="202" t="s">
        <v>13</v>
      </c>
      <c r="C19" s="202" t="s">
        <v>14</v>
      </c>
      <c r="D19" s="193">
        <v>552</v>
      </c>
      <c r="E19" s="193">
        <v>149</v>
      </c>
      <c r="F19" s="193">
        <v>0</v>
      </c>
      <c r="G19" s="193">
        <v>14</v>
      </c>
      <c r="H19" s="193">
        <v>44</v>
      </c>
      <c r="I19" s="193">
        <v>135</v>
      </c>
      <c r="J19" s="193">
        <v>0</v>
      </c>
      <c r="K19" s="193">
        <v>29</v>
      </c>
      <c r="L19" s="193">
        <v>34</v>
      </c>
      <c r="M19" s="193">
        <v>30</v>
      </c>
      <c r="N19" s="194">
        <v>0</v>
      </c>
      <c r="O19" s="196">
        <v>266</v>
      </c>
    </row>
    <row r="20" spans="1:15" ht="42.75" customHeight="1">
      <c r="A20" s="201" t="s">
        <v>23</v>
      </c>
      <c r="B20" s="202" t="s">
        <v>13</v>
      </c>
      <c r="C20" s="202" t="s">
        <v>14</v>
      </c>
      <c r="D20" s="194">
        <v>3072</v>
      </c>
      <c r="E20" s="194">
        <v>953</v>
      </c>
      <c r="F20" s="193" t="s">
        <v>1105</v>
      </c>
      <c r="G20" s="193">
        <v>119</v>
      </c>
      <c r="H20" s="194">
        <v>641</v>
      </c>
      <c r="I20" s="193">
        <v>834</v>
      </c>
      <c r="J20" s="193" t="s">
        <v>1105</v>
      </c>
      <c r="K20" s="193">
        <v>155</v>
      </c>
      <c r="L20" s="193">
        <v>132</v>
      </c>
      <c r="M20" s="193">
        <v>121</v>
      </c>
      <c r="N20" s="194">
        <v>0</v>
      </c>
      <c r="O20" s="195">
        <v>1067</v>
      </c>
    </row>
    <row r="21" spans="1:15" ht="42.75" customHeight="1">
      <c r="A21" s="201" t="s">
        <v>24</v>
      </c>
      <c r="B21" s="202" t="s">
        <v>13</v>
      </c>
      <c r="C21" s="202" t="s">
        <v>14</v>
      </c>
      <c r="D21" s="194">
        <v>2851</v>
      </c>
      <c r="E21" s="194">
        <v>781</v>
      </c>
      <c r="F21" s="193" t="s">
        <v>1105</v>
      </c>
      <c r="G21" s="193">
        <v>93</v>
      </c>
      <c r="H21" s="194">
        <v>347</v>
      </c>
      <c r="I21" s="193">
        <v>688</v>
      </c>
      <c r="J21" s="193">
        <v>0</v>
      </c>
      <c r="K21" s="193">
        <v>144</v>
      </c>
      <c r="L21" s="193">
        <v>126</v>
      </c>
      <c r="M21" s="193">
        <v>100</v>
      </c>
      <c r="N21" s="194">
        <v>0</v>
      </c>
      <c r="O21" s="196">
        <v>1348</v>
      </c>
    </row>
    <row r="22" spans="1:15" ht="42.75" customHeight="1">
      <c r="A22" s="201" t="s">
        <v>25</v>
      </c>
      <c r="B22" s="202" t="s">
        <v>13</v>
      </c>
      <c r="C22" s="202" t="s">
        <v>14</v>
      </c>
      <c r="D22" s="193">
        <v>153</v>
      </c>
      <c r="E22" s="193">
        <v>47</v>
      </c>
      <c r="F22" s="193" t="s">
        <v>1105</v>
      </c>
      <c r="G22" s="193">
        <v>5</v>
      </c>
      <c r="H22" s="193">
        <v>12</v>
      </c>
      <c r="I22" s="193">
        <v>42</v>
      </c>
      <c r="J22" s="193">
        <v>0</v>
      </c>
      <c r="K22" s="193">
        <v>8</v>
      </c>
      <c r="L22" s="193">
        <v>7</v>
      </c>
      <c r="M22" s="193">
        <v>0</v>
      </c>
      <c r="N22" s="194">
        <v>0</v>
      </c>
      <c r="O22" s="196">
        <v>77</v>
      </c>
    </row>
    <row r="23" spans="1:15" ht="42.75" customHeight="1">
      <c r="A23" s="201" t="s">
        <v>26</v>
      </c>
      <c r="B23" s="202" t="s">
        <v>13</v>
      </c>
      <c r="C23" s="202" t="s">
        <v>14</v>
      </c>
      <c r="D23" s="194">
        <v>3299</v>
      </c>
      <c r="E23" s="194">
        <v>930</v>
      </c>
      <c r="F23" s="193" t="s">
        <v>1105</v>
      </c>
      <c r="G23" s="194">
        <v>164</v>
      </c>
      <c r="H23" s="194">
        <v>455</v>
      </c>
      <c r="I23" s="193">
        <v>766</v>
      </c>
      <c r="J23" s="193">
        <v>0</v>
      </c>
      <c r="K23" s="193">
        <v>190</v>
      </c>
      <c r="L23" s="193">
        <v>129</v>
      </c>
      <c r="M23" s="193">
        <v>91</v>
      </c>
      <c r="N23" s="194">
        <v>0</v>
      </c>
      <c r="O23" s="195">
        <v>1498</v>
      </c>
    </row>
    <row r="24" spans="1:15" ht="42.75" customHeight="1">
      <c r="A24" s="201" t="s">
        <v>27</v>
      </c>
      <c r="B24" s="202" t="s">
        <v>13</v>
      </c>
      <c r="C24" s="202" t="s">
        <v>14</v>
      </c>
      <c r="D24" s="194">
        <v>1092</v>
      </c>
      <c r="E24" s="194">
        <v>279</v>
      </c>
      <c r="F24" s="193" t="s">
        <v>1105</v>
      </c>
      <c r="G24" s="193">
        <v>40</v>
      </c>
      <c r="H24" s="193">
        <v>190</v>
      </c>
      <c r="I24" s="193">
        <v>239</v>
      </c>
      <c r="J24" s="193">
        <v>0</v>
      </c>
      <c r="K24" s="193">
        <v>70</v>
      </c>
      <c r="L24" s="193">
        <v>40</v>
      </c>
      <c r="M24" s="193">
        <v>17</v>
      </c>
      <c r="N24" s="194">
        <v>0</v>
      </c>
      <c r="O24" s="196">
        <v>493</v>
      </c>
    </row>
    <row r="25" spans="1:15" ht="42.75" customHeight="1">
      <c r="A25" s="201" t="s">
        <v>28</v>
      </c>
      <c r="B25" s="202" t="s">
        <v>13</v>
      </c>
      <c r="C25" s="202" t="s">
        <v>14</v>
      </c>
      <c r="D25" s="193">
        <v>125</v>
      </c>
      <c r="E25" s="193">
        <v>43</v>
      </c>
      <c r="F25" s="193" t="s">
        <v>1105</v>
      </c>
      <c r="G25" s="193" t="s">
        <v>1105</v>
      </c>
      <c r="H25" s="193">
        <v>18</v>
      </c>
      <c r="I25" s="193">
        <v>41</v>
      </c>
      <c r="J25" s="193">
        <v>0</v>
      </c>
      <c r="K25" s="193">
        <v>9</v>
      </c>
      <c r="L25" s="193">
        <v>8</v>
      </c>
      <c r="M25" s="193">
        <v>0</v>
      </c>
      <c r="N25" s="194">
        <v>0</v>
      </c>
      <c r="O25" s="196">
        <v>46</v>
      </c>
    </row>
    <row r="26" spans="1:15" ht="42.75" customHeight="1">
      <c r="A26" s="201" t="s">
        <v>29</v>
      </c>
      <c r="B26" s="202" t="s">
        <v>13</v>
      </c>
      <c r="C26" s="202" t="s">
        <v>14</v>
      </c>
      <c r="D26" s="194">
        <v>1432</v>
      </c>
      <c r="E26" s="194">
        <v>419</v>
      </c>
      <c r="F26" s="193">
        <v>5</v>
      </c>
      <c r="G26" s="193">
        <v>64</v>
      </c>
      <c r="H26" s="193">
        <v>283</v>
      </c>
      <c r="I26" s="193">
        <v>355</v>
      </c>
      <c r="J26" s="193" t="s">
        <v>1105</v>
      </c>
      <c r="K26" s="193">
        <v>77</v>
      </c>
      <c r="L26" s="193">
        <v>63</v>
      </c>
      <c r="M26" s="193">
        <v>45</v>
      </c>
      <c r="N26" s="194">
        <v>0</v>
      </c>
      <c r="O26" s="196">
        <v>537</v>
      </c>
    </row>
    <row r="27" spans="1:15" ht="42.75" customHeight="1">
      <c r="A27" s="201" t="s">
        <v>30</v>
      </c>
      <c r="B27" s="202" t="s">
        <v>13</v>
      </c>
      <c r="C27" s="202" t="s">
        <v>14</v>
      </c>
      <c r="D27" s="194">
        <v>3286</v>
      </c>
      <c r="E27" s="194">
        <v>882</v>
      </c>
      <c r="F27" s="193">
        <v>5</v>
      </c>
      <c r="G27" s="193">
        <v>101</v>
      </c>
      <c r="H27" s="194">
        <v>625</v>
      </c>
      <c r="I27" s="193">
        <v>780</v>
      </c>
      <c r="J27" s="193">
        <v>0</v>
      </c>
      <c r="K27" s="193">
        <v>153</v>
      </c>
      <c r="L27" s="193">
        <v>149</v>
      </c>
      <c r="M27" s="193">
        <v>97</v>
      </c>
      <c r="N27" s="194" t="s">
        <v>1105</v>
      </c>
      <c r="O27" s="195">
        <v>1375</v>
      </c>
    </row>
    <row r="28" spans="1:15" ht="42.75" customHeight="1">
      <c r="A28" s="201" t="s">
        <v>31</v>
      </c>
      <c r="B28" s="202" t="s">
        <v>13</v>
      </c>
      <c r="C28" s="202" t="s">
        <v>14</v>
      </c>
      <c r="D28" s="193">
        <v>351</v>
      </c>
      <c r="E28" s="193">
        <v>122</v>
      </c>
      <c r="F28" s="193">
        <v>0</v>
      </c>
      <c r="G28" s="193">
        <v>8</v>
      </c>
      <c r="H28" s="193">
        <v>64</v>
      </c>
      <c r="I28" s="193">
        <v>114</v>
      </c>
      <c r="J28" s="193">
        <v>0</v>
      </c>
      <c r="K28" s="193">
        <v>17</v>
      </c>
      <c r="L28" s="193" t="s">
        <v>1105</v>
      </c>
      <c r="M28" s="193">
        <v>7</v>
      </c>
      <c r="N28" s="194">
        <v>0</v>
      </c>
      <c r="O28" s="196">
        <v>137</v>
      </c>
    </row>
    <row r="29" spans="1:15" ht="42.75" customHeight="1">
      <c r="A29" s="201" t="s">
        <v>32</v>
      </c>
      <c r="B29" s="202" t="s">
        <v>13</v>
      </c>
      <c r="C29" s="202" t="s">
        <v>14</v>
      </c>
      <c r="D29" s="194">
        <v>3402</v>
      </c>
      <c r="E29" s="194">
        <v>1093</v>
      </c>
      <c r="F29" s="193" t="s">
        <v>1105</v>
      </c>
      <c r="G29" s="194">
        <v>115</v>
      </c>
      <c r="H29" s="194">
        <v>553</v>
      </c>
      <c r="I29" s="193">
        <v>976</v>
      </c>
      <c r="J29" s="193" t="s">
        <v>1105</v>
      </c>
      <c r="K29" s="193">
        <v>177</v>
      </c>
      <c r="L29" s="193">
        <v>123</v>
      </c>
      <c r="M29" s="193">
        <v>112</v>
      </c>
      <c r="N29" s="194" t="s">
        <v>1105</v>
      </c>
      <c r="O29" s="195">
        <v>1341</v>
      </c>
    </row>
    <row r="30" spans="1:15" ht="42.75" customHeight="1">
      <c r="A30" s="201" t="s">
        <v>33</v>
      </c>
      <c r="B30" s="202" t="s">
        <v>13</v>
      </c>
      <c r="C30" s="202" t="s">
        <v>14</v>
      </c>
      <c r="D30" s="193">
        <v>135</v>
      </c>
      <c r="E30" s="193">
        <v>43</v>
      </c>
      <c r="F30" s="193">
        <v>0</v>
      </c>
      <c r="G30" s="193">
        <v>12</v>
      </c>
      <c r="H30" s="193">
        <v>19</v>
      </c>
      <c r="I30" s="193">
        <v>31</v>
      </c>
      <c r="J30" s="193">
        <v>0</v>
      </c>
      <c r="K30" s="193">
        <v>6</v>
      </c>
      <c r="L30" s="193">
        <v>9</v>
      </c>
      <c r="M30" s="193">
        <v>7</v>
      </c>
      <c r="N30" s="194">
        <v>0</v>
      </c>
      <c r="O30" s="196">
        <v>51</v>
      </c>
    </row>
    <row r="31" spans="1:15" ht="42.75" customHeight="1">
      <c r="A31" s="201" t="s">
        <v>34</v>
      </c>
      <c r="B31" s="202" t="s">
        <v>13</v>
      </c>
      <c r="C31" s="202" t="s">
        <v>14</v>
      </c>
      <c r="D31" s="194">
        <v>1635</v>
      </c>
      <c r="E31" s="194">
        <v>541</v>
      </c>
      <c r="F31" s="193" t="s">
        <v>1105</v>
      </c>
      <c r="G31" s="193">
        <v>56</v>
      </c>
      <c r="H31" s="194">
        <v>228</v>
      </c>
      <c r="I31" s="193">
        <v>485</v>
      </c>
      <c r="J31" s="193">
        <v>0</v>
      </c>
      <c r="K31" s="193">
        <v>102</v>
      </c>
      <c r="L31" s="193">
        <v>95</v>
      </c>
      <c r="M31" s="193">
        <v>31</v>
      </c>
      <c r="N31" s="194">
        <v>0</v>
      </c>
      <c r="O31" s="196">
        <v>637</v>
      </c>
    </row>
    <row r="32" spans="1:15" ht="42.75" customHeight="1">
      <c r="A32" s="201" t="s">
        <v>35</v>
      </c>
      <c r="B32" s="202" t="s">
        <v>13</v>
      </c>
      <c r="C32" s="202" t="s">
        <v>14</v>
      </c>
      <c r="D32" s="194">
        <v>1507</v>
      </c>
      <c r="E32" s="194">
        <v>452</v>
      </c>
      <c r="F32" s="193" t="s">
        <v>1105</v>
      </c>
      <c r="G32" s="193">
        <v>42</v>
      </c>
      <c r="H32" s="193">
        <v>246</v>
      </c>
      <c r="I32" s="193">
        <v>410</v>
      </c>
      <c r="J32" s="193">
        <v>0</v>
      </c>
      <c r="K32" s="193">
        <v>84</v>
      </c>
      <c r="L32" s="193">
        <v>59</v>
      </c>
      <c r="M32" s="193">
        <v>40</v>
      </c>
      <c r="N32" s="194">
        <v>0</v>
      </c>
      <c r="O32" s="196">
        <v>622</v>
      </c>
    </row>
    <row r="33" spans="1:15" ht="42.75" customHeight="1">
      <c r="A33" s="201" t="s">
        <v>36</v>
      </c>
      <c r="B33" s="202" t="s">
        <v>13</v>
      </c>
      <c r="C33" s="202" t="s">
        <v>14</v>
      </c>
      <c r="D33" s="193">
        <v>346</v>
      </c>
      <c r="E33" s="193">
        <v>100</v>
      </c>
      <c r="F33" s="193">
        <v>0</v>
      </c>
      <c r="G33" s="193">
        <v>15</v>
      </c>
      <c r="H33" s="193">
        <v>48</v>
      </c>
      <c r="I33" s="193">
        <v>85</v>
      </c>
      <c r="J33" s="193">
        <v>0</v>
      </c>
      <c r="K33" s="193">
        <v>19</v>
      </c>
      <c r="L33" s="193">
        <v>15</v>
      </c>
      <c r="M33" s="193">
        <v>7</v>
      </c>
      <c r="N33" s="194">
        <v>0</v>
      </c>
      <c r="O33" s="196">
        <v>157</v>
      </c>
    </row>
    <row r="34" spans="1:15" ht="42.75" customHeight="1">
      <c r="A34" s="201" t="s">
        <v>37</v>
      </c>
      <c r="B34" s="202" t="s">
        <v>13</v>
      </c>
      <c r="C34" s="202" t="s">
        <v>14</v>
      </c>
      <c r="D34" s="194">
        <v>3163</v>
      </c>
      <c r="E34" s="194">
        <v>895</v>
      </c>
      <c r="F34" s="193">
        <v>7</v>
      </c>
      <c r="G34" s="193">
        <v>110</v>
      </c>
      <c r="H34" s="194">
        <v>707</v>
      </c>
      <c r="I34" s="193">
        <v>785</v>
      </c>
      <c r="J34" s="193" t="s">
        <v>1105</v>
      </c>
      <c r="K34" s="193">
        <v>152</v>
      </c>
      <c r="L34" s="193">
        <v>120</v>
      </c>
      <c r="M34" s="193">
        <v>97</v>
      </c>
      <c r="N34" s="194">
        <v>0</v>
      </c>
      <c r="O34" s="196">
        <v>1181</v>
      </c>
    </row>
    <row r="35" spans="1:15" ht="42.75" customHeight="1">
      <c r="A35" s="201" t="s">
        <v>38</v>
      </c>
      <c r="B35" s="202" t="s">
        <v>13</v>
      </c>
      <c r="C35" s="202" t="s">
        <v>14</v>
      </c>
      <c r="D35" s="194">
        <v>21264</v>
      </c>
      <c r="E35" s="194">
        <v>6065</v>
      </c>
      <c r="F35" s="193">
        <v>27</v>
      </c>
      <c r="G35" s="194">
        <v>674</v>
      </c>
      <c r="H35" s="194">
        <v>3457</v>
      </c>
      <c r="I35" s="194">
        <v>5380</v>
      </c>
      <c r="J35" s="193" t="s">
        <v>1105</v>
      </c>
      <c r="K35" s="193">
        <v>824</v>
      </c>
      <c r="L35" s="193">
        <v>837</v>
      </c>
      <c r="M35" s="193">
        <v>713</v>
      </c>
      <c r="N35" s="194">
        <v>11</v>
      </c>
      <c r="O35" s="195">
        <v>9324</v>
      </c>
    </row>
    <row r="36" spans="1:15" ht="42.75" customHeight="1">
      <c r="A36" s="201" t="s">
        <v>39</v>
      </c>
      <c r="B36" s="202" t="s">
        <v>13</v>
      </c>
      <c r="C36" s="202" t="s">
        <v>14</v>
      </c>
      <c r="D36" s="194">
        <v>2074</v>
      </c>
      <c r="E36" s="194">
        <v>550</v>
      </c>
      <c r="F36" s="193" t="s">
        <v>1105</v>
      </c>
      <c r="G36" s="193">
        <v>68</v>
      </c>
      <c r="H36" s="194">
        <v>281</v>
      </c>
      <c r="I36" s="193">
        <v>481</v>
      </c>
      <c r="J36" s="193">
        <v>0</v>
      </c>
      <c r="K36" s="193">
        <v>102</v>
      </c>
      <c r="L36" s="193">
        <v>75</v>
      </c>
      <c r="M36" s="193">
        <v>65</v>
      </c>
      <c r="N36" s="194" t="s">
        <v>1105</v>
      </c>
      <c r="O36" s="196">
        <v>998</v>
      </c>
    </row>
    <row r="37" spans="1:15" ht="42.75" customHeight="1">
      <c r="A37" s="201" t="s">
        <v>40</v>
      </c>
      <c r="B37" s="202" t="s">
        <v>41</v>
      </c>
      <c r="C37" s="202" t="s">
        <v>42</v>
      </c>
      <c r="D37" s="193">
        <v>285</v>
      </c>
      <c r="E37" s="193">
        <v>68</v>
      </c>
      <c r="F37" s="193">
        <v>5</v>
      </c>
      <c r="G37" s="193">
        <v>9</v>
      </c>
      <c r="H37" s="193">
        <v>29</v>
      </c>
      <c r="I37" s="193">
        <v>59</v>
      </c>
      <c r="J37" s="193">
        <v>0</v>
      </c>
      <c r="K37" s="193">
        <v>9</v>
      </c>
      <c r="L37" s="193">
        <v>15</v>
      </c>
      <c r="M37" s="193">
        <v>6</v>
      </c>
      <c r="N37" s="194">
        <v>0</v>
      </c>
      <c r="O37" s="196">
        <v>153</v>
      </c>
    </row>
    <row r="38" spans="1:15" ht="42.75" customHeight="1">
      <c r="A38" s="201" t="s">
        <v>43</v>
      </c>
      <c r="B38" s="202" t="s">
        <v>41</v>
      </c>
      <c r="C38" s="202" t="s">
        <v>42</v>
      </c>
      <c r="D38" s="194">
        <v>2519</v>
      </c>
      <c r="E38" s="194">
        <v>600</v>
      </c>
      <c r="F38" s="193">
        <v>30</v>
      </c>
      <c r="G38" s="193">
        <v>93</v>
      </c>
      <c r="H38" s="193">
        <v>340</v>
      </c>
      <c r="I38" s="193">
        <v>507</v>
      </c>
      <c r="J38" s="193">
        <v>0</v>
      </c>
      <c r="K38" s="193">
        <v>104</v>
      </c>
      <c r="L38" s="193">
        <v>110</v>
      </c>
      <c r="M38" s="193">
        <v>40</v>
      </c>
      <c r="N38" s="194">
        <v>0</v>
      </c>
      <c r="O38" s="196">
        <v>1295</v>
      </c>
    </row>
    <row r="39" spans="1:15" ht="42.75" customHeight="1">
      <c r="A39" s="201" t="s">
        <v>44</v>
      </c>
      <c r="B39" s="202" t="s">
        <v>41</v>
      </c>
      <c r="C39" s="202" t="s">
        <v>42</v>
      </c>
      <c r="D39" s="193">
        <v>331</v>
      </c>
      <c r="E39" s="193">
        <v>95</v>
      </c>
      <c r="F39" s="193" t="s">
        <v>1105</v>
      </c>
      <c r="G39" s="193">
        <v>8</v>
      </c>
      <c r="H39" s="193">
        <v>37</v>
      </c>
      <c r="I39" s="193">
        <v>87</v>
      </c>
      <c r="J39" s="193">
        <v>0</v>
      </c>
      <c r="K39" s="193">
        <v>19</v>
      </c>
      <c r="L39" s="193">
        <v>17</v>
      </c>
      <c r="M39" s="193" t="s">
        <v>1105</v>
      </c>
      <c r="N39" s="194">
        <v>0</v>
      </c>
      <c r="O39" s="196">
        <v>157</v>
      </c>
    </row>
    <row r="40" spans="1:15" ht="42.75" customHeight="1">
      <c r="A40" s="201" t="s">
        <v>45</v>
      </c>
      <c r="B40" s="202" t="s">
        <v>41</v>
      </c>
      <c r="C40" s="202" t="s">
        <v>42</v>
      </c>
      <c r="D40" s="193">
        <v>144</v>
      </c>
      <c r="E40" s="193">
        <v>31</v>
      </c>
      <c r="F40" s="193" t="s">
        <v>1105</v>
      </c>
      <c r="G40" s="193">
        <v>6</v>
      </c>
      <c r="H40" s="193">
        <v>18</v>
      </c>
      <c r="I40" s="193">
        <v>25</v>
      </c>
      <c r="J40" s="193">
        <v>0</v>
      </c>
      <c r="K40" s="193" t="s">
        <v>1105</v>
      </c>
      <c r="L40" s="193">
        <v>10</v>
      </c>
      <c r="M40" s="193" t="s">
        <v>1105</v>
      </c>
      <c r="N40" s="194">
        <v>0</v>
      </c>
      <c r="O40" s="196">
        <v>79</v>
      </c>
    </row>
    <row r="41" spans="1:15" ht="42.75" customHeight="1">
      <c r="A41" s="201" t="s">
        <v>46</v>
      </c>
      <c r="B41" s="202" t="s">
        <v>41</v>
      </c>
      <c r="C41" s="202" t="s">
        <v>42</v>
      </c>
      <c r="D41" s="193">
        <v>55</v>
      </c>
      <c r="E41" s="193">
        <v>9</v>
      </c>
      <c r="F41" s="193" t="s">
        <v>1105</v>
      </c>
      <c r="G41" s="193" t="s">
        <v>1105</v>
      </c>
      <c r="H41" s="193">
        <v>13</v>
      </c>
      <c r="I41" s="193">
        <v>8</v>
      </c>
      <c r="J41" s="193">
        <v>0</v>
      </c>
      <c r="K41" s="193">
        <v>7</v>
      </c>
      <c r="L41" s="193" t="s">
        <v>1105</v>
      </c>
      <c r="M41" s="193" t="s">
        <v>1105</v>
      </c>
      <c r="N41" s="194">
        <v>0</v>
      </c>
      <c r="O41" s="196">
        <v>23</v>
      </c>
    </row>
    <row r="42" spans="1:15" ht="42.75" customHeight="1">
      <c r="A42" s="201" t="s">
        <v>47</v>
      </c>
      <c r="B42" s="202" t="s">
        <v>41</v>
      </c>
      <c r="C42" s="202" t="s">
        <v>42</v>
      </c>
      <c r="D42" s="193">
        <v>608</v>
      </c>
      <c r="E42" s="193">
        <v>139</v>
      </c>
      <c r="F42" s="193" t="s">
        <v>1105</v>
      </c>
      <c r="G42" s="193">
        <v>17</v>
      </c>
      <c r="H42" s="193">
        <v>127</v>
      </c>
      <c r="I42" s="193">
        <v>122</v>
      </c>
      <c r="J42" s="193">
        <v>0</v>
      </c>
      <c r="K42" s="193">
        <v>32</v>
      </c>
      <c r="L42" s="193">
        <v>27</v>
      </c>
      <c r="M42" s="193">
        <v>8</v>
      </c>
      <c r="N42" s="194">
        <v>0</v>
      </c>
      <c r="O42" s="196">
        <v>273</v>
      </c>
    </row>
    <row r="43" spans="1:15" ht="42.75" customHeight="1">
      <c r="A43" s="201" t="s">
        <v>48</v>
      </c>
      <c r="B43" s="202" t="s">
        <v>41</v>
      </c>
      <c r="C43" s="202" t="s">
        <v>42</v>
      </c>
      <c r="D43" s="194">
        <v>1487</v>
      </c>
      <c r="E43" s="194">
        <v>319</v>
      </c>
      <c r="F43" s="193">
        <v>20</v>
      </c>
      <c r="G43" s="193">
        <v>38</v>
      </c>
      <c r="H43" s="193">
        <v>236</v>
      </c>
      <c r="I43" s="193">
        <v>281</v>
      </c>
      <c r="J43" s="193">
        <v>0</v>
      </c>
      <c r="K43" s="193">
        <v>57</v>
      </c>
      <c r="L43" s="193">
        <v>66</v>
      </c>
      <c r="M43" s="193">
        <v>27</v>
      </c>
      <c r="N43" s="194">
        <v>0</v>
      </c>
      <c r="O43" s="196">
        <v>760</v>
      </c>
    </row>
    <row r="44" spans="1:15" ht="42.75" customHeight="1">
      <c r="A44" s="201" t="s">
        <v>49</v>
      </c>
      <c r="B44" s="202" t="s">
        <v>41</v>
      </c>
      <c r="C44" s="202" t="s">
        <v>42</v>
      </c>
      <c r="D44" s="194">
        <v>1058</v>
      </c>
      <c r="E44" s="194">
        <v>253</v>
      </c>
      <c r="F44" s="193">
        <v>18</v>
      </c>
      <c r="G44" s="193">
        <v>28</v>
      </c>
      <c r="H44" s="193">
        <v>80</v>
      </c>
      <c r="I44" s="193">
        <v>225</v>
      </c>
      <c r="J44" s="193">
        <v>0</v>
      </c>
      <c r="K44" s="193">
        <v>62</v>
      </c>
      <c r="L44" s="193">
        <v>53</v>
      </c>
      <c r="M44" s="193">
        <v>34</v>
      </c>
      <c r="N44" s="194">
        <v>0</v>
      </c>
      <c r="O44" s="196">
        <v>558</v>
      </c>
    </row>
    <row r="45" spans="1:15" ht="42.75" customHeight="1">
      <c r="A45" s="201" t="s">
        <v>50</v>
      </c>
      <c r="B45" s="202" t="s">
        <v>41</v>
      </c>
      <c r="C45" s="202" t="s">
        <v>42</v>
      </c>
      <c r="D45" s="193">
        <v>118</v>
      </c>
      <c r="E45" s="193">
        <v>25</v>
      </c>
      <c r="F45" s="193" t="s">
        <v>1105</v>
      </c>
      <c r="G45" s="193">
        <v>6</v>
      </c>
      <c r="H45" s="193">
        <v>11</v>
      </c>
      <c r="I45" s="193">
        <v>19</v>
      </c>
      <c r="J45" s="193">
        <v>0</v>
      </c>
      <c r="K45" s="193">
        <v>8</v>
      </c>
      <c r="L45" s="193">
        <v>5</v>
      </c>
      <c r="M45" s="193" t="s">
        <v>1105</v>
      </c>
      <c r="N45" s="194">
        <v>0</v>
      </c>
      <c r="O45" s="196">
        <v>65</v>
      </c>
    </row>
    <row r="46" spans="1:15" ht="42.75" customHeight="1">
      <c r="A46" s="201" t="s">
        <v>51</v>
      </c>
      <c r="B46" s="202" t="s">
        <v>41</v>
      </c>
      <c r="C46" s="202" t="s">
        <v>42</v>
      </c>
      <c r="D46" s="193">
        <v>633</v>
      </c>
      <c r="E46" s="193">
        <v>125</v>
      </c>
      <c r="F46" s="193">
        <v>6</v>
      </c>
      <c r="G46" s="193">
        <v>12</v>
      </c>
      <c r="H46" s="193">
        <v>115</v>
      </c>
      <c r="I46" s="193">
        <v>113</v>
      </c>
      <c r="J46" s="193">
        <v>0</v>
      </c>
      <c r="K46" s="193">
        <v>20</v>
      </c>
      <c r="L46" s="193">
        <v>29</v>
      </c>
      <c r="M46" s="193">
        <v>12</v>
      </c>
      <c r="N46" s="194">
        <v>0</v>
      </c>
      <c r="O46" s="196">
        <v>325</v>
      </c>
    </row>
    <row r="47" spans="1:15" ht="42.75" customHeight="1">
      <c r="A47" s="201" t="s">
        <v>52</v>
      </c>
      <c r="B47" s="202" t="s">
        <v>41</v>
      </c>
      <c r="C47" s="202" t="s">
        <v>42</v>
      </c>
      <c r="D47" s="193">
        <v>622</v>
      </c>
      <c r="E47" s="193">
        <v>97</v>
      </c>
      <c r="F47" s="193" t="s">
        <v>1105</v>
      </c>
      <c r="G47" s="193">
        <v>12</v>
      </c>
      <c r="H47" s="193">
        <v>86</v>
      </c>
      <c r="I47" s="193">
        <v>85</v>
      </c>
      <c r="J47" s="193">
        <v>0</v>
      </c>
      <c r="K47" s="193">
        <v>25</v>
      </c>
      <c r="L47" s="193">
        <v>24</v>
      </c>
      <c r="M47" s="193">
        <v>9</v>
      </c>
      <c r="N47" s="194">
        <v>0</v>
      </c>
      <c r="O47" s="196">
        <v>380</v>
      </c>
    </row>
    <row r="48" spans="1:15" ht="42.75" customHeight="1">
      <c r="A48" s="201" t="s">
        <v>53</v>
      </c>
      <c r="B48" s="202" t="s">
        <v>41</v>
      </c>
      <c r="C48" s="202" t="s">
        <v>42</v>
      </c>
      <c r="D48" s="194">
        <v>1427</v>
      </c>
      <c r="E48" s="194">
        <v>334</v>
      </c>
      <c r="F48" s="193">
        <v>16</v>
      </c>
      <c r="G48" s="193">
        <v>40</v>
      </c>
      <c r="H48" s="193">
        <v>222</v>
      </c>
      <c r="I48" s="193">
        <v>294</v>
      </c>
      <c r="J48" s="193">
        <v>0</v>
      </c>
      <c r="K48" s="193">
        <v>50</v>
      </c>
      <c r="L48" s="193">
        <v>80</v>
      </c>
      <c r="M48" s="193">
        <v>24</v>
      </c>
      <c r="N48" s="194">
        <v>0</v>
      </c>
      <c r="O48" s="196">
        <v>701</v>
      </c>
    </row>
    <row r="49" spans="1:15" ht="42.75" customHeight="1">
      <c r="A49" s="201" t="s">
        <v>54</v>
      </c>
      <c r="B49" s="202" t="s">
        <v>41</v>
      </c>
      <c r="C49" s="202" t="s">
        <v>42</v>
      </c>
      <c r="D49" s="193">
        <v>329</v>
      </c>
      <c r="E49" s="193">
        <v>57</v>
      </c>
      <c r="F49" s="193" t="s">
        <v>1105</v>
      </c>
      <c r="G49" s="193">
        <v>9</v>
      </c>
      <c r="H49" s="193">
        <v>54</v>
      </c>
      <c r="I49" s="193">
        <v>48</v>
      </c>
      <c r="J49" s="193">
        <v>0</v>
      </c>
      <c r="K49" s="193">
        <v>18</v>
      </c>
      <c r="L49" s="193">
        <v>18</v>
      </c>
      <c r="M49" s="193" t="s">
        <v>1105</v>
      </c>
      <c r="N49" s="194">
        <v>0</v>
      </c>
      <c r="O49" s="196">
        <v>178</v>
      </c>
    </row>
    <row r="50" spans="1:15" ht="42.75" customHeight="1">
      <c r="A50" s="201" t="s">
        <v>55</v>
      </c>
      <c r="B50" s="202" t="s">
        <v>41</v>
      </c>
      <c r="C50" s="202" t="s">
        <v>42</v>
      </c>
      <c r="D50" s="193">
        <v>70</v>
      </c>
      <c r="E50" s="193">
        <v>14</v>
      </c>
      <c r="F50" s="193">
        <v>0</v>
      </c>
      <c r="G50" s="193" t="s">
        <v>1105</v>
      </c>
      <c r="H50" s="193">
        <v>12</v>
      </c>
      <c r="I50" s="193">
        <v>12</v>
      </c>
      <c r="J50" s="193">
        <v>0</v>
      </c>
      <c r="K50" s="193" t="s">
        <v>1105</v>
      </c>
      <c r="L50" s="193" t="s">
        <v>1105</v>
      </c>
      <c r="M50" s="193" t="s">
        <v>1105</v>
      </c>
      <c r="N50" s="194">
        <v>0</v>
      </c>
      <c r="O50" s="196">
        <v>35</v>
      </c>
    </row>
    <row r="51" spans="1:15" ht="42.75" customHeight="1">
      <c r="A51" s="201" t="s">
        <v>56</v>
      </c>
      <c r="B51" s="202" t="s">
        <v>41</v>
      </c>
      <c r="C51" s="202" t="s">
        <v>42</v>
      </c>
      <c r="D51" s="193">
        <v>867</v>
      </c>
      <c r="E51" s="193">
        <v>216</v>
      </c>
      <c r="F51" s="193">
        <v>9</v>
      </c>
      <c r="G51" s="193">
        <v>27</v>
      </c>
      <c r="H51" s="193">
        <v>127</v>
      </c>
      <c r="I51" s="193">
        <v>189</v>
      </c>
      <c r="J51" s="193">
        <v>0</v>
      </c>
      <c r="K51" s="193">
        <v>36</v>
      </c>
      <c r="L51" s="193">
        <v>34</v>
      </c>
      <c r="M51" s="193">
        <v>19</v>
      </c>
      <c r="N51" s="194">
        <v>0</v>
      </c>
      <c r="O51" s="196">
        <v>426</v>
      </c>
    </row>
    <row r="52" spans="1:15" ht="42.75" customHeight="1">
      <c r="A52" s="201" t="s">
        <v>57</v>
      </c>
      <c r="B52" s="202" t="s">
        <v>41</v>
      </c>
      <c r="C52" s="202" t="s">
        <v>42</v>
      </c>
      <c r="D52" s="194">
        <v>786</v>
      </c>
      <c r="E52" s="194">
        <v>190</v>
      </c>
      <c r="F52" s="193">
        <v>28</v>
      </c>
      <c r="G52" s="193">
        <v>16</v>
      </c>
      <c r="H52" s="193">
        <v>110</v>
      </c>
      <c r="I52" s="193">
        <v>174</v>
      </c>
      <c r="J52" s="193">
        <v>0</v>
      </c>
      <c r="K52" s="193">
        <v>33</v>
      </c>
      <c r="L52" s="193">
        <v>43</v>
      </c>
      <c r="M52" s="193">
        <v>19</v>
      </c>
      <c r="N52" s="194">
        <v>0</v>
      </c>
      <c r="O52" s="196">
        <v>363</v>
      </c>
    </row>
    <row r="53" spans="1:15" ht="42.75" customHeight="1">
      <c r="A53" s="201" t="s">
        <v>58</v>
      </c>
      <c r="B53" s="202" t="s">
        <v>41</v>
      </c>
      <c r="C53" s="202" t="s">
        <v>42</v>
      </c>
      <c r="D53" s="193">
        <v>162</v>
      </c>
      <c r="E53" s="193">
        <v>30</v>
      </c>
      <c r="F53" s="193" t="s">
        <v>1105</v>
      </c>
      <c r="G53" s="193" t="s">
        <v>1105</v>
      </c>
      <c r="H53" s="193">
        <v>31</v>
      </c>
      <c r="I53" s="193">
        <v>28</v>
      </c>
      <c r="J53" s="193">
        <v>0</v>
      </c>
      <c r="K53" s="193">
        <v>8</v>
      </c>
      <c r="L53" s="193" t="s">
        <v>1105</v>
      </c>
      <c r="M53" s="193" t="s">
        <v>1105</v>
      </c>
      <c r="N53" s="194">
        <v>0</v>
      </c>
      <c r="O53" s="196">
        <v>83</v>
      </c>
    </row>
    <row r="54" spans="1:15" ht="42.75" customHeight="1">
      <c r="A54" s="201" t="s">
        <v>59</v>
      </c>
      <c r="B54" s="202" t="s">
        <v>41</v>
      </c>
      <c r="C54" s="202" t="s">
        <v>42</v>
      </c>
      <c r="D54" s="193">
        <v>531</v>
      </c>
      <c r="E54" s="193">
        <v>118</v>
      </c>
      <c r="F54" s="193">
        <v>7</v>
      </c>
      <c r="G54" s="193">
        <v>14</v>
      </c>
      <c r="H54" s="193">
        <v>64</v>
      </c>
      <c r="I54" s="193">
        <v>104</v>
      </c>
      <c r="J54" s="193">
        <v>0</v>
      </c>
      <c r="K54" s="193">
        <v>30</v>
      </c>
      <c r="L54" s="193">
        <v>34</v>
      </c>
      <c r="M54" s="193" t="s">
        <v>1105</v>
      </c>
      <c r="N54" s="194">
        <v>0</v>
      </c>
      <c r="O54" s="196">
        <v>274</v>
      </c>
    </row>
    <row r="55" spans="1:15" ht="42.75" customHeight="1">
      <c r="A55" s="201" t="s">
        <v>60</v>
      </c>
      <c r="B55" s="202" t="s">
        <v>41</v>
      </c>
      <c r="C55" s="202" t="s">
        <v>42</v>
      </c>
      <c r="D55" s="194">
        <v>2464</v>
      </c>
      <c r="E55" s="194">
        <v>513</v>
      </c>
      <c r="F55" s="193">
        <v>22</v>
      </c>
      <c r="G55" s="193">
        <v>57</v>
      </c>
      <c r="H55" s="193">
        <v>310</v>
      </c>
      <c r="I55" s="193">
        <v>454</v>
      </c>
      <c r="J55" s="193">
        <v>0</v>
      </c>
      <c r="K55" s="193">
        <v>106</v>
      </c>
      <c r="L55" s="193">
        <v>82</v>
      </c>
      <c r="M55" s="193">
        <v>50</v>
      </c>
      <c r="N55" s="194" t="s">
        <v>1105</v>
      </c>
      <c r="O55" s="196">
        <v>1380</v>
      </c>
    </row>
    <row r="56" spans="1:15" ht="42.75" customHeight="1">
      <c r="A56" s="201" t="s">
        <v>61</v>
      </c>
      <c r="B56" s="202" t="s">
        <v>41</v>
      </c>
      <c r="C56" s="202" t="s">
        <v>42</v>
      </c>
      <c r="D56" s="193">
        <v>431</v>
      </c>
      <c r="E56" s="193">
        <v>100</v>
      </c>
      <c r="F56" s="193" t="s">
        <v>1105</v>
      </c>
      <c r="G56" s="193">
        <v>16</v>
      </c>
      <c r="H56" s="193">
        <v>53</v>
      </c>
      <c r="I56" s="193">
        <v>84</v>
      </c>
      <c r="J56" s="193">
        <v>0</v>
      </c>
      <c r="K56" s="193">
        <v>16</v>
      </c>
      <c r="L56" s="193">
        <v>27</v>
      </c>
      <c r="M56" s="193">
        <v>5</v>
      </c>
      <c r="N56" s="194">
        <v>0</v>
      </c>
      <c r="O56" s="196">
        <v>225</v>
      </c>
    </row>
    <row r="57" spans="1:15" ht="42.75" customHeight="1">
      <c r="A57" s="201" t="s">
        <v>62</v>
      </c>
      <c r="B57" s="202" t="s">
        <v>41</v>
      </c>
      <c r="C57" s="202" t="s">
        <v>42</v>
      </c>
      <c r="D57" s="194">
        <v>4379</v>
      </c>
      <c r="E57" s="194">
        <v>1097</v>
      </c>
      <c r="F57" s="193">
        <v>51</v>
      </c>
      <c r="G57" s="194">
        <v>171</v>
      </c>
      <c r="H57" s="194">
        <v>559</v>
      </c>
      <c r="I57" s="193">
        <v>926</v>
      </c>
      <c r="J57" s="193">
        <v>0</v>
      </c>
      <c r="K57" s="193">
        <v>214</v>
      </c>
      <c r="L57" s="193">
        <v>198</v>
      </c>
      <c r="M57" s="193">
        <v>79</v>
      </c>
      <c r="N57" s="194">
        <v>0</v>
      </c>
      <c r="O57" s="195">
        <v>2181</v>
      </c>
    </row>
    <row r="58" spans="1:15" ht="42.75" customHeight="1">
      <c r="A58" s="201" t="s">
        <v>63</v>
      </c>
      <c r="B58" s="202" t="s">
        <v>41</v>
      </c>
      <c r="C58" s="202" t="s">
        <v>42</v>
      </c>
      <c r="D58" s="193">
        <v>191</v>
      </c>
      <c r="E58" s="193">
        <v>40</v>
      </c>
      <c r="F58" s="193">
        <v>5</v>
      </c>
      <c r="G58" s="193" t="s">
        <v>1105</v>
      </c>
      <c r="H58" s="193">
        <v>24</v>
      </c>
      <c r="I58" s="193">
        <v>36</v>
      </c>
      <c r="J58" s="193">
        <v>0</v>
      </c>
      <c r="K58" s="193">
        <v>5</v>
      </c>
      <c r="L58" s="193">
        <v>14</v>
      </c>
      <c r="M58" s="193">
        <v>5</v>
      </c>
      <c r="N58" s="194">
        <v>0</v>
      </c>
      <c r="O58" s="196">
        <v>98</v>
      </c>
    </row>
    <row r="59" spans="1:15" ht="42.75" customHeight="1">
      <c r="A59" s="201" t="s">
        <v>64</v>
      </c>
      <c r="B59" s="202" t="s">
        <v>41</v>
      </c>
      <c r="C59" s="202" t="s">
        <v>42</v>
      </c>
      <c r="D59" s="193">
        <v>562</v>
      </c>
      <c r="E59" s="193">
        <v>115</v>
      </c>
      <c r="F59" s="193" t="s">
        <v>1105</v>
      </c>
      <c r="G59" s="193">
        <v>18</v>
      </c>
      <c r="H59" s="193">
        <v>60</v>
      </c>
      <c r="I59" s="193">
        <v>97</v>
      </c>
      <c r="J59" s="193">
        <v>0</v>
      </c>
      <c r="K59" s="193">
        <v>24</v>
      </c>
      <c r="L59" s="193">
        <v>22</v>
      </c>
      <c r="M59" s="193">
        <v>11</v>
      </c>
      <c r="N59" s="194">
        <v>0</v>
      </c>
      <c r="O59" s="196">
        <v>326</v>
      </c>
    </row>
    <row r="60" spans="1:15" ht="42.75" customHeight="1">
      <c r="A60" s="201" t="s">
        <v>65</v>
      </c>
      <c r="B60" s="202" t="s">
        <v>41</v>
      </c>
      <c r="C60" s="202" t="s">
        <v>42</v>
      </c>
      <c r="D60" s="193">
        <v>102</v>
      </c>
      <c r="E60" s="193">
        <v>17</v>
      </c>
      <c r="F60" s="193" t="s">
        <v>1105</v>
      </c>
      <c r="G60" s="193" t="s">
        <v>1105</v>
      </c>
      <c r="H60" s="193">
        <v>23</v>
      </c>
      <c r="I60" s="193">
        <v>13</v>
      </c>
      <c r="J60" s="193">
        <v>0</v>
      </c>
      <c r="K60" s="193">
        <v>7</v>
      </c>
      <c r="L60" s="193" t="s">
        <v>1105</v>
      </c>
      <c r="M60" s="193" t="s">
        <v>1105</v>
      </c>
      <c r="N60" s="194">
        <v>0</v>
      </c>
      <c r="O60" s="196">
        <v>48</v>
      </c>
    </row>
    <row r="61" spans="1:15" ht="42.75" customHeight="1">
      <c r="A61" s="201" t="s">
        <v>66</v>
      </c>
      <c r="B61" s="202" t="s">
        <v>41</v>
      </c>
      <c r="C61" s="202" t="s">
        <v>42</v>
      </c>
      <c r="D61" s="194">
        <v>18087</v>
      </c>
      <c r="E61" s="194">
        <v>4668</v>
      </c>
      <c r="F61" s="193">
        <v>212</v>
      </c>
      <c r="G61" s="194">
        <v>544</v>
      </c>
      <c r="H61" s="194">
        <v>2019</v>
      </c>
      <c r="I61" s="194">
        <v>4120</v>
      </c>
      <c r="J61" s="193" t="s">
        <v>1105</v>
      </c>
      <c r="K61" s="193">
        <v>674</v>
      </c>
      <c r="L61" s="193">
        <v>945</v>
      </c>
      <c r="M61" s="193">
        <v>548</v>
      </c>
      <c r="N61" s="194" t="s">
        <v>1105</v>
      </c>
      <c r="O61" s="195">
        <v>9010</v>
      </c>
    </row>
    <row r="62" spans="1:15" ht="42.75" customHeight="1">
      <c r="A62" s="201" t="s">
        <v>67</v>
      </c>
      <c r="B62" s="202" t="s">
        <v>41</v>
      </c>
      <c r="C62" s="202" t="s">
        <v>42</v>
      </c>
      <c r="D62" s="194">
        <v>987</v>
      </c>
      <c r="E62" s="194">
        <v>281</v>
      </c>
      <c r="F62" s="193">
        <v>9</v>
      </c>
      <c r="G62" s="193">
        <v>48</v>
      </c>
      <c r="H62" s="193">
        <v>161</v>
      </c>
      <c r="I62" s="193">
        <v>232</v>
      </c>
      <c r="J62" s="193">
        <v>0</v>
      </c>
      <c r="K62" s="193">
        <v>57</v>
      </c>
      <c r="L62" s="193">
        <v>60</v>
      </c>
      <c r="M62" s="193">
        <v>18</v>
      </c>
      <c r="N62" s="194" t="s">
        <v>1105</v>
      </c>
      <c r="O62" s="196">
        <v>401</v>
      </c>
    </row>
    <row r="63" spans="1:15" ht="42.75" customHeight="1">
      <c r="A63" s="201" t="s">
        <v>68</v>
      </c>
      <c r="B63" s="202" t="s">
        <v>41</v>
      </c>
      <c r="C63" s="202" t="s">
        <v>42</v>
      </c>
      <c r="D63" s="193">
        <v>144</v>
      </c>
      <c r="E63" s="193">
        <v>28</v>
      </c>
      <c r="F63" s="193" t="s">
        <v>1105</v>
      </c>
      <c r="G63" s="193" t="s">
        <v>1105</v>
      </c>
      <c r="H63" s="193">
        <v>22</v>
      </c>
      <c r="I63" s="193">
        <v>26</v>
      </c>
      <c r="J63" s="193">
        <v>0</v>
      </c>
      <c r="K63" s="193">
        <v>13</v>
      </c>
      <c r="L63" s="193">
        <v>9</v>
      </c>
      <c r="M63" s="193" t="s">
        <v>1105</v>
      </c>
      <c r="N63" s="194">
        <v>0</v>
      </c>
      <c r="O63" s="196">
        <v>65</v>
      </c>
    </row>
    <row r="64" spans="1:15" ht="42.75" customHeight="1">
      <c r="A64" s="201" t="s">
        <v>69</v>
      </c>
      <c r="B64" s="202" t="s">
        <v>70</v>
      </c>
      <c r="C64" s="202" t="s">
        <v>71</v>
      </c>
      <c r="D64" s="193">
        <v>854</v>
      </c>
      <c r="E64" s="193">
        <v>225</v>
      </c>
      <c r="F64" s="193">
        <v>10</v>
      </c>
      <c r="G64" s="193">
        <v>35</v>
      </c>
      <c r="H64" s="193">
        <v>113</v>
      </c>
      <c r="I64" s="193">
        <v>190</v>
      </c>
      <c r="J64" s="193">
        <v>0</v>
      </c>
      <c r="K64" s="193">
        <v>57</v>
      </c>
      <c r="L64" s="193">
        <v>95</v>
      </c>
      <c r="M64" s="193">
        <v>15</v>
      </c>
      <c r="N64" s="194">
        <v>0</v>
      </c>
      <c r="O64" s="196">
        <v>339</v>
      </c>
    </row>
    <row r="65" spans="1:15" ht="42.75" customHeight="1">
      <c r="A65" s="201" t="s">
        <v>72</v>
      </c>
      <c r="B65" s="202" t="s">
        <v>70</v>
      </c>
      <c r="C65" s="202" t="s">
        <v>71</v>
      </c>
      <c r="D65" s="193">
        <v>608</v>
      </c>
      <c r="E65" s="193">
        <v>128</v>
      </c>
      <c r="F65" s="193">
        <v>10</v>
      </c>
      <c r="G65" s="193">
        <v>11</v>
      </c>
      <c r="H65" s="193">
        <v>72</v>
      </c>
      <c r="I65" s="193">
        <v>117</v>
      </c>
      <c r="J65" s="193">
        <v>0</v>
      </c>
      <c r="K65" s="193">
        <v>23</v>
      </c>
      <c r="L65" s="193">
        <v>96</v>
      </c>
      <c r="M65" s="193">
        <v>8</v>
      </c>
      <c r="N65" s="194">
        <v>0</v>
      </c>
      <c r="O65" s="196">
        <v>271</v>
      </c>
    </row>
    <row r="66" spans="1:15" ht="42.75" customHeight="1">
      <c r="A66" s="201" t="s">
        <v>73</v>
      </c>
      <c r="B66" s="202" t="s">
        <v>70</v>
      </c>
      <c r="C66" s="202" t="s">
        <v>71</v>
      </c>
      <c r="D66" s="193">
        <v>547</v>
      </c>
      <c r="E66" s="193">
        <v>144</v>
      </c>
      <c r="F66" s="193" t="s">
        <v>1105</v>
      </c>
      <c r="G66" s="193">
        <v>12</v>
      </c>
      <c r="H66" s="193">
        <v>52</v>
      </c>
      <c r="I66" s="193">
        <v>132</v>
      </c>
      <c r="J66" s="193">
        <v>0</v>
      </c>
      <c r="K66" s="193">
        <v>41</v>
      </c>
      <c r="L66" s="193">
        <v>32</v>
      </c>
      <c r="M66" s="193">
        <v>7</v>
      </c>
      <c r="N66" s="194">
        <v>0</v>
      </c>
      <c r="O66" s="196">
        <v>268</v>
      </c>
    </row>
    <row r="67" spans="1:15" ht="42.75" customHeight="1">
      <c r="A67" s="201" t="s">
        <v>74</v>
      </c>
      <c r="B67" s="202" t="s">
        <v>70</v>
      </c>
      <c r="C67" s="202" t="s">
        <v>71</v>
      </c>
      <c r="D67" s="193">
        <v>682</v>
      </c>
      <c r="E67" s="193">
        <v>207</v>
      </c>
      <c r="F67" s="193">
        <v>15</v>
      </c>
      <c r="G67" s="193">
        <v>33</v>
      </c>
      <c r="H67" s="193">
        <v>77</v>
      </c>
      <c r="I67" s="193">
        <v>174</v>
      </c>
      <c r="J67" s="193" t="s">
        <v>1105</v>
      </c>
      <c r="K67" s="193">
        <v>39</v>
      </c>
      <c r="L67" s="193">
        <v>92</v>
      </c>
      <c r="M67" s="193">
        <v>16</v>
      </c>
      <c r="N67" s="194">
        <v>0</v>
      </c>
      <c r="O67" s="196">
        <v>233</v>
      </c>
    </row>
    <row r="68" spans="1:15" ht="42.75" customHeight="1">
      <c r="A68" s="201" t="s">
        <v>75</v>
      </c>
      <c r="B68" s="202" t="s">
        <v>70</v>
      </c>
      <c r="C68" s="202" t="s">
        <v>71</v>
      </c>
      <c r="D68" s="193">
        <v>108</v>
      </c>
      <c r="E68" s="193">
        <v>32</v>
      </c>
      <c r="F68" s="193" t="s">
        <v>1105</v>
      </c>
      <c r="G68" s="193">
        <v>7</v>
      </c>
      <c r="H68" s="193">
        <v>9</v>
      </c>
      <c r="I68" s="193">
        <v>25</v>
      </c>
      <c r="J68" s="193">
        <v>0</v>
      </c>
      <c r="K68" s="193">
        <v>11</v>
      </c>
      <c r="L68" s="193">
        <v>7</v>
      </c>
      <c r="M68" s="193" t="s">
        <v>1105</v>
      </c>
      <c r="N68" s="194">
        <v>0</v>
      </c>
      <c r="O68" s="196">
        <v>42</v>
      </c>
    </row>
    <row r="69" spans="1:15" ht="42.75" customHeight="1">
      <c r="A69" s="201" t="s">
        <v>76</v>
      </c>
      <c r="B69" s="202" t="s">
        <v>70</v>
      </c>
      <c r="C69" s="202" t="s">
        <v>71</v>
      </c>
      <c r="D69" s="194">
        <v>983</v>
      </c>
      <c r="E69" s="194">
        <v>289</v>
      </c>
      <c r="F69" s="193">
        <v>9</v>
      </c>
      <c r="G69" s="193">
        <v>39</v>
      </c>
      <c r="H69" s="193">
        <v>86</v>
      </c>
      <c r="I69" s="193">
        <v>250</v>
      </c>
      <c r="J69" s="193">
        <v>0</v>
      </c>
      <c r="K69" s="193">
        <v>84</v>
      </c>
      <c r="L69" s="193">
        <v>105</v>
      </c>
      <c r="M69" s="193">
        <v>28</v>
      </c>
      <c r="N69" s="194">
        <v>0</v>
      </c>
      <c r="O69" s="196">
        <v>382</v>
      </c>
    </row>
    <row r="70" spans="1:15" ht="42.75" customHeight="1">
      <c r="A70" s="201" t="s">
        <v>77</v>
      </c>
      <c r="B70" s="202" t="s">
        <v>70</v>
      </c>
      <c r="C70" s="202" t="s">
        <v>71</v>
      </c>
      <c r="D70" s="193">
        <v>123</v>
      </c>
      <c r="E70" s="193">
        <v>34</v>
      </c>
      <c r="F70" s="193" t="s">
        <v>1105</v>
      </c>
      <c r="G70" s="193" t="s">
        <v>1105</v>
      </c>
      <c r="H70" s="193">
        <v>15</v>
      </c>
      <c r="I70" s="193">
        <v>32</v>
      </c>
      <c r="J70" s="193">
        <v>0</v>
      </c>
      <c r="K70" s="193">
        <v>9</v>
      </c>
      <c r="L70" s="193">
        <v>11</v>
      </c>
      <c r="M70" s="193">
        <v>6</v>
      </c>
      <c r="N70" s="194">
        <v>0</v>
      </c>
      <c r="O70" s="196">
        <v>45</v>
      </c>
    </row>
    <row r="71" spans="1:15" ht="42.75" customHeight="1">
      <c r="A71" s="201" t="s">
        <v>78</v>
      </c>
      <c r="B71" s="202" t="s">
        <v>70</v>
      </c>
      <c r="C71" s="202" t="s">
        <v>71</v>
      </c>
      <c r="D71" s="193">
        <v>601</v>
      </c>
      <c r="E71" s="193">
        <v>184</v>
      </c>
      <c r="F71" s="193">
        <v>7</v>
      </c>
      <c r="G71" s="193">
        <v>36</v>
      </c>
      <c r="H71" s="193">
        <v>119</v>
      </c>
      <c r="I71" s="193">
        <v>148</v>
      </c>
      <c r="J71" s="193">
        <v>0</v>
      </c>
      <c r="K71" s="193">
        <v>48</v>
      </c>
      <c r="L71" s="193">
        <v>54</v>
      </c>
      <c r="M71" s="193">
        <v>10</v>
      </c>
      <c r="N71" s="194">
        <v>0</v>
      </c>
      <c r="O71" s="196">
        <v>179</v>
      </c>
    </row>
    <row r="72" spans="1:15" ht="42.75" customHeight="1">
      <c r="A72" s="201" t="s">
        <v>79</v>
      </c>
      <c r="B72" s="202" t="s">
        <v>70</v>
      </c>
      <c r="C72" s="202" t="s">
        <v>71</v>
      </c>
      <c r="D72" s="193">
        <v>192</v>
      </c>
      <c r="E72" s="193">
        <v>42</v>
      </c>
      <c r="F72" s="193" t="s">
        <v>1105</v>
      </c>
      <c r="G72" s="193">
        <v>5</v>
      </c>
      <c r="H72" s="193">
        <v>19</v>
      </c>
      <c r="I72" s="193">
        <v>37</v>
      </c>
      <c r="J72" s="193">
        <v>0</v>
      </c>
      <c r="K72" s="193">
        <v>19</v>
      </c>
      <c r="L72" s="193">
        <v>29</v>
      </c>
      <c r="M72" s="193" t="s">
        <v>1105</v>
      </c>
      <c r="N72" s="194">
        <v>0</v>
      </c>
      <c r="O72" s="196">
        <v>75</v>
      </c>
    </row>
    <row r="73" spans="1:15" ht="42.75" customHeight="1">
      <c r="A73" s="201" t="s">
        <v>80</v>
      </c>
      <c r="B73" s="202" t="s">
        <v>70</v>
      </c>
      <c r="C73" s="202" t="s">
        <v>71</v>
      </c>
      <c r="D73" s="193">
        <v>380</v>
      </c>
      <c r="E73" s="193">
        <v>110</v>
      </c>
      <c r="F73" s="193">
        <v>11</v>
      </c>
      <c r="G73" s="193">
        <v>17</v>
      </c>
      <c r="H73" s="193">
        <v>58</v>
      </c>
      <c r="I73" s="193">
        <v>93</v>
      </c>
      <c r="J73" s="193">
        <v>0</v>
      </c>
      <c r="K73" s="193">
        <v>25</v>
      </c>
      <c r="L73" s="193">
        <v>39</v>
      </c>
      <c r="M73" s="193">
        <v>10</v>
      </c>
      <c r="N73" s="194">
        <v>0</v>
      </c>
      <c r="O73" s="196">
        <v>127</v>
      </c>
    </row>
    <row r="74" spans="1:15" ht="42.75" customHeight="1">
      <c r="A74" s="201" t="s">
        <v>81</v>
      </c>
      <c r="B74" s="202" t="s">
        <v>70</v>
      </c>
      <c r="C74" s="202" t="s">
        <v>71</v>
      </c>
      <c r="D74" s="193">
        <v>143</v>
      </c>
      <c r="E74" s="193">
        <v>29</v>
      </c>
      <c r="F74" s="193" t="s">
        <v>1105</v>
      </c>
      <c r="G74" s="193">
        <v>5</v>
      </c>
      <c r="H74" s="193">
        <v>19</v>
      </c>
      <c r="I74" s="193">
        <v>24</v>
      </c>
      <c r="J74" s="193" t="s">
        <v>1105</v>
      </c>
      <c r="K74" s="193">
        <v>18</v>
      </c>
      <c r="L74" s="193">
        <v>16</v>
      </c>
      <c r="M74" s="193">
        <v>5</v>
      </c>
      <c r="N74" s="194">
        <v>0</v>
      </c>
      <c r="O74" s="196">
        <v>52</v>
      </c>
    </row>
    <row r="75" spans="1:15" ht="42.75" customHeight="1">
      <c r="A75" s="201" t="s">
        <v>82</v>
      </c>
      <c r="B75" s="202" t="s">
        <v>70</v>
      </c>
      <c r="C75" s="202" t="s">
        <v>71</v>
      </c>
      <c r="D75" s="194">
        <v>7784</v>
      </c>
      <c r="E75" s="194">
        <v>1939</v>
      </c>
      <c r="F75" s="193">
        <v>107</v>
      </c>
      <c r="G75" s="194">
        <v>198</v>
      </c>
      <c r="H75" s="194">
        <v>848</v>
      </c>
      <c r="I75" s="193">
        <v>1740</v>
      </c>
      <c r="J75" s="193" t="s">
        <v>1105</v>
      </c>
      <c r="K75" s="193">
        <v>516</v>
      </c>
      <c r="L75" s="193">
        <v>849</v>
      </c>
      <c r="M75" s="193">
        <v>193</v>
      </c>
      <c r="N75" s="194" t="s">
        <v>1105</v>
      </c>
      <c r="O75" s="195">
        <v>3319</v>
      </c>
    </row>
    <row r="76" spans="1:15" ht="42.75" customHeight="1">
      <c r="A76" s="201" t="s">
        <v>83</v>
      </c>
      <c r="B76" s="202" t="s">
        <v>70</v>
      </c>
      <c r="C76" s="202" t="s">
        <v>71</v>
      </c>
      <c r="D76" s="194">
        <v>3373</v>
      </c>
      <c r="E76" s="194">
        <v>723</v>
      </c>
      <c r="F76" s="193">
        <v>45</v>
      </c>
      <c r="G76" s="194">
        <v>116</v>
      </c>
      <c r="H76" s="194">
        <v>347</v>
      </c>
      <c r="I76" s="193">
        <v>607</v>
      </c>
      <c r="J76" s="193">
        <v>0</v>
      </c>
      <c r="K76" s="193">
        <v>191</v>
      </c>
      <c r="L76" s="193">
        <v>411</v>
      </c>
      <c r="M76" s="193">
        <v>32</v>
      </c>
      <c r="N76" s="194">
        <v>0</v>
      </c>
      <c r="O76" s="196">
        <v>1624</v>
      </c>
    </row>
    <row r="77" spans="1:15" ht="42.75" customHeight="1">
      <c r="A77" s="201" t="s">
        <v>84</v>
      </c>
      <c r="B77" s="202" t="s">
        <v>70</v>
      </c>
      <c r="C77" s="202" t="s">
        <v>71</v>
      </c>
      <c r="D77" s="193">
        <v>85</v>
      </c>
      <c r="E77" s="193">
        <v>27</v>
      </c>
      <c r="F77" s="193">
        <v>0</v>
      </c>
      <c r="G77" s="193" t="s">
        <v>1105</v>
      </c>
      <c r="H77" s="193">
        <v>10</v>
      </c>
      <c r="I77" s="193">
        <v>25</v>
      </c>
      <c r="J77" s="193">
        <v>0</v>
      </c>
      <c r="K77" s="193" t="s">
        <v>1105</v>
      </c>
      <c r="L77" s="193">
        <v>15</v>
      </c>
      <c r="M77" s="193">
        <v>0</v>
      </c>
      <c r="N77" s="194">
        <v>0</v>
      </c>
      <c r="O77" s="196">
        <v>30</v>
      </c>
    </row>
    <row r="78" spans="1:15" ht="42.75" customHeight="1">
      <c r="A78" s="201" t="s">
        <v>85</v>
      </c>
      <c r="B78" s="202" t="s">
        <v>70</v>
      </c>
      <c r="C78" s="202" t="s">
        <v>71</v>
      </c>
      <c r="D78" s="193">
        <v>369</v>
      </c>
      <c r="E78" s="193">
        <v>134</v>
      </c>
      <c r="F78" s="193" t="s">
        <v>1105</v>
      </c>
      <c r="G78" s="193">
        <v>17</v>
      </c>
      <c r="H78" s="193">
        <v>28</v>
      </c>
      <c r="I78" s="193">
        <v>117</v>
      </c>
      <c r="J78" s="193">
        <v>0</v>
      </c>
      <c r="K78" s="193">
        <v>18</v>
      </c>
      <c r="L78" s="193">
        <v>46</v>
      </c>
      <c r="M78" s="193">
        <v>6</v>
      </c>
      <c r="N78" s="194">
        <v>0</v>
      </c>
      <c r="O78" s="196">
        <v>133</v>
      </c>
    </row>
    <row r="79" spans="1:15" ht="42.75" customHeight="1">
      <c r="A79" s="201" t="s">
        <v>86</v>
      </c>
      <c r="B79" s="202" t="s">
        <v>70</v>
      </c>
      <c r="C79" s="202" t="s">
        <v>71</v>
      </c>
      <c r="D79" s="194">
        <v>1063</v>
      </c>
      <c r="E79" s="194">
        <v>278</v>
      </c>
      <c r="F79" s="193">
        <v>14</v>
      </c>
      <c r="G79" s="193">
        <v>37</v>
      </c>
      <c r="H79" s="193">
        <v>124</v>
      </c>
      <c r="I79" s="193">
        <v>241</v>
      </c>
      <c r="J79" s="193">
        <v>0</v>
      </c>
      <c r="K79" s="193">
        <v>80</v>
      </c>
      <c r="L79" s="193">
        <v>136</v>
      </c>
      <c r="M79" s="193">
        <v>25</v>
      </c>
      <c r="N79" s="194">
        <v>0</v>
      </c>
      <c r="O79" s="196">
        <v>406</v>
      </c>
    </row>
    <row r="80" spans="1:15" ht="42.75" customHeight="1">
      <c r="A80" s="201" t="s">
        <v>87</v>
      </c>
      <c r="B80" s="202" t="s">
        <v>88</v>
      </c>
      <c r="C80" s="202" t="s">
        <v>89</v>
      </c>
      <c r="D80" s="194">
        <v>1227</v>
      </c>
      <c r="E80" s="194">
        <v>336</v>
      </c>
      <c r="F80" s="193">
        <v>11</v>
      </c>
      <c r="G80" s="193">
        <v>53</v>
      </c>
      <c r="H80" s="193">
        <v>113</v>
      </c>
      <c r="I80" s="193">
        <v>283</v>
      </c>
      <c r="J80" s="193">
        <v>0</v>
      </c>
      <c r="K80" s="193">
        <v>83</v>
      </c>
      <c r="L80" s="193">
        <v>50</v>
      </c>
      <c r="M80" s="193">
        <v>37</v>
      </c>
      <c r="N80" s="194">
        <v>0</v>
      </c>
      <c r="O80" s="196">
        <v>595</v>
      </c>
    </row>
    <row r="81" spans="1:15" ht="42.75" customHeight="1">
      <c r="A81" s="201" t="s">
        <v>90</v>
      </c>
      <c r="B81" s="202" t="s">
        <v>88</v>
      </c>
      <c r="C81" s="202" t="s">
        <v>89</v>
      </c>
      <c r="D81" s="193">
        <v>517</v>
      </c>
      <c r="E81" s="193">
        <v>153</v>
      </c>
      <c r="F81" s="193">
        <v>5</v>
      </c>
      <c r="G81" s="193">
        <v>29</v>
      </c>
      <c r="H81" s="193">
        <v>70</v>
      </c>
      <c r="I81" s="193">
        <v>123</v>
      </c>
      <c r="J81" s="193">
        <v>0</v>
      </c>
      <c r="K81" s="193">
        <v>28</v>
      </c>
      <c r="L81" s="193">
        <v>18</v>
      </c>
      <c r="M81" s="193">
        <v>18</v>
      </c>
      <c r="N81" s="194" t="s">
        <v>1105</v>
      </c>
      <c r="O81" s="196">
        <v>225</v>
      </c>
    </row>
    <row r="82" spans="1:15" ht="42.75" customHeight="1">
      <c r="A82" s="201" t="s">
        <v>91</v>
      </c>
      <c r="B82" s="202" t="s">
        <v>88</v>
      </c>
      <c r="C82" s="202" t="s">
        <v>89</v>
      </c>
      <c r="D82" s="193">
        <v>431</v>
      </c>
      <c r="E82" s="193">
        <v>127</v>
      </c>
      <c r="F82" s="193">
        <v>6</v>
      </c>
      <c r="G82" s="193">
        <v>25</v>
      </c>
      <c r="H82" s="193">
        <v>47</v>
      </c>
      <c r="I82" s="193">
        <v>102</v>
      </c>
      <c r="J82" s="193">
        <v>0</v>
      </c>
      <c r="K82" s="193">
        <v>29</v>
      </c>
      <c r="L82" s="193">
        <v>13</v>
      </c>
      <c r="M82" s="193">
        <v>9</v>
      </c>
      <c r="N82" s="194">
        <v>0</v>
      </c>
      <c r="O82" s="196">
        <v>200</v>
      </c>
    </row>
    <row r="83" spans="1:15" ht="42.75" customHeight="1">
      <c r="A83" s="201" t="s">
        <v>92</v>
      </c>
      <c r="B83" s="202" t="s">
        <v>88</v>
      </c>
      <c r="C83" s="202" t="s">
        <v>89</v>
      </c>
      <c r="D83" s="193">
        <v>139</v>
      </c>
      <c r="E83" s="193">
        <v>42</v>
      </c>
      <c r="F83" s="193" t="s">
        <v>1105</v>
      </c>
      <c r="G83" s="193">
        <v>5</v>
      </c>
      <c r="H83" s="193">
        <v>16</v>
      </c>
      <c r="I83" s="193">
        <v>37</v>
      </c>
      <c r="J83" s="193">
        <v>0</v>
      </c>
      <c r="K83" s="193">
        <v>15</v>
      </c>
      <c r="L83" s="193" t="s">
        <v>1105</v>
      </c>
      <c r="M83" s="193" t="s">
        <v>1105</v>
      </c>
      <c r="N83" s="194">
        <v>0</v>
      </c>
      <c r="O83" s="196">
        <v>58</v>
      </c>
    </row>
    <row r="84" spans="1:15" ht="42.75" customHeight="1">
      <c r="A84" s="201" t="s">
        <v>93</v>
      </c>
      <c r="B84" s="202" t="s">
        <v>88</v>
      </c>
      <c r="C84" s="202" t="s">
        <v>89</v>
      </c>
      <c r="D84" s="194">
        <v>4239</v>
      </c>
      <c r="E84" s="194">
        <v>1284</v>
      </c>
      <c r="F84" s="193">
        <v>51</v>
      </c>
      <c r="G84" s="194">
        <v>166</v>
      </c>
      <c r="H84" s="194">
        <v>423</v>
      </c>
      <c r="I84" s="193">
        <v>1118</v>
      </c>
      <c r="J84" s="193" t="s">
        <v>1105</v>
      </c>
      <c r="K84" s="193">
        <v>252</v>
      </c>
      <c r="L84" s="193">
        <v>203</v>
      </c>
      <c r="M84" s="193">
        <v>128</v>
      </c>
      <c r="N84" s="194">
        <v>0</v>
      </c>
      <c r="O84" s="195">
        <v>1896</v>
      </c>
    </row>
    <row r="85" spans="1:15" ht="42.75" customHeight="1">
      <c r="A85" s="201" t="s">
        <v>94</v>
      </c>
      <c r="B85" s="202" t="s">
        <v>88</v>
      </c>
      <c r="C85" s="202" t="s">
        <v>89</v>
      </c>
      <c r="D85" s="194">
        <v>995</v>
      </c>
      <c r="E85" s="194">
        <v>280</v>
      </c>
      <c r="F85" s="193">
        <v>14</v>
      </c>
      <c r="G85" s="193">
        <v>43</v>
      </c>
      <c r="H85" s="193">
        <v>102</v>
      </c>
      <c r="I85" s="193">
        <v>237</v>
      </c>
      <c r="J85" s="193">
        <v>0</v>
      </c>
      <c r="K85" s="193">
        <v>70</v>
      </c>
      <c r="L85" s="193">
        <v>32</v>
      </c>
      <c r="M85" s="193">
        <v>27</v>
      </c>
      <c r="N85" s="194">
        <v>0</v>
      </c>
      <c r="O85" s="196">
        <v>470</v>
      </c>
    </row>
    <row r="86" spans="1:15" ht="42.75" customHeight="1">
      <c r="A86" s="201" t="s">
        <v>95</v>
      </c>
      <c r="B86" s="202" t="s">
        <v>88</v>
      </c>
      <c r="C86" s="202" t="s">
        <v>89</v>
      </c>
      <c r="D86" s="193">
        <v>300</v>
      </c>
      <c r="E86" s="193">
        <v>105</v>
      </c>
      <c r="F86" s="193" t="s">
        <v>1105</v>
      </c>
      <c r="G86" s="193">
        <v>15</v>
      </c>
      <c r="H86" s="193">
        <v>36</v>
      </c>
      <c r="I86" s="193">
        <v>90</v>
      </c>
      <c r="J86" s="193">
        <v>0</v>
      </c>
      <c r="K86" s="193">
        <v>17</v>
      </c>
      <c r="L86" s="193">
        <v>12</v>
      </c>
      <c r="M86" s="193">
        <v>5</v>
      </c>
      <c r="N86" s="194">
        <v>0</v>
      </c>
      <c r="O86" s="196">
        <v>123</v>
      </c>
    </row>
    <row r="87" spans="1:15" ht="42.75" customHeight="1">
      <c r="A87" s="201" t="s">
        <v>96</v>
      </c>
      <c r="B87" s="202" t="s">
        <v>88</v>
      </c>
      <c r="C87" s="202" t="s">
        <v>89</v>
      </c>
      <c r="D87" s="193">
        <v>416</v>
      </c>
      <c r="E87" s="193">
        <v>122</v>
      </c>
      <c r="F87" s="193">
        <v>8</v>
      </c>
      <c r="G87" s="193">
        <v>20</v>
      </c>
      <c r="H87" s="193">
        <v>47</v>
      </c>
      <c r="I87" s="193">
        <v>102</v>
      </c>
      <c r="J87" s="193">
        <v>0</v>
      </c>
      <c r="K87" s="193">
        <v>25</v>
      </c>
      <c r="L87" s="193">
        <v>16</v>
      </c>
      <c r="M87" s="193">
        <v>9</v>
      </c>
      <c r="N87" s="194">
        <v>0</v>
      </c>
      <c r="O87" s="196">
        <v>188</v>
      </c>
    </row>
    <row r="88" spans="1:15" ht="42.75" customHeight="1">
      <c r="A88" s="201" t="s">
        <v>97</v>
      </c>
      <c r="B88" s="202" t="s">
        <v>88</v>
      </c>
      <c r="C88" s="202" t="s">
        <v>89</v>
      </c>
      <c r="D88" s="194">
        <v>2086</v>
      </c>
      <c r="E88" s="194">
        <v>585</v>
      </c>
      <c r="F88" s="193">
        <v>31</v>
      </c>
      <c r="G88" s="193">
        <v>97</v>
      </c>
      <c r="H88" s="194">
        <v>182</v>
      </c>
      <c r="I88" s="193">
        <v>488</v>
      </c>
      <c r="J88" s="193">
        <v>0</v>
      </c>
      <c r="K88" s="193">
        <v>133</v>
      </c>
      <c r="L88" s="193">
        <v>86</v>
      </c>
      <c r="M88" s="193">
        <v>95</v>
      </c>
      <c r="N88" s="194">
        <v>0</v>
      </c>
      <c r="O88" s="196">
        <v>974</v>
      </c>
    </row>
    <row r="89" spans="1:15" ht="42.75" customHeight="1">
      <c r="A89" s="201" t="s">
        <v>98</v>
      </c>
      <c r="B89" s="202" t="s">
        <v>88</v>
      </c>
      <c r="C89" s="202" t="s">
        <v>89</v>
      </c>
      <c r="D89" s="193">
        <v>270</v>
      </c>
      <c r="E89" s="193">
        <v>95</v>
      </c>
      <c r="F89" s="193">
        <v>6</v>
      </c>
      <c r="G89" s="193">
        <v>15</v>
      </c>
      <c r="H89" s="193">
        <v>24</v>
      </c>
      <c r="I89" s="193">
        <v>80</v>
      </c>
      <c r="J89" s="193">
        <v>0</v>
      </c>
      <c r="K89" s="193">
        <v>17</v>
      </c>
      <c r="L89" s="193">
        <v>11</v>
      </c>
      <c r="M89" s="193" t="s">
        <v>1105</v>
      </c>
      <c r="N89" s="194">
        <v>0</v>
      </c>
      <c r="O89" s="196">
        <v>113</v>
      </c>
    </row>
    <row r="90" spans="1:15" ht="42.75" customHeight="1">
      <c r="A90" s="201" t="s">
        <v>99</v>
      </c>
      <c r="B90" s="202" t="s">
        <v>88</v>
      </c>
      <c r="C90" s="202" t="s">
        <v>89</v>
      </c>
      <c r="D90" s="193">
        <v>146</v>
      </c>
      <c r="E90" s="193">
        <v>42</v>
      </c>
      <c r="F90" s="193" t="s">
        <v>1105</v>
      </c>
      <c r="G90" s="193">
        <v>5</v>
      </c>
      <c r="H90" s="193">
        <v>18</v>
      </c>
      <c r="I90" s="193">
        <v>37</v>
      </c>
      <c r="J90" s="193">
        <v>0</v>
      </c>
      <c r="K90" s="193">
        <v>9</v>
      </c>
      <c r="L90" s="193">
        <v>7</v>
      </c>
      <c r="M90" s="193" t="s">
        <v>1105</v>
      </c>
      <c r="N90" s="194">
        <v>0</v>
      </c>
      <c r="O90" s="196">
        <v>63</v>
      </c>
    </row>
    <row r="91" spans="1:15" ht="42.75" customHeight="1">
      <c r="A91" s="201" t="s">
        <v>100</v>
      </c>
      <c r="B91" s="202" t="s">
        <v>101</v>
      </c>
      <c r="C91" s="202" t="s">
        <v>102</v>
      </c>
      <c r="D91" s="194">
        <v>1364</v>
      </c>
      <c r="E91" s="194">
        <v>325</v>
      </c>
      <c r="F91" s="193">
        <v>35</v>
      </c>
      <c r="G91" s="193">
        <v>49</v>
      </c>
      <c r="H91" s="193">
        <v>175</v>
      </c>
      <c r="I91" s="193">
        <v>276</v>
      </c>
      <c r="J91" s="193">
        <v>0</v>
      </c>
      <c r="K91" s="193">
        <v>63</v>
      </c>
      <c r="L91" s="193">
        <v>46</v>
      </c>
      <c r="M91" s="193">
        <v>21</v>
      </c>
      <c r="N91" s="194">
        <v>0</v>
      </c>
      <c r="O91" s="196">
        <v>695</v>
      </c>
    </row>
    <row r="92" spans="1:15" ht="42.75" customHeight="1">
      <c r="A92" s="201" t="s">
        <v>103</v>
      </c>
      <c r="B92" s="202" t="s">
        <v>101</v>
      </c>
      <c r="C92" s="202" t="s">
        <v>102</v>
      </c>
      <c r="D92" s="194">
        <v>865</v>
      </c>
      <c r="E92" s="194">
        <v>213</v>
      </c>
      <c r="F92" s="193">
        <v>9</v>
      </c>
      <c r="G92" s="193">
        <v>46</v>
      </c>
      <c r="H92" s="193">
        <v>115</v>
      </c>
      <c r="I92" s="193">
        <v>167</v>
      </c>
      <c r="J92" s="193">
        <v>0</v>
      </c>
      <c r="K92" s="193">
        <v>33</v>
      </c>
      <c r="L92" s="193">
        <v>29</v>
      </c>
      <c r="M92" s="193">
        <v>16</v>
      </c>
      <c r="N92" s="194">
        <v>0</v>
      </c>
      <c r="O92" s="196">
        <v>449</v>
      </c>
    </row>
    <row r="93" spans="1:15" ht="42.75" customHeight="1">
      <c r="A93" s="201" t="s">
        <v>104</v>
      </c>
      <c r="B93" s="202" t="s">
        <v>101</v>
      </c>
      <c r="C93" s="202" t="s">
        <v>102</v>
      </c>
      <c r="D93" s="193">
        <v>739</v>
      </c>
      <c r="E93" s="193">
        <v>114</v>
      </c>
      <c r="F93" s="193">
        <v>5</v>
      </c>
      <c r="G93" s="193">
        <v>17</v>
      </c>
      <c r="H93" s="193">
        <v>115</v>
      </c>
      <c r="I93" s="193">
        <v>97</v>
      </c>
      <c r="J93" s="193">
        <v>0</v>
      </c>
      <c r="K93" s="193">
        <v>28</v>
      </c>
      <c r="L93" s="193">
        <v>28</v>
      </c>
      <c r="M93" s="193">
        <v>13</v>
      </c>
      <c r="N93" s="194">
        <v>0</v>
      </c>
      <c r="O93" s="196">
        <v>435</v>
      </c>
    </row>
    <row r="94" spans="1:15" ht="42.75" customHeight="1">
      <c r="A94" s="201" t="s">
        <v>105</v>
      </c>
      <c r="B94" s="202" t="s">
        <v>101</v>
      </c>
      <c r="C94" s="202" t="s">
        <v>102</v>
      </c>
      <c r="D94" s="193">
        <v>111</v>
      </c>
      <c r="E94" s="193">
        <v>22</v>
      </c>
      <c r="F94" s="193">
        <v>0</v>
      </c>
      <c r="G94" s="193" t="s">
        <v>1105</v>
      </c>
      <c r="H94" s="193">
        <v>12</v>
      </c>
      <c r="I94" s="193">
        <v>20</v>
      </c>
      <c r="J94" s="193">
        <v>0</v>
      </c>
      <c r="K94" s="193">
        <v>10</v>
      </c>
      <c r="L94" s="193" t="s">
        <v>1105</v>
      </c>
      <c r="M94" s="193" t="s">
        <v>1105</v>
      </c>
      <c r="N94" s="194">
        <v>0</v>
      </c>
      <c r="O94" s="196">
        <v>64</v>
      </c>
    </row>
    <row r="95" spans="1:15" ht="42.75" customHeight="1">
      <c r="A95" s="201" t="s">
        <v>106</v>
      </c>
      <c r="B95" s="202" t="s">
        <v>101</v>
      </c>
      <c r="C95" s="202" t="s">
        <v>102</v>
      </c>
      <c r="D95" s="194">
        <v>2581</v>
      </c>
      <c r="E95" s="194">
        <v>646</v>
      </c>
      <c r="F95" s="193">
        <v>39</v>
      </c>
      <c r="G95" s="194">
        <v>96</v>
      </c>
      <c r="H95" s="194">
        <v>265</v>
      </c>
      <c r="I95" s="193">
        <v>549</v>
      </c>
      <c r="J95" s="193">
        <v>0</v>
      </c>
      <c r="K95" s="193">
        <v>116</v>
      </c>
      <c r="L95" s="193">
        <v>89</v>
      </c>
      <c r="M95" s="193">
        <v>49</v>
      </c>
      <c r="N95" s="194" t="s">
        <v>1105</v>
      </c>
      <c r="O95" s="196">
        <v>1371</v>
      </c>
    </row>
    <row r="96" spans="1:15" ht="42.75" customHeight="1">
      <c r="A96" s="201" t="s">
        <v>107</v>
      </c>
      <c r="B96" s="202" t="s">
        <v>101</v>
      </c>
      <c r="C96" s="202" t="s">
        <v>102</v>
      </c>
      <c r="D96" s="193">
        <v>106</v>
      </c>
      <c r="E96" s="193">
        <v>26</v>
      </c>
      <c r="F96" s="193">
        <v>5</v>
      </c>
      <c r="G96" s="193" t="s">
        <v>1105</v>
      </c>
      <c r="H96" s="193">
        <v>11</v>
      </c>
      <c r="I96" s="193">
        <v>25</v>
      </c>
      <c r="J96" s="193">
        <v>0</v>
      </c>
      <c r="K96" s="193">
        <v>9</v>
      </c>
      <c r="L96" s="193">
        <v>5</v>
      </c>
      <c r="M96" s="193">
        <v>0</v>
      </c>
      <c r="N96" s="194">
        <v>0</v>
      </c>
      <c r="O96" s="196">
        <v>50</v>
      </c>
    </row>
    <row r="97" spans="1:15" ht="42.75" customHeight="1">
      <c r="A97" s="201" t="s">
        <v>108</v>
      </c>
      <c r="B97" s="202" t="s">
        <v>101</v>
      </c>
      <c r="C97" s="202" t="s">
        <v>102</v>
      </c>
      <c r="D97" s="193">
        <v>114</v>
      </c>
      <c r="E97" s="193">
        <v>34</v>
      </c>
      <c r="F97" s="193" t="s">
        <v>1105</v>
      </c>
      <c r="G97" s="193">
        <v>5</v>
      </c>
      <c r="H97" s="193">
        <v>5</v>
      </c>
      <c r="I97" s="193">
        <v>29</v>
      </c>
      <c r="J97" s="193">
        <v>0</v>
      </c>
      <c r="K97" s="193">
        <v>10</v>
      </c>
      <c r="L97" s="193" t="s">
        <v>1105</v>
      </c>
      <c r="M97" s="193">
        <v>5</v>
      </c>
      <c r="N97" s="194">
        <v>0</v>
      </c>
      <c r="O97" s="196">
        <v>55</v>
      </c>
    </row>
    <row r="98" spans="1:15" ht="42.75" customHeight="1">
      <c r="A98" s="201" t="s">
        <v>109</v>
      </c>
      <c r="B98" s="202" t="s">
        <v>101</v>
      </c>
      <c r="C98" s="202" t="s">
        <v>102</v>
      </c>
      <c r="D98" s="194">
        <v>1877</v>
      </c>
      <c r="E98" s="194">
        <v>450</v>
      </c>
      <c r="F98" s="193">
        <v>27</v>
      </c>
      <c r="G98" s="193">
        <v>73</v>
      </c>
      <c r="H98" s="193">
        <v>208</v>
      </c>
      <c r="I98" s="193">
        <v>377</v>
      </c>
      <c r="J98" s="193" t="s">
        <v>1105</v>
      </c>
      <c r="K98" s="193">
        <v>76</v>
      </c>
      <c r="L98" s="193">
        <v>96</v>
      </c>
      <c r="M98" s="193">
        <v>43</v>
      </c>
      <c r="N98" s="194">
        <v>0</v>
      </c>
      <c r="O98" s="196">
        <v>973</v>
      </c>
    </row>
    <row r="99" spans="1:15" ht="42.75" customHeight="1">
      <c r="A99" s="201" t="s">
        <v>110</v>
      </c>
      <c r="B99" s="202" t="s">
        <v>101</v>
      </c>
      <c r="C99" s="202" t="s">
        <v>102</v>
      </c>
      <c r="D99" s="194">
        <v>836</v>
      </c>
      <c r="E99" s="194">
        <v>189</v>
      </c>
      <c r="F99" s="193">
        <v>7</v>
      </c>
      <c r="G99" s="193">
        <v>28</v>
      </c>
      <c r="H99" s="193">
        <v>75</v>
      </c>
      <c r="I99" s="193">
        <v>161</v>
      </c>
      <c r="J99" s="193">
        <v>0</v>
      </c>
      <c r="K99" s="193">
        <v>56</v>
      </c>
      <c r="L99" s="193">
        <v>34</v>
      </c>
      <c r="M99" s="193">
        <v>15</v>
      </c>
      <c r="N99" s="194">
        <v>0</v>
      </c>
      <c r="O99" s="196">
        <v>458</v>
      </c>
    </row>
    <row r="100" spans="1:15" ht="42.75" customHeight="1">
      <c r="A100" s="201" t="s">
        <v>111</v>
      </c>
      <c r="B100" s="202" t="s">
        <v>101</v>
      </c>
      <c r="C100" s="202" t="s">
        <v>102</v>
      </c>
      <c r="D100" s="194">
        <v>3120</v>
      </c>
      <c r="E100" s="194">
        <v>798</v>
      </c>
      <c r="F100" s="193">
        <v>36</v>
      </c>
      <c r="G100" s="194">
        <v>112</v>
      </c>
      <c r="H100" s="194">
        <v>339</v>
      </c>
      <c r="I100" s="193">
        <v>686</v>
      </c>
      <c r="J100" s="193">
        <v>0</v>
      </c>
      <c r="K100" s="193">
        <v>120</v>
      </c>
      <c r="L100" s="193">
        <v>131</v>
      </c>
      <c r="M100" s="193">
        <v>47</v>
      </c>
      <c r="N100" s="194">
        <v>0</v>
      </c>
      <c r="O100" s="196">
        <v>1645</v>
      </c>
    </row>
    <row r="101" spans="1:15" ht="42.75" customHeight="1">
      <c r="A101" s="201" t="s">
        <v>112</v>
      </c>
      <c r="B101" s="202" t="s">
        <v>101</v>
      </c>
      <c r="C101" s="202" t="s">
        <v>102</v>
      </c>
      <c r="D101" s="193">
        <v>682</v>
      </c>
      <c r="E101" s="193">
        <v>164</v>
      </c>
      <c r="F101" s="193">
        <v>9</v>
      </c>
      <c r="G101" s="193">
        <v>18</v>
      </c>
      <c r="H101" s="193">
        <v>77</v>
      </c>
      <c r="I101" s="193">
        <v>146</v>
      </c>
      <c r="J101" s="193">
        <v>0</v>
      </c>
      <c r="K101" s="193">
        <v>47</v>
      </c>
      <c r="L101" s="193">
        <v>36</v>
      </c>
      <c r="M101" s="193">
        <v>11</v>
      </c>
      <c r="N101" s="194">
        <v>0</v>
      </c>
      <c r="O101" s="196">
        <v>336</v>
      </c>
    </row>
    <row r="102" spans="1:15" ht="42.75" customHeight="1">
      <c r="A102" s="201" t="s">
        <v>113</v>
      </c>
      <c r="B102" s="202" t="s">
        <v>101</v>
      </c>
      <c r="C102" s="202" t="s">
        <v>102</v>
      </c>
      <c r="D102" s="193">
        <v>488</v>
      </c>
      <c r="E102" s="193">
        <v>110</v>
      </c>
      <c r="F102" s="193">
        <v>6</v>
      </c>
      <c r="G102" s="193">
        <v>19</v>
      </c>
      <c r="H102" s="193">
        <v>58</v>
      </c>
      <c r="I102" s="193">
        <v>91</v>
      </c>
      <c r="J102" s="193">
        <v>0</v>
      </c>
      <c r="K102" s="193">
        <v>30</v>
      </c>
      <c r="L102" s="193">
        <v>32</v>
      </c>
      <c r="M102" s="193">
        <v>9</v>
      </c>
      <c r="N102" s="194">
        <v>0</v>
      </c>
      <c r="O102" s="196">
        <v>243</v>
      </c>
    </row>
    <row r="103" spans="1:15" ht="42.75" customHeight="1">
      <c r="A103" s="201" t="s">
        <v>114</v>
      </c>
      <c r="B103" s="202" t="s">
        <v>101</v>
      </c>
      <c r="C103" s="202" t="s">
        <v>102</v>
      </c>
      <c r="D103" s="194">
        <v>1464</v>
      </c>
      <c r="E103" s="194">
        <v>398</v>
      </c>
      <c r="F103" s="193">
        <v>23</v>
      </c>
      <c r="G103" s="193">
        <v>35</v>
      </c>
      <c r="H103" s="193">
        <v>167</v>
      </c>
      <c r="I103" s="193">
        <v>363</v>
      </c>
      <c r="J103" s="193">
        <v>0</v>
      </c>
      <c r="K103" s="193">
        <v>66</v>
      </c>
      <c r="L103" s="193">
        <v>70</v>
      </c>
      <c r="M103" s="193">
        <v>40</v>
      </c>
      <c r="N103" s="194">
        <v>0</v>
      </c>
      <c r="O103" s="196">
        <v>698</v>
      </c>
    </row>
    <row r="104" spans="1:15" ht="42.75" customHeight="1">
      <c r="A104" s="201" t="s">
        <v>115</v>
      </c>
      <c r="B104" s="202" t="s">
        <v>101</v>
      </c>
      <c r="C104" s="202" t="s">
        <v>102</v>
      </c>
      <c r="D104" s="193">
        <v>162</v>
      </c>
      <c r="E104" s="193">
        <v>29</v>
      </c>
      <c r="F104" s="193">
        <v>5</v>
      </c>
      <c r="G104" s="193">
        <v>6</v>
      </c>
      <c r="H104" s="193">
        <v>16</v>
      </c>
      <c r="I104" s="193">
        <v>23</v>
      </c>
      <c r="J104" s="193">
        <v>0</v>
      </c>
      <c r="K104" s="193">
        <v>8</v>
      </c>
      <c r="L104" s="193">
        <v>7</v>
      </c>
      <c r="M104" s="193">
        <v>7</v>
      </c>
      <c r="N104" s="194">
        <v>0</v>
      </c>
      <c r="O104" s="196">
        <v>89</v>
      </c>
    </row>
    <row r="105" spans="1:15" ht="42.75" customHeight="1">
      <c r="A105" s="201" t="s">
        <v>116</v>
      </c>
      <c r="B105" s="202" t="s">
        <v>101</v>
      </c>
      <c r="C105" s="202" t="s">
        <v>102</v>
      </c>
      <c r="D105" s="193">
        <v>503</v>
      </c>
      <c r="E105" s="193">
        <v>109</v>
      </c>
      <c r="F105" s="193" t="s">
        <v>1105</v>
      </c>
      <c r="G105" s="193">
        <v>8</v>
      </c>
      <c r="H105" s="193">
        <v>52</v>
      </c>
      <c r="I105" s="193">
        <v>101</v>
      </c>
      <c r="J105" s="193">
        <v>0</v>
      </c>
      <c r="K105" s="193">
        <v>35</v>
      </c>
      <c r="L105" s="193">
        <v>29</v>
      </c>
      <c r="M105" s="193">
        <v>10</v>
      </c>
      <c r="N105" s="194">
        <v>0</v>
      </c>
      <c r="O105" s="196">
        <v>261</v>
      </c>
    </row>
    <row r="106" spans="1:15" ht="42.75" customHeight="1">
      <c r="A106" s="201" t="s">
        <v>117</v>
      </c>
      <c r="B106" s="202" t="s">
        <v>101</v>
      </c>
      <c r="C106" s="202" t="s">
        <v>102</v>
      </c>
      <c r="D106" s="193">
        <v>288</v>
      </c>
      <c r="E106" s="193">
        <v>80</v>
      </c>
      <c r="F106" s="193" t="s">
        <v>1105</v>
      </c>
      <c r="G106" s="193">
        <v>13</v>
      </c>
      <c r="H106" s="193">
        <v>42</v>
      </c>
      <c r="I106" s="193">
        <v>67</v>
      </c>
      <c r="J106" s="193">
        <v>0</v>
      </c>
      <c r="K106" s="193">
        <v>19</v>
      </c>
      <c r="L106" s="193">
        <v>17</v>
      </c>
      <c r="M106" s="193" t="s">
        <v>1105</v>
      </c>
      <c r="N106" s="194">
        <v>0</v>
      </c>
      <c r="O106" s="196">
        <v>123</v>
      </c>
    </row>
    <row r="107" spans="1:15" ht="42.75" customHeight="1">
      <c r="A107" s="201" t="s">
        <v>118</v>
      </c>
      <c r="B107" s="202" t="s">
        <v>101</v>
      </c>
      <c r="C107" s="202" t="s">
        <v>102</v>
      </c>
      <c r="D107" s="194">
        <v>1865</v>
      </c>
      <c r="E107" s="194">
        <v>464</v>
      </c>
      <c r="F107" s="193">
        <v>31</v>
      </c>
      <c r="G107" s="193">
        <v>92</v>
      </c>
      <c r="H107" s="193">
        <v>177</v>
      </c>
      <c r="I107" s="193">
        <v>372</v>
      </c>
      <c r="J107" s="193">
        <v>0</v>
      </c>
      <c r="K107" s="193">
        <v>118</v>
      </c>
      <c r="L107" s="193">
        <v>89</v>
      </c>
      <c r="M107" s="193">
        <v>57</v>
      </c>
      <c r="N107" s="194">
        <v>0</v>
      </c>
      <c r="O107" s="196">
        <v>927</v>
      </c>
    </row>
    <row r="108" spans="1:15" ht="42.75" customHeight="1">
      <c r="A108" s="201" t="s">
        <v>119</v>
      </c>
      <c r="B108" s="202" t="s">
        <v>101</v>
      </c>
      <c r="C108" s="202" t="s">
        <v>102</v>
      </c>
      <c r="D108" s="194">
        <v>23871</v>
      </c>
      <c r="E108" s="194">
        <v>6479</v>
      </c>
      <c r="F108" s="194">
        <v>315</v>
      </c>
      <c r="G108" s="194">
        <v>940</v>
      </c>
      <c r="H108" s="194">
        <v>2131</v>
      </c>
      <c r="I108" s="194">
        <v>5537</v>
      </c>
      <c r="J108" s="193">
        <v>0</v>
      </c>
      <c r="K108" s="193">
        <v>937</v>
      </c>
      <c r="L108" s="194">
        <v>1043</v>
      </c>
      <c r="M108" s="193">
        <v>996</v>
      </c>
      <c r="N108" s="194" t="s">
        <v>1105</v>
      </c>
      <c r="O108" s="195">
        <v>11934</v>
      </c>
    </row>
    <row r="109" spans="1:15" ht="42.75" customHeight="1">
      <c r="A109" s="201" t="s">
        <v>120</v>
      </c>
      <c r="B109" s="202" t="s">
        <v>101</v>
      </c>
      <c r="C109" s="202" t="s">
        <v>102</v>
      </c>
      <c r="D109" s="193">
        <v>350</v>
      </c>
      <c r="E109" s="193">
        <v>70</v>
      </c>
      <c r="F109" s="193">
        <v>6</v>
      </c>
      <c r="G109" s="193">
        <v>9</v>
      </c>
      <c r="H109" s="193">
        <v>54</v>
      </c>
      <c r="I109" s="193">
        <v>61</v>
      </c>
      <c r="J109" s="193">
        <v>0</v>
      </c>
      <c r="K109" s="193">
        <v>22</v>
      </c>
      <c r="L109" s="193">
        <v>14</v>
      </c>
      <c r="M109" s="193">
        <v>6</v>
      </c>
      <c r="N109" s="194">
        <v>0</v>
      </c>
      <c r="O109" s="196">
        <v>178</v>
      </c>
    </row>
    <row r="110" spans="1:15" ht="42.75" customHeight="1">
      <c r="A110" s="201" t="s">
        <v>121</v>
      </c>
      <c r="B110" s="202" t="s">
        <v>101</v>
      </c>
      <c r="C110" s="202" t="s">
        <v>102</v>
      </c>
      <c r="D110" s="194">
        <v>1734</v>
      </c>
      <c r="E110" s="194">
        <v>516</v>
      </c>
      <c r="F110" s="193">
        <v>20</v>
      </c>
      <c r="G110" s="193">
        <v>100</v>
      </c>
      <c r="H110" s="193">
        <v>157</v>
      </c>
      <c r="I110" s="193">
        <v>413</v>
      </c>
      <c r="J110" s="193">
        <v>0</v>
      </c>
      <c r="K110" s="193">
        <v>90</v>
      </c>
      <c r="L110" s="193">
        <v>52</v>
      </c>
      <c r="M110" s="193">
        <v>52</v>
      </c>
      <c r="N110" s="194" t="s">
        <v>1105</v>
      </c>
      <c r="O110" s="196">
        <v>840</v>
      </c>
    </row>
    <row r="111" spans="1:15" ht="42.75" customHeight="1">
      <c r="A111" s="201" t="s">
        <v>122</v>
      </c>
      <c r="B111" s="202" t="s">
        <v>101</v>
      </c>
      <c r="C111" s="202" t="s">
        <v>102</v>
      </c>
      <c r="D111" s="193">
        <v>319</v>
      </c>
      <c r="E111" s="193">
        <v>81</v>
      </c>
      <c r="F111" s="193">
        <v>5</v>
      </c>
      <c r="G111" s="193">
        <v>14</v>
      </c>
      <c r="H111" s="193">
        <v>40</v>
      </c>
      <c r="I111" s="193">
        <v>67</v>
      </c>
      <c r="J111" s="193">
        <v>0</v>
      </c>
      <c r="K111" s="193">
        <v>15</v>
      </c>
      <c r="L111" s="193">
        <v>17</v>
      </c>
      <c r="M111" s="193" t="s">
        <v>1105</v>
      </c>
      <c r="N111" s="194">
        <v>0</v>
      </c>
      <c r="O111" s="196">
        <v>157</v>
      </c>
    </row>
    <row r="112" spans="1:15" ht="42.75" customHeight="1">
      <c r="A112" s="201" t="s">
        <v>123</v>
      </c>
      <c r="B112" s="202" t="s">
        <v>101</v>
      </c>
      <c r="C112" s="202" t="s">
        <v>102</v>
      </c>
      <c r="D112" s="193">
        <v>466</v>
      </c>
      <c r="E112" s="193">
        <v>107</v>
      </c>
      <c r="F112" s="193">
        <v>6</v>
      </c>
      <c r="G112" s="193">
        <v>17</v>
      </c>
      <c r="H112" s="193">
        <v>69</v>
      </c>
      <c r="I112" s="193">
        <v>90</v>
      </c>
      <c r="J112" s="193">
        <v>0</v>
      </c>
      <c r="K112" s="193">
        <v>26</v>
      </c>
      <c r="L112" s="193">
        <v>24</v>
      </c>
      <c r="M112" s="193">
        <v>9</v>
      </c>
      <c r="N112" s="194">
        <v>0</v>
      </c>
      <c r="O112" s="196">
        <v>224</v>
      </c>
    </row>
    <row r="113" spans="1:15" ht="42.75" customHeight="1">
      <c r="A113" s="201" t="s">
        <v>124</v>
      </c>
      <c r="B113" s="202" t="s">
        <v>101</v>
      </c>
      <c r="C113" s="202" t="s">
        <v>102</v>
      </c>
      <c r="D113" s="194">
        <v>2695</v>
      </c>
      <c r="E113" s="194">
        <v>621</v>
      </c>
      <c r="F113" s="193">
        <v>35</v>
      </c>
      <c r="G113" s="194">
        <v>92</v>
      </c>
      <c r="H113" s="194">
        <v>355</v>
      </c>
      <c r="I113" s="193">
        <v>528</v>
      </c>
      <c r="J113" s="193" t="s">
        <v>1105</v>
      </c>
      <c r="K113" s="193">
        <v>104</v>
      </c>
      <c r="L113" s="193">
        <v>113</v>
      </c>
      <c r="M113" s="193">
        <v>55</v>
      </c>
      <c r="N113" s="194" t="s">
        <v>1105</v>
      </c>
      <c r="O113" s="196">
        <v>1405</v>
      </c>
    </row>
    <row r="114" spans="1:15" ht="42.75" customHeight="1">
      <c r="A114" s="201" t="s">
        <v>125</v>
      </c>
      <c r="B114" s="202" t="s">
        <v>88</v>
      </c>
      <c r="C114" s="202" t="s">
        <v>126</v>
      </c>
      <c r="D114" s="193">
        <v>526</v>
      </c>
      <c r="E114" s="193">
        <v>144</v>
      </c>
      <c r="F114" s="193" t="s">
        <v>1105</v>
      </c>
      <c r="G114" s="193">
        <v>18</v>
      </c>
      <c r="H114" s="193">
        <v>82</v>
      </c>
      <c r="I114" s="193">
        <v>126</v>
      </c>
      <c r="J114" s="193">
        <v>0</v>
      </c>
      <c r="K114" s="193">
        <v>42</v>
      </c>
      <c r="L114" s="193">
        <v>29</v>
      </c>
      <c r="M114" s="193">
        <v>10</v>
      </c>
      <c r="N114" s="194">
        <v>0</v>
      </c>
      <c r="O114" s="196">
        <v>215</v>
      </c>
    </row>
    <row r="115" spans="1:15" ht="42.75" customHeight="1">
      <c r="A115" s="201" t="s">
        <v>127</v>
      </c>
      <c r="B115" s="202" t="s">
        <v>88</v>
      </c>
      <c r="C115" s="202" t="s">
        <v>126</v>
      </c>
      <c r="D115" s="193">
        <v>166</v>
      </c>
      <c r="E115" s="193">
        <v>46</v>
      </c>
      <c r="F115" s="193" t="s">
        <v>1105</v>
      </c>
      <c r="G115" s="193" t="s">
        <v>1105</v>
      </c>
      <c r="H115" s="193">
        <v>24</v>
      </c>
      <c r="I115" s="193">
        <v>42</v>
      </c>
      <c r="J115" s="193">
        <v>0</v>
      </c>
      <c r="K115" s="193">
        <v>16</v>
      </c>
      <c r="L115" s="193" t="s">
        <v>1105</v>
      </c>
      <c r="M115" s="193" t="s">
        <v>1105</v>
      </c>
      <c r="N115" s="194">
        <v>0</v>
      </c>
      <c r="O115" s="196">
        <v>69</v>
      </c>
    </row>
    <row r="116" spans="1:15" ht="42.75" customHeight="1">
      <c r="A116" s="201" t="s">
        <v>128</v>
      </c>
      <c r="B116" s="202" t="s">
        <v>88</v>
      </c>
      <c r="C116" s="202" t="s">
        <v>126</v>
      </c>
      <c r="D116" s="194">
        <v>1270</v>
      </c>
      <c r="E116" s="194">
        <v>355</v>
      </c>
      <c r="F116" s="193">
        <v>18</v>
      </c>
      <c r="G116" s="193">
        <v>41</v>
      </c>
      <c r="H116" s="194">
        <v>139</v>
      </c>
      <c r="I116" s="193">
        <v>314</v>
      </c>
      <c r="J116" s="193">
        <v>0</v>
      </c>
      <c r="K116" s="193">
        <v>110</v>
      </c>
      <c r="L116" s="193">
        <v>51</v>
      </c>
      <c r="M116" s="193">
        <v>34</v>
      </c>
      <c r="N116" s="194">
        <v>0</v>
      </c>
      <c r="O116" s="196">
        <v>562</v>
      </c>
    </row>
    <row r="117" spans="1:15" ht="42.75" customHeight="1">
      <c r="A117" s="201" t="s">
        <v>129</v>
      </c>
      <c r="B117" s="202" t="s">
        <v>88</v>
      </c>
      <c r="C117" s="202" t="s">
        <v>126</v>
      </c>
      <c r="D117" s="194">
        <v>1517</v>
      </c>
      <c r="E117" s="194">
        <v>451</v>
      </c>
      <c r="F117" s="193">
        <v>29</v>
      </c>
      <c r="G117" s="193">
        <v>47</v>
      </c>
      <c r="H117" s="193">
        <v>196</v>
      </c>
      <c r="I117" s="193">
        <v>404</v>
      </c>
      <c r="J117" s="193">
        <v>0</v>
      </c>
      <c r="K117" s="193">
        <v>99</v>
      </c>
      <c r="L117" s="193">
        <v>46</v>
      </c>
      <c r="M117" s="193">
        <v>40</v>
      </c>
      <c r="N117" s="194">
        <v>0</v>
      </c>
      <c r="O117" s="196">
        <v>656</v>
      </c>
    </row>
    <row r="118" spans="1:15" ht="42.75" customHeight="1">
      <c r="A118" s="201" t="s">
        <v>130</v>
      </c>
      <c r="B118" s="202" t="s">
        <v>88</v>
      </c>
      <c r="C118" s="202" t="s">
        <v>126</v>
      </c>
      <c r="D118" s="193">
        <v>435</v>
      </c>
      <c r="E118" s="193">
        <v>104</v>
      </c>
      <c r="F118" s="193">
        <v>5</v>
      </c>
      <c r="G118" s="193">
        <v>13</v>
      </c>
      <c r="H118" s="193">
        <v>63</v>
      </c>
      <c r="I118" s="193">
        <v>91</v>
      </c>
      <c r="J118" s="193">
        <v>0</v>
      </c>
      <c r="K118" s="193">
        <v>25</v>
      </c>
      <c r="L118" s="193">
        <v>22</v>
      </c>
      <c r="M118" s="193">
        <v>5</v>
      </c>
      <c r="N118" s="194">
        <v>0</v>
      </c>
      <c r="O118" s="196">
        <v>210</v>
      </c>
    </row>
    <row r="119" spans="1:15" ht="42.75" customHeight="1">
      <c r="A119" s="201" t="s">
        <v>131</v>
      </c>
      <c r="B119" s="202" t="s">
        <v>88</v>
      </c>
      <c r="C119" s="202" t="s">
        <v>126</v>
      </c>
      <c r="D119" s="193">
        <v>385</v>
      </c>
      <c r="E119" s="193">
        <v>89</v>
      </c>
      <c r="F119" s="193">
        <v>16</v>
      </c>
      <c r="G119" s="193">
        <v>12</v>
      </c>
      <c r="H119" s="193">
        <v>41</v>
      </c>
      <c r="I119" s="193">
        <v>77</v>
      </c>
      <c r="J119" s="193">
        <v>0</v>
      </c>
      <c r="K119" s="193">
        <v>27</v>
      </c>
      <c r="L119" s="193">
        <v>15</v>
      </c>
      <c r="M119" s="193">
        <v>6</v>
      </c>
      <c r="N119" s="194">
        <v>0</v>
      </c>
      <c r="O119" s="196">
        <v>191</v>
      </c>
    </row>
    <row r="120" spans="1:15" ht="42.75" customHeight="1">
      <c r="A120" s="201" t="s">
        <v>132</v>
      </c>
      <c r="B120" s="202" t="s">
        <v>88</v>
      </c>
      <c r="C120" s="202" t="s">
        <v>126</v>
      </c>
      <c r="D120" s="194">
        <v>10437</v>
      </c>
      <c r="E120" s="194">
        <v>3038</v>
      </c>
      <c r="F120" s="193">
        <v>136</v>
      </c>
      <c r="G120" s="194">
        <v>351</v>
      </c>
      <c r="H120" s="194">
        <v>1115</v>
      </c>
      <c r="I120" s="193">
        <v>2686</v>
      </c>
      <c r="J120" s="193" t="s">
        <v>1105</v>
      </c>
      <c r="K120" s="193">
        <v>587</v>
      </c>
      <c r="L120" s="193">
        <v>460</v>
      </c>
      <c r="M120" s="193">
        <v>372</v>
      </c>
      <c r="N120" s="194" t="s">
        <v>1105</v>
      </c>
      <c r="O120" s="195">
        <v>4714</v>
      </c>
    </row>
    <row r="121" spans="1:15" ht="42.75" customHeight="1">
      <c r="A121" s="201" t="s">
        <v>133</v>
      </c>
      <c r="B121" s="202" t="s">
        <v>88</v>
      </c>
      <c r="C121" s="202" t="s">
        <v>126</v>
      </c>
      <c r="D121" s="194">
        <v>1085</v>
      </c>
      <c r="E121" s="194">
        <v>322</v>
      </c>
      <c r="F121" s="193">
        <v>26</v>
      </c>
      <c r="G121" s="193">
        <v>45</v>
      </c>
      <c r="H121" s="193">
        <v>130</v>
      </c>
      <c r="I121" s="193">
        <v>277</v>
      </c>
      <c r="J121" s="193" t="s">
        <v>1105</v>
      </c>
      <c r="K121" s="193">
        <v>55</v>
      </c>
      <c r="L121" s="193">
        <v>53</v>
      </c>
      <c r="M121" s="193">
        <v>27</v>
      </c>
      <c r="N121" s="194">
        <v>0</v>
      </c>
      <c r="O121" s="196">
        <v>471</v>
      </c>
    </row>
    <row r="122" spans="1:15" ht="42.75" customHeight="1">
      <c r="A122" s="201" t="s">
        <v>134</v>
      </c>
      <c r="B122" s="202" t="s">
        <v>88</v>
      </c>
      <c r="C122" s="202" t="s">
        <v>126</v>
      </c>
      <c r="D122" s="193">
        <v>165</v>
      </c>
      <c r="E122" s="193">
        <v>52</v>
      </c>
      <c r="F122" s="193" t="s">
        <v>1105</v>
      </c>
      <c r="G122" s="193" t="s">
        <v>1105</v>
      </c>
      <c r="H122" s="193">
        <v>22</v>
      </c>
      <c r="I122" s="193">
        <v>50</v>
      </c>
      <c r="J122" s="193">
        <v>0</v>
      </c>
      <c r="K122" s="193">
        <v>21</v>
      </c>
      <c r="L122" s="193">
        <v>5</v>
      </c>
      <c r="M122" s="193" t="s">
        <v>1105</v>
      </c>
      <c r="N122" s="194">
        <v>0</v>
      </c>
      <c r="O122" s="196">
        <v>60</v>
      </c>
    </row>
    <row r="123" spans="1:15" ht="42.75" customHeight="1">
      <c r="A123" s="201" t="s">
        <v>135</v>
      </c>
      <c r="B123" s="202" t="s">
        <v>88</v>
      </c>
      <c r="C123" s="202" t="s">
        <v>126</v>
      </c>
      <c r="D123" s="193">
        <v>208</v>
      </c>
      <c r="E123" s="193">
        <v>56</v>
      </c>
      <c r="F123" s="193" t="s">
        <v>1105</v>
      </c>
      <c r="G123" s="193" t="s">
        <v>1105</v>
      </c>
      <c r="H123" s="193">
        <v>24</v>
      </c>
      <c r="I123" s="193">
        <v>53</v>
      </c>
      <c r="J123" s="193">
        <v>0</v>
      </c>
      <c r="K123" s="193">
        <v>14</v>
      </c>
      <c r="L123" s="193">
        <v>11</v>
      </c>
      <c r="M123" s="193" t="s">
        <v>1105</v>
      </c>
      <c r="N123" s="194">
        <v>0</v>
      </c>
      <c r="O123" s="196">
        <v>96</v>
      </c>
    </row>
    <row r="124" spans="1:15" ht="42.75" customHeight="1">
      <c r="A124" s="201" t="s">
        <v>136</v>
      </c>
      <c r="B124" s="202" t="s">
        <v>137</v>
      </c>
      <c r="C124" s="202" t="s">
        <v>138</v>
      </c>
      <c r="D124" s="194">
        <v>1253</v>
      </c>
      <c r="E124" s="194">
        <v>425</v>
      </c>
      <c r="F124" s="193">
        <v>15</v>
      </c>
      <c r="G124" s="193">
        <v>45</v>
      </c>
      <c r="H124" s="193">
        <v>130</v>
      </c>
      <c r="I124" s="193">
        <v>379</v>
      </c>
      <c r="J124" s="193">
        <v>0</v>
      </c>
      <c r="K124" s="193">
        <v>98</v>
      </c>
      <c r="L124" s="193">
        <v>40</v>
      </c>
      <c r="M124" s="193">
        <v>40</v>
      </c>
      <c r="N124" s="194" t="s">
        <v>1105</v>
      </c>
      <c r="O124" s="196">
        <v>505</v>
      </c>
    </row>
    <row r="125" spans="1:15" ht="42.75" customHeight="1">
      <c r="A125" s="201" t="s">
        <v>139</v>
      </c>
      <c r="B125" s="202" t="s">
        <v>137</v>
      </c>
      <c r="C125" s="202" t="s">
        <v>138</v>
      </c>
      <c r="D125" s="194">
        <v>4130</v>
      </c>
      <c r="E125" s="194">
        <v>1139</v>
      </c>
      <c r="F125" s="193">
        <v>45</v>
      </c>
      <c r="G125" s="194">
        <v>154</v>
      </c>
      <c r="H125" s="194">
        <v>369</v>
      </c>
      <c r="I125" s="193">
        <v>984</v>
      </c>
      <c r="J125" s="193" t="s">
        <v>1105</v>
      </c>
      <c r="K125" s="193">
        <v>296</v>
      </c>
      <c r="L125" s="193">
        <v>184</v>
      </c>
      <c r="M125" s="193">
        <v>135</v>
      </c>
      <c r="N125" s="194" t="s">
        <v>1105</v>
      </c>
      <c r="O125" s="195">
        <v>1957</v>
      </c>
    </row>
    <row r="126" spans="1:15" ht="42.75" customHeight="1">
      <c r="A126" s="201" t="s">
        <v>140</v>
      </c>
      <c r="B126" s="202" t="s">
        <v>137</v>
      </c>
      <c r="C126" s="202" t="s">
        <v>138</v>
      </c>
      <c r="D126" s="194">
        <v>6456</v>
      </c>
      <c r="E126" s="194">
        <v>1701</v>
      </c>
      <c r="F126" s="193">
        <v>76</v>
      </c>
      <c r="G126" s="194">
        <v>276</v>
      </c>
      <c r="H126" s="194">
        <v>666</v>
      </c>
      <c r="I126" s="193">
        <v>1425</v>
      </c>
      <c r="J126" s="193" t="s">
        <v>1105</v>
      </c>
      <c r="K126" s="193">
        <v>403</v>
      </c>
      <c r="L126" s="193">
        <v>286</v>
      </c>
      <c r="M126" s="193">
        <v>199</v>
      </c>
      <c r="N126" s="194">
        <v>0</v>
      </c>
      <c r="O126" s="195">
        <v>3124</v>
      </c>
    </row>
    <row r="127" spans="1:15" ht="42.75" customHeight="1">
      <c r="A127" s="201" t="s">
        <v>141</v>
      </c>
      <c r="B127" s="202" t="s">
        <v>137</v>
      </c>
      <c r="C127" s="202" t="s">
        <v>138</v>
      </c>
      <c r="D127" s="193">
        <v>109</v>
      </c>
      <c r="E127" s="193">
        <v>31</v>
      </c>
      <c r="F127" s="193" t="s">
        <v>1105</v>
      </c>
      <c r="G127" s="193" t="s">
        <v>1105</v>
      </c>
      <c r="H127" s="193">
        <v>10</v>
      </c>
      <c r="I127" s="193">
        <v>27</v>
      </c>
      <c r="J127" s="193">
        <v>0</v>
      </c>
      <c r="K127" s="193">
        <v>13</v>
      </c>
      <c r="L127" s="193">
        <v>7</v>
      </c>
      <c r="M127" s="193">
        <v>5</v>
      </c>
      <c r="N127" s="194">
        <v>0</v>
      </c>
      <c r="O127" s="196">
        <v>42</v>
      </c>
    </row>
    <row r="128" spans="1:15" ht="42.75" customHeight="1">
      <c r="A128" s="201" t="s">
        <v>142</v>
      </c>
      <c r="B128" s="202" t="s">
        <v>137</v>
      </c>
      <c r="C128" s="202" t="s">
        <v>138</v>
      </c>
      <c r="D128" s="193">
        <v>313</v>
      </c>
      <c r="E128" s="193">
        <v>102</v>
      </c>
      <c r="F128" s="193">
        <v>6</v>
      </c>
      <c r="G128" s="193">
        <v>8</v>
      </c>
      <c r="H128" s="193">
        <v>42</v>
      </c>
      <c r="I128" s="193">
        <v>94</v>
      </c>
      <c r="J128" s="193">
        <v>0</v>
      </c>
      <c r="K128" s="193">
        <v>29</v>
      </c>
      <c r="L128" s="193">
        <v>12</v>
      </c>
      <c r="M128" s="193" t="s">
        <v>1105</v>
      </c>
      <c r="N128" s="194">
        <v>0</v>
      </c>
      <c r="O128" s="196">
        <v>119</v>
      </c>
    </row>
    <row r="129" spans="1:15" ht="42.75" customHeight="1">
      <c r="A129" s="201" t="s">
        <v>143</v>
      </c>
      <c r="B129" s="202" t="s">
        <v>137</v>
      </c>
      <c r="C129" s="202" t="s">
        <v>138</v>
      </c>
      <c r="D129" s="193">
        <v>217</v>
      </c>
      <c r="E129" s="193">
        <v>63</v>
      </c>
      <c r="F129" s="193" t="s">
        <v>1105</v>
      </c>
      <c r="G129" s="193" t="s">
        <v>1105</v>
      </c>
      <c r="H129" s="193">
        <v>22</v>
      </c>
      <c r="I129" s="193">
        <v>59</v>
      </c>
      <c r="J129" s="193">
        <v>0</v>
      </c>
      <c r="K129" s="193">
        <v>19</v>
      </c>
      <c r="L129" s="193">
        <v>10</v>
      </c>
      <c r="M129" s="193">
        <v>5</v>
      </c>
      <c r="N129" s="194">
        <v>0</v>
      </c>
      <c r="O129" s="196">
        <v>95</v>
      </c>
    </row>
    <row r="130" spans="1:15" ht="42.75" customHeight="1">
      <c r="A130" s="201" t="s">
        <v>144</v>
      </c>
      <c r="B130" s="202" t="s">
        <v>137</v>
      </c>
      <c r="C130" s="202" t="s">
        <v>145</v>
      </c>
      <c r="D130" s="194">
        <v>2726</v>
      </c>
      <c r="E130" s="194">
        <v>639</v>
      </c>
      <c r="F130" s="193">
        <v>24</v>
      </c>
      <c r="G130" s="194">
        <v>66</v>
      </c>
      <c r="H130" s="194">
        <v>226</v>
      </c>
      <c r="I130" s="193">
        <v>573</v>
      </c>
      <c r="J130" s="193" t="s">
        <v>1105</v>
      </c>
      <c r="K130" s="193">
        <v>155</v>
      </c>
      <c r="L130" s="193">
        <v>95</v>
      </c>
      <c r="M130" s="193">
        <v>55</v>
      </c>
      <c r="N130" s="194">
        <v>0</v>
      </c>
      <c r="O130" s="196">
        <v>1529</v>
      </c>
    </row>
    <row r="131" spans="1:15" ht="42.75" customHeight="1">
      <c r="A131" s="201" t="s">
        <v>146</v>
      </c>
      <c r="B131" s="202" t="s">
        <v>137</v>
      </c>
      <c r="C131" s="202" t="s">
        <v>145</v>
      </c>
      <c r="D131" s="194">
        <v>6837</v>
      </c>
      <c r="E131" s="194">
        <v>1664</v>
      </c>
      <c r="F131" s="193">
        <v>42</v>
      </c>
      <c r="G131" s="194">
        <v>280</v>
      </c>
      <c r="H131" s="194">
        <v>592</v>
      </c>
      <c r="I131" s="193">
        <v>1384</v>
      </c>
      <c r="J131" s="193">
        <v>0</v>
      </c>
      <c r="K131" s="193">
        <v>310</v>
      </c>
      <c r="L131" s="193">
        <v>215</v>
      </c>
      <c r="M131" s="193">
        <v>149</v>
      </c>
      <c r="N131" s="194">
        <v>0</v>
      </c>
      <c r="O131" s="195">
        <v>3864</v>
      </c>
    </row>
    <row r="132" spans="1:15" ht="42.75" customHeight="1">
      <c r="A132" s="201" t="s">
        <v>147</v>
      </c>
      <c r="B132" s="202" t="s">
        <v>137</v>
      </c>
      <c r="C132" s="202" t="s">
        <v>145</v>
      </c>
      <c r="D132" s="193">
        <v>230</v>
      </c>
      <c r="E132" s="193">
        <v>56</v>
      </c>
      <c r="F132" s="193" t="s">
        <v>1105</v>
      </c>
      <c r="G132" s="193">
        <v>6</v>
      </c>
      <c r="H132" s="193">
        <v>29</v>
      </c>
      <c r="I132" s="193">
        <v>50</v>
      </c>
      <c r="J132" s="193">
        <v>0</v>
      </c>
      <c r="K132" s="193">
        <v>15</v>
      </c>
      <c r="L132" s="193" t="s">
        <v>1105</v>
      </c>
      <c r="M132" s="193" t="s">
        <v>1105</v>
      </c>
      <c r="N132" s="194">
        <v>0</v>
      </c>
      <c r="O132" s="196">
        <v>122</v>
      </c>
    </row>
    <row r="133" spans="1:15" ht="42.75" customHeight="1">
      <c r="A133" s="201" t="s">
        <v>148</v>
      </c>
      <c r="B133" s="202" t="s">
        <v>137</v>
      </c>
      <c r="C133" s="202" t="s">
        <v>145</v>
      </c>
      <c r="D133" s="193">
        <v>333</v>
      </c>
      <c r="E133" s="193">
        <v>79</v>
      </c>
      <c r="F133" s="193">
        <v>5</v>
      </c>
      <c r="G133" s="193">
        <v>12</v>
      </c>
      <c r="H133" s="193">
        <v>38</v>
      </c>
      <c r="I133" s="193">
        <v>67</v>
      </c>
      <c r="J133" s="193">
        <v>0</v>
      </c>
      <c r="K133" s="193">
        <v>24</v>
      </c>
      <c r="L133" s="193">
        <v>20</v>
      </c>
      <c r="M133" s="193">
        <v>7</v>
      </c>
      <c r="N133" s="194">
        <v>0</v>
      </c>
      <c r="O133" s="196">
        <v>159</v>
      </c>
    </row>
    <row r="134" spans="1:15" ht="42.75" customHeight="1">
      <c r="A134" s="201" t="s">
        <v>149</v>
      </c>
      <c r="B134" s="202" t="s">
        <v>137</v>
      </c>
      <c r="C134" s="202" t="s">
        <v>145</v>
      </c>
      <c r="D134" s="193">
        <v>278</v>
      </c>
      <c r="E134" s="193">
        <v>77</v>
      </c>
      <c r="F134" s="193">
        <v>0</v>
      </c>
      <c r="G134" s="193">
        <v>9</v>
      </c>
      <c r="H134" s="193">
        <v>30</v>
      </c>
      <c r="I134" s="193">
        <v>68</v>
      </c>
      <c r="J134" s="193">
        <v>0</v>
      </c>
      <c r="K134" s="193">
        <v>16</v>
      </c>
      <c r="L134" s="193">
        <v>9</v>
      </c>
      <c r="M134" s="193">
        <v>6</v>
      </c>
      <c r="N134" s="194">
        <v>0</v>
      </c>
      <c r="O134" s="196">
        <v>139</v>
      </c>
    </row>
    <row r="135" spans="1:15" ht="42.75" customHeight="1">
      <c r="A135" s="201" t="s">
        <v>150</v>
      </c>
      <c r="B135" s="202" t="s">
        <v>137</v>
      </c>
      <c r="C135" s="202" t="s">
        <v>145</v>
      </c>
      <c r="D135" s="193">
        <v>257</v>
      </c>
      <c r="E135" s="193">
        <v>70</v>
      </c>
      <c r="F135" s="193" t="s">
        <v>1105</v>
      </c>
      <c r="G135" s="193">
        <v>11</v>
      </c>
      <c r="H135" s="193">
        <v>24</v>
      </c>
      <c r="I135" s="193">
        <v>59</v>
      </c>
      <c r="J135" s="193">
        <v>0</v>
      </c>
      <c r="K135" s="193">
        <v>22</v>
      </c>
      <c r="L135" s="193">
        <v>9</v>
      </c>
      <c r="M135" s="193" t="s">
        <v>1105</v>
      </c>
      <c r="N135" s="194">
        <v>0</v>
      </c>
      <c r="O135" s="196">
        <v>126</v>
      </c>
    </row>
    <row r="136" spans="1:15" ht="42.75" customHeight="1">
      <c r="A136" s="201" t="s">
        <v>151</v>
      </c>
      <c r="B136" s="202" t="s">
        <v>137</v>
      </c>
      <c r="C136" s="202" t="s">
        <v>145</v>
      </c>
      <c r="D136" s="193">
        <v>311</v>
      </c>
      <c r="E136" s="193">
        <v>74</v>
      </c>
      <c r="F136" s="193">
        <v>5</v>
      </c>
      <c r="G136" s="193">
        <v>6</v>
      </c>
      <c r="H136" s="193">
        <v>43</v>
      </c>
      <c r="I136" s="193">
        <v>68</v>
      </c>
      <c r="J136" s="193">
        <v>0</v>
      </c>
      <c r="K136" s="193">
        <v>25</v>
      </c>
      <c r="L136" s="193">
        <v>6</v>
      </c>
      <c r="M136" s="193">
        <v>5</v>
      </c>
      <c r="N136" s="194">
        <v>0</v>
      </c>
      <c r="O136" s="196">
        <v>153</v>
      </c>
    </row>
    <row r="137" spans="1:15" ht="42.75" customHeight="1">
      <c r="A137" s="201" t="s">
        <v>152</v>
      </c>
      <c r="B137" s="202" t="s">
        <v>137</v>
      </c>
      <c r="C137" s="202" t="s">
        <v>145</v>
      </c>
      <c r="D137" s="193">
        <v>209</v>
      </c>
      <c r="E137" s="193">
        <v>37</v>
      </c>
      <c r="F137" s="193" t="s">
        <v>1105</v>
      </c>
      <c r="G137" s="193">
        <v>5</v>
      </c>
      <c r="H137" s="193">
        <v>27</v>
      </c>
      <c r="I137" s="193">
        <v>32</v>
      </c>
      <c r="J137" s="193">
        <v>0</v>
      </c>
      <c r="K137" s="193">
        <v>20</v>
      </c>
      <c r="L137" s="193">
        <v>5</v>
      </c>
      <c r="M137" s="193" t="s">
        <v>1105</v>
      </c>
      <c r="N137" s="194">
        <v>0</v>
      </c>
      <c r="O137" s="196">
        <v>114</v>
      </c>
    </row>
    <row r="138" spans="1:15" ht="42.75" customHeight="1">
      <c r="A138" s="201" t="s">
        <v>153</v>
      </c>
      <c r="B138" s="202" t="s">
        <v>137</v>
      </c>
      <c r="C138" s="202" t="s">
        <v>145</v>
      </c>
      <c r="D138" s="193">
        <v>295</v>
      </c>
      <c r="E138" s="193">
        <v>70</v>
      </c>
      <c r="F138" s="193" t="s">
        <v>1105</v>
      </c>
      <c r="G138" s="193">
        <v>17</v>
      </c>
      <c r="H138" s="193">
        <v>31</v>
      </c>
      <c r="I138" s="193">
        <v>53</v>
      </c>
      <c r="J138" s="193">
        <v>0</v>
      </c>
      <c r="K138" s="193">
        <v>20</v>
      </c>
      <c r="L138" s="193">
        <v>16</v>
      </c>
      <c r="M138" s="193">
        <v>9</v>
      </c>
      <c r="N138" s="194">
        <v>0</v>
      </c>
      <c r="O138" s="196">
        <v>145</v>
      </c>
    </row>
    <row r="139" spans="1:15" ht="42.75" customHeight="1">
      <c r="A139" s="201" t="s">
        <v>154</v>
      </c>
      <c r="B139" s="202" t="s">
        <v>155</v>
      </c>
      <c r="C139" s="202" t="s">
        <v>156</v>
      </c>
      <c r="D139" s="193">
        <v>111</v>
      </c>
      <c r="E139" s="193">
        <v>27</v>
      </c>
      <c r="F139" s="193" t="s">
        <v>1105</v>
      </c>
      <c r="G139" s="193" t="s">
        <v>1105</v>
      </c>
      <c r="H139" s="193">
        <v>14</v>
      </c>
      <c r="I139" s="193">
        <v>26</v>
      </c>
      <c r="J139" s="193">
        <v>0</v>
      </c>
      <c r="K139" s="193">
        <v>9</v>
      </c>
      <c r="L139" s="193">
        <v>9</v>
      </c>
      <c r="M139" s="193" t="s">
        <v>1105</v>
      </c>
      <c r="N139" s="194">
        <v>0</v>
      </c>
      <c r="O139" s="196">
        <v>47</v>
      </c>
    </row>
    <row r="140" spans="1:15" ht="42.75" customHeight="1">
      <c r="A140" s="201" t="s">
        <v>157</v>
      </c>
      <c r="B140" s="202" t="s">
        <v>155</v>
      </c>
      <c r="C140" s="202" t="s">
        <v>156</v>
      </c>
      <c r="D140" s="193">
        <v>119</v>
      </c>
      <c r="E140" s="193">
        <v>24</v>
      </c>
      <c r="F140" s="193">
        <v>7</v>
      </c>
      <c r="G140" s="193" t="s">
        <v>1105</v>
      </c>
      <c r="H140" s="193">
        <v>17</v>
      </c>
      <c r="I140" s="193">
        <v>21</v>
      </c>
      <c r="J140" s="193">
        <v>0</v>
      </c>
      <c r="K140" s="193">
        <v>7</v>
      </c>
      <c r="L140" s="193">
        <v>5</v>
      </c>
      <c r="M140" s="193" t="s">
        <v>1105</v>
      </c>
      <c r="N140" s="194">
        <v>0</v>
      </c>
      <c r="O140" s="196">
        <v>56</v>
      </c>
    </row>
    <row r="141" spans="1:15" ht="42.75" customHeight="1">
      <c r="A141" s="201" t="s">
        <v>158</v>
      </c>
      <c r="B141" s="202" t="s">
        <v>155</v>
      </c>
      <c r="C141" s="202" t="s">
        <v>156</v>
      </c>
      <c r="D141" s="193">
        <v>420</v>
      </c>
      <c r="E141" s="193">
        <v>105</v>
      </c>
      <c r="F141" s="193">
        <v>12</v>
      </c>
      <c r="G141" s="193">
        <v>8</v>
      </c>
      <c r="H141" s="193">
        <v>56</v>
      </c>
      <c r="I141" s="193">
        <v>97</v>
      </c>
      <c r="J141" s="193">
        <v>0</v>
      </c>
      <c r="K141" s="193">
        <v>34</v>
      </c>
      <c r="L141" s="193">
        <v>22</v>
      </c>
      <c r="M141" s="193">
        <v>9</v>
      </c>
      <c r="N141" s="194">
        <v>0</v>
      </c>
      <c r="O141" s="196">
        <v>182</v>
      </c>
    </row>
    <row r="142" spans="1:15" ht="42.75" customHeight="1">
      <c r="A142" s="201" t="s">
        <v>159</v>
      </c>
      <c r="B142" s="202" t="s">
        <v>155</v>
      </c>
      <c r="C142" s="202" t="s">
        <v>156</v>
      </c>
      <c r="D142" s="193">
        <v>332</v>
      </c>
      <c r="E142" s="193">
        <v>95</v>
      </c>
      <c r="F142" s="193">
        <v>6</v>
      </c>
      <c r="G142" s="193">
        <v>21</v>
      </c>
      <c r="H142" s="193">
        <v>37</v>
      </c>
      <c r="I142" s="193">
        <v>74</v>
      </c>
      <c r="J142" s="193">
        <v>0</v>
      </c>
      <c r="K142" s="193">
        <v>19</v>
      </c>
      <c r="L142" s="193">
        <v>29</v>
      </c>
      <c r="M142" s="193">
        <v>10</v>
      </c>
      <c r="N142" s="194">
        <v>0</v>
      </c>
      <c r="O142" s="196">
        <v>136</v>
      </c>
    </row>
    <row r="143" spans="1:15" ht="42.75" customHeight="1">
      <c r="A143" s="201" t="s">
        <v>160</v>
      </c>
      <c r="B143" s="202" t="s">
        <v>155</v>
      </c>
      <c r="C143" s="202" t="s">
        <v>156</v>
      </c>
      <c r="D143" s="194">
        <v>3970</v>
      </c>
      <c r="E143" s="194">
        <v>1128</v>
      </c>
      <c r="F143" s="193">
        <v>55</v>
      </c>
      <c r="G143" s="194">
        <v>171</v>
      </c>
      <c r="H143" s="194">
        <v>424</v>
      </c>
      <c r="I143" s="193">
        <v>956</v>
      </c>
      <c r="J143" s="193">
        <v>0</v>
      </c>
      <c r="K143" s="193">
        <v>234</v>
      </c>
      <c r="L143" s="193">
        <v>221</v>
      </c>
      <c r="M143" s="193">
        <v>115</v>
      </c>
      <c r="N143" s="194" t="s">
        <v>1105</v>
      </c>
      <c r="O143" s="195">
        <v>1792</v>
      </c>
    </row>
    <row r="144" spans="1:15" ht="42.75" customHeight="1">
      <c r="A144" s="201" t="s">
        <v>161</v>
      </c>
      <c r="B144" s="202" t="s">
        <v>155</v>
      </c>
      <c r="C144" s="202" t="s">
        <v>156</v>
      </c>
      <c r="D144" s="193">
        <v>315</v>
      </c>
      <c r="E144" s="193">
        <v>90</v>
      </c>
      <c r="F144" s="193">
        <v>6</v>
      </c>
      <c r="G144" s="193">
        <v>15</v>
      </c>
      <c r="H144" s="193">
        <v>37</v>
      </c>
      <c r="I144" s="193">
        <v>75</v>
      </c>
      <c r="J144" s="193">
        <v>0</v>
      </c>
      <c r="K144" s="193">
        <v>27</v>
      </c>
      <c r="L144" s="193">
        <v>25</v>
      </c>
      <c r="M144" s="193">
        <v>7</v>
      </c>
      <c r="N144" s="194">
        <v>0</v>
      </c>
      <c r="O144" s="196">
        <v>123</v>
      </c>
    </row>
    <row r="145" spans="1:15" ht="42.75" customHeight="1">
      <c r="A145" s="201" t="s">
        <v>162</v>
      </c>
      <c r="B145" s="202" t="s">
        <v>155</v>
      </c>
      <c r="C145" s="202" t="s">
        <v>156</v>
      </c>
      <c r="D145" s="193">
        <v>95</v>
      </c>
      <c r="E145" s="193">
        <v>28</v>
      </c>
      <c r="F145" s="193" t="s">
        <v>1105</v>
      </c>
      <c r="G145" s="193" t="s">
        <v>1105</v>
      </c>
      <c r="H145" s="193">
        <v>8</v>
      </c>
      <c r="I145" s="193">
        <v>25</v>
      </c>
      <c r="J145" s="193">
        <v>0</v>
      </c>
      <c r="K145" s="193" t="s">
        <v>1105</v>
      </c>
      <c r="L145" s="193">
        <v>6</v>
      </c>
      <c r="M145" s="193" t="s">
        <v>1105</v>
      </c>
      <c r="N145" s="194">
        <v>0</v>
      </c>
      <c r="O145" s="196">
        <v>44</v>
      </c>
    </row>
    <row r="146" spans="1:15" ht="42.75" customHeight="1">
      <c r="A146" s="201" t="s">
        <v>163</v>
      </c>
      <c r="B146" s="202" t="s">
        <v>155</v>
      </c>
      <c r="C146" s="202" t="s">
        <v>156</v>
      </c>
      <c r="D146" s="194">
        <v>1290</v>
      </c>
      <c r="E146" s="194">
        <v>327</v>
      </c>
      <c r="F146" s="193">
        <v>27</v>
      </c>
      <c r="G146" s="193">
        <v>54</v>
      </c>
      <c r="H146" s="193">
        <v>142</v>
      </c>
      <c r="I146" s="193">
        <v>273</v>
      </c>
      <c r="J146" s="193">
        <v>0</v>
      </c>
      <c r="K146" s="193">
        <v>86</v>
      </c>
      <c r="L146" s="193">
        <v>66</v>
      </c>
      <c r="M146" s="193">
        <v>24</v>
      </c>
      <c r="N146" s="194">
        <v>0</v>
      </c>
      <c r="O146" s="196">
        <v>618</v>
      </c>
    </row>
    <row r="147" spans="1:15" ht="42.75" customHeight="1">
      <c r="A147" s="201" t="s">
        <v>164</v>
      </c>
      <c r="B147" s="202" t="s">
        <v>155</v>
      </c>
      <c r="C147" s="202" t="s">
        <v>156</v>
      </c>
      <c r="D147" s="193">
        <v>103</v>
      </c>
      <c r="E147" s="193">
        <v>25</v>
      </c>
      <c r="F147" s="193" t="s">
        <v>1105</v>
      </c>
      <c r="G147" s="193">
        <v>0</v>
      </c>
      <c r="H147" s="193">
        <v>11</v>
      </c>
      <c r="I147" s="193">
        <v>25</v>
      </c>
      <c r="J147" s="193">
        <v>0</v>
      </c>
      <c r="K147" s="193">
        <v>10</v>
      </c>
      <c r="L147" s="193">
        <v>8</v>
      </c>
      <c r="M147" s="193" t="s">
        <v>1105</v>
      </c>
      <c r="N147" s="194">
        <v>0</v>
      </c>
      <c r="O147" s="196">
        <v>44</v>
      </c>
    </row>
    <row r="148" spans="1:15" ht="42.75" customHeight="1">
      <c r="A148" s="201" t="s">
        <v>165</v>
      </c>
      <c r="B148" s="202" t="s">
        <v>155</v>
      </c>
      <c r="C148" s="202" t="s">
        <v>156</v>
      </c>
      <c r="D148" s="193">
        <v>250</v>
      </c>
      <c r="E148" s="193">
        <v>65</v>
      </c>
      <c r="F148" s="193">
        <v>5</v>
      </c>
      <c r="G148" s="193">
        <v>8</v>
      </c>
      <c r="H148" s="193">
        <v>35</v>
      </c>
      <c r="I148" s="193">
        <v>57</v>
      </c>
      <c r="J148" s="193">
        <v>0</v>
      </c>
      <c r="K148" s="193">
        <v>8</v>
      </c>
      <c r="L148" s="193">
        <v>20</v>
      </c>
      <c r="M148" s="193" t="s">
        <v>1105</v>
      </c>
      <c r="N148" s="194">
        <v>0</v>
      </c>
      <c r="O148" s="196">
        <v>114</v>
      </c>
    </row>
    <row r="149" spans="1:15" ht="42.75" customHeight="1">
      <c r="A149" s="201" t="s">
        <v>166</v>
      </c>
      <c r="B149" s="202" t="s">
        <v>155</v>
      </c>
      <c r="C149" s="202" t="s">
        <v>156</v>
      </c>
      <c r="D149" s="194">
        <v>2594</v>
      </c>
      <c r="E149" s="194">
        <v>632</v>
      </c>
      <c r="F149" s="193">
        <v>18</v>
      </c>
      <c r="G149" s="194">
        <v>91</v>
      </c>
      <c r="H149" s="194">
        <v>280</v>
      </c>
      <c r="I149" s="193">
        <v>540</v>
      </c>
      <c r="J149" s="193" t="s">
        <v>1105</v>
      </c>
      <c r="K149" s="193">
        <v>161</v>
      </c>
      <c r="L149" s="193">
        <v>183</v>
      </c>
      <c r="M149" s="193">
        <v>83</v>
      </c>
      <c r="N149" s="194" t="s">
        <v>1105</v>
      </c>
      <c r="O149" s="195">
        <v>1235</v>
      </c>
    </row>
    <row r="150" spans="1:15" ht="42.75" customHeight="1">
      <c r="A150" s="201" t="s">
        <v>167</v>
      </c>
      <c r="B150" s="202" t="s">
        <v>155</v>
      </c>
      <c r="C150" s="202" t="s">
        <v>156</v>
      </c>
      <c r="D150" s="193">
        <v>204</v>
      </c>
      <c r="E150" s="193">
        <v>53</v>
      </c>
      <c r="F150" s="193" t="s">
        <v>1105</v>
      </c>
      <c r="G150" s="193">
        <v>9</v>
      </c>
      <c r="H150" s="193">
        <v>21</v>
      </c>
      <c r="I150" s="193">
        <v>44</v>
      </c>
      <c r="J150" s="193">
        <v>0</v>
      </c>
      <c r="K150" s="193">
        <v>12</v>
      </c>
      <c r="L150" s="193">
        <v>20</v>
      </c>
      <c r="M150" s="193">
        <v>5</v>
      </c>
      <c r="N150" s="194">
        <v>0</v>
      </c>
      <c r="O150" s="196">
        <v>91</v>
      </c>
    </row>
    <row r="151" spans="1:15" ht="42.75" customHeight="1">
      <c r="A151" s="201" t="s">
        <v>168</v>
      </c>
      <c r="B151" s="202" t="s">
        <v>169</v>
      </c>
      <c r="C151" s="202" t="s">
        <v>170</v>
      </c>
      <c r="D151" s="194">
        <v>1578</v>
      </c>
      <c r="E151" s="194">
        <v>591</v>
      </c>
      <c r="F151" s="193">
        <v>5</v>
      </c>
      <c r="G151" s="193">
        <v>84</v>
      </c>
      <c r="H151" s="194">
        <v>235</v>
      </c>
      <c r="I151" s="193">
        <v>506</v>
      </c>
      <c r="J151" s="193">
        <v>0</v>
      </c>
      <c r="K151" s="193">
        <v>120</v>
      </c>
      <c r="L151" s="193">
        <v>117</v>
      </c>
      <c r="M151" s="193">
        <v>52</v>
      </c>
      <c r="N151" s="194" t="s">
        <v>1105</v>
      </c>
      <c r="O151" s="196">
        <v>458</v>
      </c>
    </row>
    <row r="152" spans="1:15" ht="42.75" customHeight="1">
      <c r="A152" s="201" t="s">
        <v>171</v>
      </c>
      <c r="B152" s="202" t="s">
        <v>169</v>
      </c>
      <c r="C152" s="202" t="s">
        <v>170</v>
      </c>
      <c r="D152" s="193">
        <v>343</v>
      </c>
      <c r="E152" s="193">
        <v>100</v>
      </c>
      <c r="F152" s="193">
        <v>0</v>
      </c>
      <c r="G152" s="193">
        <v>13</v>
      </c>
      <c r="H152" s="193">
        <v>47</v>
      </c>
      <c r="I152" s="193">
        <v>87</v>
      </c>
      <c r="J152" s="193">
        <v>0</v>
      </c>
      <c r="K152" s="193">
        <v>16</v>
      </c>
      <c r="L152" s="193">
        <v>9</v>
      </c>
      <c r="M152" s="193">
        <v>5</v>
      </c>
      <c r="N152" s="194">
        <v>0</v>
      </c>
      <c r="O152" s="196">
        <v>166</v>
      </c>
    </row>
    <row r="153" spans="1:15" ht="42.75" customHeight="1">
      <c r="A153" s="201" t="s">
        <v>172</v>
      </c>
      <c r="B153" s="202" t="s">
        <v>169</v>
      </c>
      <c r="C153" s="202" t="s">
        <v>170</v>
      </c>
      <c r="D153" s="193">
        <v>216</v>
      </c>
      <c r="E153" s="193">
        <v>60</v>
      </c>
      <c r="F153" s="193">
        <v>0</v>
      </c>
      <c r="G153" s="193" t="s">
        <v>1105</v>
      </c>
      <c r="H153" s="193">
        <v>24</v>
      </c>
      <c r="I153" s="193">
        <v>56</v>
      </c>
      <c r="J153" s="193">
        <v>0</v>
      </c>
      <c r="K153" s="193">
        <v>12</v>
      </c>
      <c r="L153" s="193">
        <v>8</v>
      </c>
      <c r="M153" s="193" t="s">
        <v>1105</v>
      </c>
      <c r="N153" s="194">
        <v>0</v>
      </c>
      <c r="O153" s="196">
        <v>110</v>
      </c>
    </row>
    <row r="154" spans="1:15" ht="42.75" customHeight="1">
      <c r="A154" s="201" t="s">
        <v>173</v>
      </c>
      <c r="B154" s="202" t="s">
        <v>169</v>
      </c>
      <c r="C154" s="202" t="s">
        <v>170</v>
      </c>
      <c r="D154" s="193">
        <v>85</v>
      </c>
      <c r="E154" s="193">
        <v>31</v>
      </c>
      <c r="F154" s="193" t="s">
        <v>1105</v>
      </c>
      <c r="G154" s="193">
        <v>5</v>
      </c>
      <c r="H154" s="193">
        <v>6</v>
      </c>
      <c r="I154" s="193">
        <v>26</v>
      </c>
      <c r="J154" s="193">
        <v>0</v>
      </c>
      <c r="K154" s="193">
        <v>11</v>
      </c>
      <c r="L154" s="193">
        <v>6</v>
      </c>
      <c r="M154" s="193" t="s">
        <v>1105</v>
      </c>
      <c r="N154" s="194">
        <v>0</v>
      </c>
      <c r="O154" s="196">
        <v>29</v>
      </c>
    </row>
    <row r="155" spans="1:15" ht="42.75" customHeight="1">
      <c r="A155" s="201" t="s">
        <v>174</v>
      </c>
      <c r="B155" s="202" t="s">
        <v>169</v>
      </c>
      <c r="C155" s="202" t="s">
        <v>170</v>
      </c>
      <c r="D155" s="193">
        <v>529</v>
      </c>
      <c r="E155" s="193">
        <v>170</v>
      </c>
      <c r="F155" s="193" t="s">
        <v>1105</v>
      </c>
      <c r="G155" s="193">
        <v>22</v>
      </c>
      <c r="H155" s="193">
        <v>80</v>
      </c>
      <c r="I155" s="193">
        <v>148</v>
      </c>
      <c r="J155" s="193">
        <v>0</v>
      </c>
      <c r="K155" s="193">
        <v>44</v>
      </c>
      <c r="L155" s="193">
        <v>31</v>
      </c>
      <c r="M155" s="193">
        <v>13</v>
      </c>
      <c r="N155" s="194">
        <v>0</v>
      </c>
      <c r="O155" s="196">
        <v>189</v>
      </c>
    </row>
    <row r="156" spans="1:15" ht="42.75" customHeight="1">
      <c r="A156" s="201" t="s">
        <v>175</v>
      </c>
      <c r="B156" s="202" t="s">
        <v>169</v>
      </c>
      <c r="C156" s="202" t="s">
        <v>170</v>
      </c>
      <c r="D156" s="194">
        <v>9771</v>
      </c>
      <c r="E156" s="194">
        <v>3593</v>
      </c>
      <c r="F156" s="193">
        <v>21</v>
      </c>
      <c r="G156" s="194">
        <v>484</v>
      </c>
      <c r="H156" s="194">
        <v>984</v>
      </c>
      <c r="I156" s="193">
        <v>3108</v>
      </c>
      <c r="J156" s="193" t="s">
        <v>1105</v>
      </c>
      <c r="K156" s="193">
        <v>462</v>
      </c>
      <c r="L156" s="193">
        <v>492</v>
      </c>
      <c r="M156" s="193">
        <v>480</v>
      </c>
      <c r="N156" s="194" t="s">
        <v>1105</v>
      </c>
      <c r="O156" s="195">
        <v>3735</v>
      </c>
    </row>
    <row r="157" spans="1:15" ht="42.75" customHeight="1">
      <c r="A157" s="201" t="s">
        <v>176</v>
      </c>
      <c r="B157" s="202" t="s">
        <v>169</v>
      </c>
      <c r="C157" s="202" t="s">
        <v>170</v>
      </c>
      <c r="D157" s="194">
        <v>577</v>
      </c>
      <c r="E157" s="194">
        <v>255</v>
      </c>
      <c r="F157" s="193" t="s">
        <v>1105</v>
      </c>
      <c r="G157" s="193">
        <v>21</v>
      </c>
      <c r="H157" s="193">
        <v>72</v>
      </c>
      <c r="I157" s="193">
        <v>234</v>
      </c>
      <c r="J157" s="193">
        <v>0</v>
      </c>
      <c r="K157" s="193">
        <v>34</v>
      </c>
      <c r="L157" s="193">
        <v>26</v>
      </c>
      <c r="M157" s="193">
        <v>14</v>
      </c>
      <c r="N157" s="194">
        <v>0</v>
      </c>
      <c r="O157" s="196">
        <v>174</v>
      </c>
    </row>
    <row r="158" spans="1:15" ht="42.75" customHeight="1">
      <c r="A158" s="201" t="s">
        <v>177</v>
      </c>
      <c r="B158" s="202" t="s">
        <v>169</v>
      </c>
      <c r="C158" s="202" t="s">
        <v>170</v>
      </c>
      <c r="D158" s="193">
        <v>875</v>
      </c>
      <c r="E158" s="193">
        <v>216</v>
      </c>
      <c r="F158" s="193" t="s">
        <v>1105</v>
      </c>
      <c r="G158" s="193">
        <v>24</v>
      </c>
      <c r="H158" s="193">
        <v>171</v>
      </c>
      <c r="I158" s="193">
        <v>192</v>
      </c>
      <c r="J158" s="193">
        <v>0</v>
      </c>
      <c r="K158" s="193">
        <v>45</v>
      </c>
      <c r="L158" s="193">
        <v>37</v>
      </c>
      <c r="M158" s="193">
        <v>14</v>
      </c>
      <c r="N158" s="194">
        <v>0</v>
      </c>
      <c r="O158" s="196">
        <v>389</v>
      </c>
    </row>
    <row r="159" spans="1:15" ht="42.75" customHeight="1">
      <c r="A159" s="201" t="s">
        <v>178</v>
      </c>
      <c r="B159" s="202" t="s">
        <v>169</v>
      </c>
      <c r="C159" s="202" t="s">
        <v>170</v>
      </c>
      <c r="D159" s="193">
        <v>202</v>
      </c>
      <c r="E159" s="193">
        <v>70</v>
      </c>
      <c r="F159" s="193">
        <v>0</v>
      </c>
      <c r="G159" s="193">
        <v>15</v>
      </c>
      <c r="H159" s="193">
        <v>25</v>
      </c>
      <c r="I159" s="193">
        <v>55</v>
      </c>
      <c r="J159" s="193">
        <v>0</v>
      </c>
      <c r="K159" s="193">
        <v>12</v>
      </c>
      <c r="L159" s="193">
        <v>17</v>
      </c>
      <c r="M159" s="193">
        <v>5</v>
      </c>
      <c r="N159" s="194">
        <v>0</v>
      </c>
      <c r="O159" s="196">
        <v>73</v>
      </c>
    </row>
    <row r="160" spans="1:15" ht="42.75" customHeight="1">
      <c r="A160" s="201" t="s">
        <v>179</v>
      </c>
      <c r="B160" s="202" t="s">
        <v>169</v>
      </c>
      <c r="C160" s="202" t="s">
        <v>170</v>
      </c>
      <c r="D160" s="193">
        <v>197</v>
      </c>
      <c r="E160" s="193">
        <v>65</v>
      </c>
      <c r="F160" s="193" t="s">
        <v>1105</v>
      </c>
      <c r="G160" s="193">
        <v>9</v>
      </c>
      <c r="H160" s="193">
        <v>26</v>
      </c>
      <c r="I160" s="193">
        <v>56</v>
      </c>
      <c r="J160" s="193">
        <v>0</v>
      </c>
      <c r="K160" s="193">
        <v>30</v>
      </c>
      <c r="L160" s="193">
        <v>6</v>
      </c>
      <c r="M160" s="193" t="s">
        <v>1105</v>
      </c>
      <c r="N160" s="194">
        <v>0</v>
      </c>
      <c r="O160" s="196">
        <v>64</v>
      </c>
    </row>
    <row r="161" spans="1:15" ht="42.75" customHeight="1">
      <c r="A161" s="201" t="s">
        <v>180</v>
      </c>
      <c r="B161" s="202" t="s">
        <v>169</v>
      </c>
      <c r="C161" s="202" t="s">
        <v>170</v>
      </c>
      <c r="D161" s="193">
        <v>103</v>
      </c>
      <c r="E161" s="193">
        <v>26</v>
      </c>
      <c r="F161" s="193">
        <v>0</v>
      </c>
      <c r="G161" s="193">
        <v>5</v>
      </c>
      <c r="H161" s="193">
        <v>20</v>
      </c>
      <c r="I161" s="193">
        <v>21</v>
      </c>
      <c r="J161" s="193">
        <v>0</v>
      </c>
      <c r="K161" s="193">
        <v>10</v>
      </c>
      <c r="L161" s="193">
        <v>11</v>
      </c>
      <c r="M161" s="193" t="s">
        <v>1105</v>
      </c>
      <c r="N161" s="194">
        <v>0</v>
      </c>
      <c r="O161" s="196">
        <v>33</v>
      </c>
    </row>
    <row r="162" spans="1:15" ht="42.75" customHeight="1">
      <c r="A162" s="201" t="s">
        <v>181</v>
      </c>
      <c r="B162" s="202" t="s">
        <v>169</v>
      </c>
      <c r="C162" s="202" t="s">
        <v>170</v>
      </c>
      <c r="D162" s="194">
        <v>1536</v>
      </c>
      <c r="E162" s="194">
        <v>541</v>
      </c>
      <c r="F162" s="193" t="s">
        <v>1105</v>
      </c>
      <c r="G162" s="193">
        <v>61</v>
      </c>
      <c r="H162" s="193">
        <v>230</v>
      </c>
      <c r="I162" s="193">
        <v>479</v>
      </c>
      <c r="J162" s="193" t="s">
        <v>1105</v>
      </c>
      <c r="K162" s="193">
        <v>71</v>
      </c>
      <c r="L162" s="193">
        <v>90</v>
      </c>
      <c r="M162" s="193">
        <v>50</v>
      </c>
      <c r="N162" s="194" t="s">
        <v>1105</v>
      </c>
      <c r="O162" s="196">
        <v>550</v>
      </c>
    </row>
    <row r="163" spans="1:15" ht="42.75" customHeight="1">
      <c r="A163" s="201" t="s">
        <v>182</v>
      </c>
      <c r="B163" s="202" t="s">
        <v>169</v>
      </c>
      <c r="C163" s="202" t="s">
        <v>170</v>
      </c>
      <c r="D163" s="193">
        <v>255</v>
      </c>
      <c r="E163" s="193">
        <v>90</v>
      </c>
      <c r="F163" s="193" t="s">
        <v>1105</v>
      </c>
      <c r="G163" s="193">
        <v>11</v>
      </c>
      <c r="H163" s="193">
        <v>38</v>
      </c>
      <c r="I163" s="193">
        <v>79</v>
      </c>
      <c r="J163" s="193">
        <v>0</v>
      </c>
      <c r="K163" s="193">
        <v>21</v>
      </c>
      <c r="L163" s="193">
        <v>11</v>
      </c>
      <c r="M163" s="193" t="s">
        <v>1105</v>
      </c>
      <c r="N163" s="194">
        <v>0</v>
      </c>
      <c r="O163" s="196">
        <v>89</v>
      </c>
    </row>
    <row r="164" spans="1:15" ht="42.75" customHeight="1">
      <c r="A164" s="201" t="s">
        <v>183</v>
      </c>
      <c r="B164" s="202" t="s">
        <v>169</v>
      </c>
      <c r="C164" s="202" t="s">
        <v>170</v>
      </c>
      <c r="D164" s="193">
        <v>502</v>
      </c>
      <c r="E164" s="193">
        <v>167</v>
      </c>
      <c r="F164" s="193" t="s">
        <v>1105</v>
      </c>
      <c r="G164" s="193">
        <v>19</v>
      </c>
      <c r="H164" s="193">
        <v>76</v>
      </c>
      <c r="I164" s="193">
        <v>148</v>
      </c>
      <c r="J164" s="193">
        <v>0</v>
      </c>
      <c r="K164" s="193">
        <v>46</v>
      </c>
      <c r="L164" s="193">
        <v>14</v>
      </c>
      <c r="M164" s="193">
        <v>17</v>
      </c>
      <c r="N164" s="194">
        <v>0</v>
      </c>
      <c r="O164" s="196">
        <v>180</v>
      </c>
    </row>
    <row r="165" spans="1:15" ht="42.75" customHeight="1">
      <c r="A165" s="201" t="s">
        <v>184</v>
      </c>
      <c r="B165" s="202" t="s">
        <v>169</v>
      </c>
      <c r="C165" s="202" t="s">
        <v>170</v>
      </c>
      <c r="D165" s="193">
        <v>76</v>
      </c>
      <c r="E165" s="193">
        <v>24</v>
      </c>
      <c r="F165" s="193">
        <v>0</v>
      </c>
      <c r="G165" s="193" t="s">
        <v>1105</v>
      </c>
      <c r="H165" s="193">
        <v>13</v>
      </c>
      <c r="I165" s="193">
        <v>22</v>
      </c>
      <c r="J165" s="193">
        <v>0</v>
      </c>
      <c r="K165" s="193">
        <v>8</v>
      </c>
      <c r="L165" s="193">
        <v>7</v>
      </c>
      <c r="M165" s="193" t="s">
        <v>1105</v>
      </c>
      <c r="N165" s="194">
        <v>0</v>
      </c>
      <c r="O165" s="196">
        <v>22</v>
      </c>
    </row>
    <row r="166" spans="1:15" ht="42.75" customHeight="1">
      <c r="A166" s="201" t="s">
        <v>185</v>
      </c>
      <c r="B166" s="202" t="s">
        <v>169</v>
      </c>
      <c r="C166" s="202" t="s">
        <v>170</v>
      </c>
      <c r="D166" s="193">
        <v>150</v>
      </c>
      <c r="E166" s="193">
        <v>49</v>
      </c>
      <c r="F166" s="193">
        <v>0</v>
      </c>
      <c r="G166" s="193" t="s">
        <v>1105</v>
      </c>
      <c r="H166" s="193">
        <v>23</v>
      </c>
      <c r="I166" s="193">
        <v>45</v>
      </c>
      <c r="J166" s="193">
        <v>0</v>
      </c>
      <c r="K166" s="193">
        <v>9</v>
      </c>
      <c r="L166" s="193">
        <v>11</v>
      </c>
      <c r="M166" s="193" t="s">
        <v>1105</v>
      </c>
      <c r="N166" s="194">
        <v>0</v>
      </c>
      <c r="O166" s="196">
        <v>54</v>
      </c>
    </row>
    <row r="167" spans="1:15" ht="42.75" customHeight="1">
      <c r="A167" s="201" t="s">
        <v>186</v>
      </c>
      <c r="B167" s="202" t="s">
        <v>169</v>
      </c>
      <c r="C167" s="202" t="s">
        <v>170</v>
      </c>
      <c r="D167" s="194">
        <v>1936</v>
      </c>
      <c r="E167" s="194">
        <v>545</v>
      </c>
      <c r="F167" s="193">
        <v>6</v>
      </c>
      <c r="G167" s="193">
        <v>76</v>
      </c>
      <c r="H167" s="193">
        <v>249</v>
      </c>
      <c r="I167" s="193">
        <v>469</v>
      </c>
      <c r="J167" s="193">
        <v>0</v>
      </c>
      <c r="K167" s="193">
        <v>93</v>
      </c>
      <c r="L167" s="193">
        <v>79</v>
      </c>
      <c r="M167" s="193">
        <v>60</v>
      </c>
      <c r="N167" s="194">
        <v>0</v>
      </c>
      <c r="O167" s="196">
        <v>904</v>
      </c>
    </row>
    <row r="168" spans="1:15" ht="42.75" customHeight="1">
      <c r="A168" s="201" t="s">
        <v>187</v>
      </c>
      <c r="B168" s="202" t="s">
        <v>169</v>
      </c>
      <c r="C168" s="202" t="s">
        <v>170</v>
      </c>
      <c r="D168" s="193">
        <v>121</v>
      </c>
      <c r="E168" s="193">
        <v>36</v>
      </c>
      <c r="F168" s="193">
        <v>0</v>
      </c>
      <c r="G168" s="193">
        <v>7</v>
      </c>
      <c r="H168" s="193">
        <v>13</v>
      </c>
      <c r="I168" s="193">
        <v>29</v>
      </c>
      <c r="J168" s="193">
        <v>0</v>
      </c>
      <c r="K168" s="193">
        <v>8</v>
      </c>
      <c r="L168" s="193" t="s">
        <v>1105</v>
      </c>
      <c r="M168" s="193">
        <v>0</v>
      </c>
      <c r="N168" s="194">
        <v>0</v>
      </c>
      <c r="O168" s="196">
        <v>61</v>
      </c>
    </row>
    <row r="169" spans="1:15" ht="42.75" customHeight="1">
      <c r="A169" s="201" t="s">
        <v>188</v>
      </c>
      <c r="B169" s="202" t="s">
        <v>169</v>
      </c>
      <c r="C169" s="202" t="s">
        <v>170</v>
      </c>
      <c r="D169" s="193">
        <v>198</v>
      </c>
      <c r="E169" s="193">
        <v>64</v>
      </c>
      <c r="F169" s="193">
        <v>0</v>
      </c>
      <c r="G169" s="193">
        <v>11</v>
      </c>
      <c r="H169" s="193">
        <v>36</v>
      </c>
      <c r="I169" s="193">
        <v>53</v>
      </c>
      <c r="J169" s="193">
        <v>0</v>
      </c>
      <c r="K169" s="193">
        <v>15</v>
      </c>
      <c r="L169" s="193">
        <v>13</v>
      </c>
      <c r="M169" s="193">
        <v>8</v>
      </c>
      <c r="N169" s="194">
        <v>0</v>
      </c>
      <c r="O169" s="196">
        <v>62</v>
      </c>
    </row>
    <row r="170" spans="1:15" ht="42.75" customHeight="1">
      <c r="A170" s="201" t="s">
        <v>189</v>
      </c>
      <c r="B170" s="202" t="s">
        <v>190</v>
      </c>
      <c r="C170" s="202" t="s">
        <v>191</v>
      </c>
      <c r="D170" s="193">
        <v>190</v>
      </c>
      <c r="E170" s="193">
        <v>57</v>
      </c>
      <c r="F170" s="193" t="s">
        <v>1105</v>
      </c>
      <c r="G170" s="193">
        <v>7</v>
      </c>
      <c r="H170" s="193">
        <v>30</v>
      </c>
      <c r="I170" s="193">
        <v>50</v>
      </c>
      <c r="J170" s="193">
        <v>0</v>
      </c>
      <c r="K170" s="193">
        <v>10</v>
      </c>
      <c r="L170" s="193">
        <v>9</v>
      </c>
      <c r="M170" s="193">
        <v>5</v>
      </c>
      <c r="N170" s="194">
        <v>0</v>
      </c>
      <c r="O170" s="196">
        <v>78</v>
      </c>
    </row>
    <row r="171" spans="1:15" ht="42.75" customHeight="1">
      <c r="A171" s="201" t="s">
        <v>192</v>
      </c>
      <c r="B171" s="202" t="s">
        <v>190</v>
      </c>
      <c r="C171" s="202" t="s">
        <v>191</v>
      </c>
      <c r="D171" s="193">
        <v>283</v>
      </c>
      <c r="E171" s="193">
        <v>99</v>
      </c>
      <c r="F171" s="193">
        <v>0</v>
      </c>
      <c r="G171" s="193">
        <v>10</v>
      </c>
      <c r="H171" s="193">
        <v>55</v>
      </c>
      <c r="I171" s="193">
        <v>89</v>
      </c>
      <c r="J171" s="193">
        <v>0</v>
      </c>
      <c r="K171" s="193">
        <v>32</v>
      </c>
      <c r="L171" s="193">
        <v>9</v>
      </c>
      <c r="M171" s="193">
        <v>5</v>
      </c>
      <c r="N171" s="194">
        <v>0</v>
      </c>
      <c r="O171" s="196">
        <v>83</v>
      </c>
    </row>
    <row r="172" spans="1:15" ht="42.75" customHeight="1">
      <c r="A172" s="201" t="s">
        <v>193</v>
      </c>
      <c r="B172" s="202" t="s">
        <v>190</v>
      </c>
      <c r="C172" s="202" t="s">
        <v>191</v>
      </c>
      <c r="D172" s="194">
        <v>5949</v>
      </c>
      <c r="E172" s="194">
        <v>2162</v>
      </c>
      <c r="F172" s="193" t="s">
        <v>1105</v>
      </c>
      <c r="G172" s="194">
        <v>258</v>
      </c>
      <c r="H172" s="194">
        <v>510</v>
      </c>
      <c r="I172" s="193">
        <v>1904</v>
      </c>
      <c r="J172" s="193" t="s">
        <v>1105</v>
      </c>
      <c r="K172" s="193">
        <v>327</v>
      </c>
      <c r="L172" s="193">
        <v>238</v>
      </c>
      <c r="M172" s="193">
        <v>375</v>
      </c>
      <c r="N172" s="194">
        <v>0</v>
      </c>
      <c r="O172" s="195">
        <v>2331</v>
      </c>
    </row>
    <row r="173" spans="1:15" ht="42.75" customHeight="1">
      <c r="A173" s="201" t="s">
        <v>194</v>
      </c>
      <c r="B173" s="202" t="s">
        <v>190</v>
      </c>
      <c r="C173" s="202" t="s">
        <v>191</v>
      </c>
      <c r="D173" s="193">
        <v>467</v>
      </c>
      <c r="E173" s="193">
        <v>85</v>
      </c>
      <c r="F173" s="193">
        <v>0</v>
      </c>
      <c r="G173" s="193" t="s">
        <v>1105</v>
      </c>
      <c r="H173" s="193">
        <v>90</v>
      </c>
      <c r="I173" s="193">
        <v>82</v>
      </c>
      <c r="J173" s="193">
        <v>0</v>
      </c>
      <c r="K173" s="193">
        <v>23</v>
      </c>
      <c r="L173" s="193">
        <v>7</v>
      </c>
      <c r="M173" s="193" t="s">
        <v>1105</v>
      </c>
      <c r="N173" s="194">
        <v>0</v>
      </c>
      <c r="O173" s="196">
        <v>259</v>
      </c>
    </row>
    <row r="174" spans="1:15" ht="42.75" customHeight="1">
      <c r="A174" s="201" t="s">
        <v>195</v>
      </c>
      <c r="B174" s="202" t="s">
        <v>190</v>
      </c>
      <c r="C174" s="202" t="s">
        <v>191</v>
      </c>
      <c r="D174" s="194">
        <v>637</v>
      </c>
      <c r="E174" s="194">
        <v>226</v>
      </c>
      <c r="F174" s="193" t="s">
        <v>1105</v>
      </c>
      <c r="G174" s="193">
        <v>18</v>
      </c>
      <c r="H174" s="193">
        <v>89</v>
      </c>
      <c r="I174" s="193">
        <v>208</v>
      </c>
      <c r="J174" s="193">
        <v>0</v>
      </c>
      <c r="K174" s="193">
        <v>72</v>
      </c>
      <c r="L174" s="193">
        <v>18</v>
      </c>
      <c r="M174" s="193">
        <v>16</v>
      </c>
      <c r="N174" s="194">
        <v>0</v>
      </c>
      <c r="O174" s="196">
        <v>212</v>
      </c>
    </row>
    <row r="175" spans="1:15" ht="42.75" customHeight="1">
      <c r="A175" s="201" t="s">
        <v>196</v>
      </c>
      <c r="B175" s="202" t="s">
        <v>190</v>
      </c>
      <c r="C175" s="202" t="s">
        <v>191</v>
      </c>
      <c r="D175" s="194">
        <v>974</v>
      </c>
      <c r="E175" s="194">
        <v>342</v>
      </c>
      <c r="F175" s="193">
        <v>0</v>
      </c>
      <c r="G175" s="193">
        <v>39</v>
      </c>
      <c r="H175" s="193">
        <v>123</v>
      </c>
      <c r="I175" s="193">
        <v>303</v>
      </c>
      <c r="J175" s="193" t="s">
        <v>1105</v>
      </c>
      <c r="K175" s="193">
        <v>43</v>
      </c>
      <c r="L175" s="193">
        <v>34</v>
      </c>
      <c r="M175" s="193">
        <v>23</v>
      </c>
      <c r="N175" s="194">
        <v>0</v>
      </c>
      <c r="O175" s="196">
        <v>408</v>
      </c>
    </row>
    <row r="176" spans="1:15" ht="42.75" customHeight="1">
      <c r="A176" s="201" t="s">
        <v>197</v>
      </c>
      <c r="B176" s="202" t="s">
        <v>190</v>
      </c>
      <c r="C176" s="202" t="s">
        <v>191</v>
      </c>
      <c r="D176" s="194">
        <v>694</v>
      </c>
      <c r="E176" s="194">
        <v>202</v>
      </c>
      <c r="F176" s="193" t="s">
        <v>1105</v>
      </c>
      <c r="G176" s="193">
        <v>35</v>
      </c>
      <c r="H176" s="193">
        <v>65</v>
      </c>
      <c r="I176" s="193">
        <v>167</v>
      </c>
      <c r="J176" s="193">
        <v>0</v>
      </c>
      <c r="K176" s="193">
        <v>63</v>
      </c>
      <c r="L176" s="193">
        <v>24</v>
      </c>
      <c r="M176" s="193">
        <v>13</v>
      </c>
      <c r="N176" s="194">
        <v>0</v>
      </c>
      <c r="O176" s="196">
        <v>323</v>
      </c>
    </row>
    <row r="177" spans="1:15" ht="42.75" customHeight="1">
      <c r="A177" s="201" t="s">
        <v>198</v>
      </c>
      <c r="B177" s="202" t="s">
        <v>190</v>
      </c>
      <c r="C177" s="202" t="s">
        <v>191</v>
      </c>
      <c r="D177" s="194">
        <v>836</v>
      </c>
      <c r="E177" s="194">
        <v>277</v>
      </c>
      <c r="F177" s="193">
        <v>0</v>
      </c>
      <c r="G177" s="193">
        <v>35</v>
      </c>
      <c r="H177" s="193">
        <v>84</v>
      </c>
      <c r="I177" s="193">
        <v>242</v>
      </c>
      <c r="J177" s="193">
        <v>0</v>
      </c>
      <c r="K177" s="193">
        <v>51</v>
      </c>
      <c r="L177" s="193">
        <v>24</v>
      </c>
      <c r="M177" s="193">
        <v>22</v>
      </c>
      <c r="N177" s="194">
        <v>0</v>
      </c>
      <c r="O177" s="196">
        <v>377</v>
      </c>
    </row>
    <row r="178" spans="1:15" ht="42.75" customHeight="1">
      <c r="A178" s="201" t="s">
        <v>199</v>
      </c>
      <c r="B178" s="202" t="s">
        <v>190</v>
      </c>
      <c r="C178" s="202" t="s">
        <v>191</v>
      </c>
      <c r="D178" s="194">
        <v>709</v>
      </c>
      <c r="E178" s="194">
        <v>208</v>
      </c>
      <c r="F178" s="193" t="s">
        <v>1105</v>
      </c>
      <c r="G178" s="193">
        <v>34</v>
      </c>
      <c r="H178" s="193">
        <v>119</v>
      </c>
      <c r="I178" s="193">
        <v>174</v>
      </c>
      <c r="J178" s="193">
        <v>0</v>
      </c>
      <c r="K178" s="193">
        <v>49</v>
      </c>
      <c r="L178" s="193">
        <v>19</v>
      </c>
      <c r="M178" s="193">
        <v>12</v>
      </c>
      <c r="N178" s="194">
        <v>0</v>
      </c>
      <c r="O178" s="196">
        <v>296</v>
      </c>
    </row>
    <row r="179" spans="1:15" ht="42.75" customHeight="1">
      <c r="A179" s="201" t="s">
        <v>200</v>
      </c>
      <c r="B179" s="202" t="s">
        <v>190</v>
      </c>
      <c r="C179" s="202" t="s">
        <v>191</v>
      </c>
      <c r="D179" s="193">
        <v>472</v>
      </c>
      <c r="E179" s="193">
        <v>148</v>
      </c>
      <c r="F179" s="193">
        <v>0</v>
      </c>
      <c r="G179" s="193">
        <v>16</v>
      </c>
      <c r="H179" s="193">
        <v>44</v>
      </c>
      <c r="I179" s="193">
        <v>132</v>
      </c>
      <c r="J179" s="193">
        <v>0</v>
      </c>
      <c r="K179" s="193">
        <v>36</v>
      </c>
      <c r="L179" s="193">
        <v>19</v>
      </c>
      <c r="M179" s="193">
        <v>18</v>
      </c>
      <c r="N179" s="194">
        <v>0</v>
      </c>
      <c r="O179" s="196">
        <v>207</v>
      </c>
    </row>
    <row r="180" spans="1:15" ht="42.75" customHeight="1">
      <c r="A180" s="201" t="s">
        <v>201</v>
      </c>
      <c r="B180" s="202" t="s">
        <v>190</v>
      </c>
      <c r="C180" s="202" t="s">
        <v>191</v>
      </c>
      <c r="D180" s="193">
        <v>265</v>
      </c>
      <c r="E180" s="193">
        <v>98</v>
      </c>
      <c r="F180" s="193">
        <v>0</v>
      </c>
      <c r="G180" s="193">
        <v>9</v>
      </c>
      <c r="H180" s="193">
        <v>27</v>
      </c>
      <c r="I180" s="193">
        <v>89</v>
      </c>
      <c r="J180" s="193">
        <v>0</v>
      </c>
      <c r="K180" s="193">
        <v>30</v>
      </c>
      <c r="L180" s="193">
        <v>10</v>
      </c>
      <c r="M180" s="193">
        <v>7</v>
      </c>
      <c r="N180" s="194">
        <v>0</v>
      </c>
      <c r="O180" s="196">
        <v>93</v>
      </c>
    </row>
    <row r="181" spans="1:15" ht="42.75" customHeight="1">
      <c r="A181" s="201" t="s">
        <v>202</v>
      </c>
      <c r="B181" s="202" t="s">
        <v>190</v>
      </c>
      <c r="C181" s="202" t="s">
        <v>191</v>
      </c>
      <c r="D181" s="193">
        <v>112</v>
      </c>
      <c r="E181" s="193">
        <v>34</v>
      </c>
      <c r="F181" s="193">
        <v>0</v>
      </c>
      <c r="G181" s="193" t="s">
        <v>1105</v>
      </c>
      <c r="H181" s="193">
        <v>17</v>
      </c>
      <c r="I181" s="193">
        <v>31</v>
      </c>
      <c r="J181" s="193">
        <v>0</v>
      </c>
      <c r="K181" s="193">
        <v>8</v>
      </c>
      <c r="L181" s="193" t="s">
        <v>1105</v>
      </c>
      <c r="M181" s="193" t="s">
        <v>1105</v>
      </c>
      <c r="N181" s="194">
        <v>0</v>
      </c>
      <c r="O181" s="196">
        <v>47</v>
      </c>
    </row>
    <row r="182" spans="1:15" ht="42.75" customHeight="1">
      <c r="A182" s="201" t="s">
        <v>203</v>
      </c>
      <c r="B182" s="202" t="s">
        <v>190</v>
      </c>
      <c r="C182" s="202" t="s">
        <v>191</v>
      </c>
      <c r="D182" s="193">
        <v>265</v>
      </c>
      <c r="E182" s="193">
        <v>93</v>
      </c>
      <c r="F182" s="193" t="s">
        <v>1105</v>
      </c>
      <c r="G182" s="193">
        <v>5</v>
      </c>
      <c r="H182" s="193">
        <v>33</v>
      </c>
      <c r="I182" s="193">
        <v>88</v>
      </c>
      <c r="J182" s="193">
        <v>0</v>
      </c>
      <c r="K182" s="193">
        <v>32</v>
      </c>
      <c r="L182" s="193">
        <v>9</v>
      </c>
      <c r="M182" s="193">
        <v>6</v>
      </c>
      <c r="N182" s="194">
        <v>0</v>
      </c>
      <c r="O182" s="196">
        <v>87</v>
      </c>
    </row>
    <row r="183" spans="1:15" ht="42.75" customHeight="1">
      <c r="A183" s="201" t="s">
        <v>204</v>
      </c>
      <c r="B183" s="202" t="s">
        <v>205</v>
      </c>
      <c r="C183" s="202" t="s">
        <v>206</v>
      </c>
      <c r="D183" s="193">
        <v>392</v>
      </c>
      <c r="E183" s="193">
        <v>109</v>
      </c>
      <c r="F183" s="193">
        <v>0</v>
      </c>
      <c r="G183" s="193">
        <v>7</v>
      </c>
      <c r="H183" s="193">
        <v>39</v>
      </c>
      <c r="I183" s="193">
        <v>102</v>
      </c>
      <c r="J183" s="193">
        <v>0</v>
      </c>
      <c r="K183" s="193">
        <v>25</v>
      </c>
      <c r="L183" s="193">
        <v>13</v>
      </c>
      <c r="M183" s="193">
        <v>7</v>
      </c>
      <c r="N183" s="194">
        <v>0</v>
      </c>
      <c r="O183" s="196">
        <v>199</v>
      </c>
    </row>
    <row r="184" spans="1:15" ht="42.75" customHeight="1">
      <c r="A184" s="201" t="s">
        <v>207</v>
      </c>
      <c r="B184" s="202" t="s">
        <v>205</v>
      </c>
      <c r="C184" s="202" t="s">
        <v>206</v>
      </c>
      <c r="D184" s="193">
        <v>330</v>
      </c>
      <c r="E184" s="193">
        <v>75</v>
      </c>
      <c r="F184" s="193" t="s">
        <v>1105</v>
      </c>
      <c r="G184" s="193">
        <v>10</v>
      </c>
      <c r="H184" s="193">
        <v>36</v>
      </c>
      <c r="I184" s="193">
        <v>65</v>
      </c>
      <c r="J184" s="193">
        <v>0</v>
      </c>
      <c r="K184" s="193">
        <v>28</v>
      </c>
      <c r="L184" s="193">
        <v>13</v>
      </c>
      <c r="M184" s="193">
        <v>5</v>
      </c>
      <c r="N184" s="194">
        <v>0</v>
      </c>
      <c r="O184" s="196">
        <v>170</v>
      </c>
    </row>
    <row r="185" spans="1:15" ht="42.75" customHeight="1">
      <c r="A185" s="201" t="s">
        <v>208</v>
      </c>
      <c r="B185" s="202" t="s">
        <v>205</v>
      </c>
      <c r="C185" s="202" t="s">
        <v>206</v>
      </c>
      <c r="D185" s="194">
        <v>12845</v>
      </c>
      <c r="E185" s="194">
        <v>3306</v>
      </c>
      <c r="F185" s="193">
        <v>82</v>
      </c>
      <c r="G185" s="194">
        <v>427</v>
      </c>
      <c r="H185" s="194">
        <v>987</v>
      </c>
      <c r="I185" s="193">
        <v>2879</v>
      </c>
      <c r="J185" s="193" t="s">
        <v>1105</v>
      </c>
      <c r="K185" s="193">
        <v>524</v>
      </c>
      <c r="L185" s="193">
        <v>422</v>
      </c>
      <c r="M185" s="193">
        <v>564</v>
      </c>
      <c r="N185" s="194">
        <v>0</v>
      </c>
      <c r="O185" s="195">
        <v>6951</v>
      </c>
    </row>
    <row r="186" spans="1:15" ht="42.75" customHeight="1">
      <c r="A186" s="201" t="s">
        <v>209</v>
      </c>
      <c r="B186" s="202" t="s">
        <v>205</v>
      </c>
      <c r="C186" s="202" t="s">
        <v>206</v>
      </c>
      <c r="D186" s="194">
        <v>1500</v>
      </c>
      <c r="E186" s="194">
        <v>359</v>
      </c>
      <c r="F186" s="193">
        <v>13</v>
      </c>
      <c r="G186" s="193">
        <v>49</v>
      </c>
      <c r="H186" s="194">
        <v>152</v>
      </c>
      <c r="I186" s="193">
        <v>310</v>
      </c>
      <c r="J186" s="193">
        <v>0</v>
      </c>
      <c r="K186" s="193">
        <v>117</v>
      </c>
      <c r="L186" s="193">
        <v>47</v>
      </c>
      <c r="M186" s="193">
        <v>28</v>
      </c>
      <c r="N186" s="194">
        <v>0</v>
      </c>
      <c r="O186" s="196">
        <v>784</v>
      </c>
    </row>
    <row r="187" spans="1:15" ht="42.75" customHeight="1">
      <c r="A187" s="201" t="s">
        <v>210</v>
      </c>
      <c r="B187" s="202" t="s">
        <v>205</v>
      </c>
      <c r="C187" s="202" t="s">
        <v>206</v>
      </c>
      <c r="D187" s="193">
        <v>103</v>
      </c>
      <c r="E187" s="193">
        <v>24</v>
      </c>
      <c r="F187" s="193">
        <v>0</v>
      </c>
      <c r="G187" s="193" t="s">
        <v>1105</v>
      </c>
      <c r="H187" s="193">
        <v>11</v>
      </c>
      <c r="I187" s="193">
        <v>23</v>
      </c>
      <c r="J187" s="193">
        <v>0</v>
      </c>
      <c r="K187" s="193">
        <v>6</v>
      </c>
      <c r="L187" s="193" t="s">
        <v>1105</v>
      </c>
      <c r="M187" s="193" t="s">
        <v>1105</v>
      </c>
      <c r="N187" s="194">
        <v>0</v>
      </c>
      <c r="O187" s="196">
        <v>59</v>
      </c>
    </row>
    <row r="188" spans="1:15" ht="42.75" customHeight="1">
      <c r="A188" s="201" t="s">
        <v>211</v>
      </c>
      <c r="B188" s="202" t="s">
        <v>205</v>
      </c>
      <c r="C188" s="202" t="s">
        <v>206</v>
      </c>
      <c r="D188" s="193">
        <v>258</v>
      </c>
      <c r="E188" s="193">
        <v>67</v>
      </c>
      <c r="F188" s="193" t="s">
        <v>1105</v>
      </c>
      <c r="G188" s="193">
        <v>6</v>
      </c>
      <c r="H188" s="193">
        <v>28</v>
      </c>
      <c r="I188" s="193">
        <v>61</v>
      </c>
      <c r="J188" s="193">
        <v>0</v>
      </c>
      <c r="K188" s="193">
        <v>16</v>
      </c>
      <c r="L188" s="193">
        <v>7</v>
      </c>
      <c r="M188" s="193">
        <v>8</v>
      </c>
      <c r="N188" s="194">
        <v>0</v>
      </c>
      <c r="O188" s="196">
        <v>130</v>
      </c>
    </row>
    <row r="189" spans="1:15" ht="42.75" customHeight="1">
      <c r="A189" s="201" t="s">
        <v>212</v>
      </c>
      <c r="B189" s="202" t="s">
        <v>205</v>
      </c>
      <c r="C189" s="202" t="s">
        <v>206</v>
      </c>
      <c r="D189" s="194">
        <v>661</v>
      </c>
      <c r="E189" s="194">
        <v>145</v>
      </c>
      <c r="F189" s="193" t="s">
        <v>1105</v>
      </c>
      <c r="G189" s="193">
        <v>17</v>
      </c>
      <c r="H189" s="193">
        <v>59</v>
      </c>
      <c r="I189" s="193">
        <v>127</v>
      </c>
      <c r="J189" s="193">
        <v>0</v>
      </c>
      <c r="K189" s="193">
        <v>38</v>
      </c>
      <c r="L189" s="193">
        <v>25</v>
      </c>
      <c r="M189" s="193">
        <v>14</v>
      </c>
      <c r="N189" s="194" t="s">
        <v>1105</v>
      </c>
      <c r="O189" s="196">
        <v>378</v>
      </c>
    </row>
    <row r="190" spans="1:15" ht="42.75" customHeight="1">
      <c r="A190" s="201" t="s">
        <v>213</v>
      </c>
      <c r="B190" s="202" t="s">
        <v>205</v>
      </c>
      <c r="C190" s="202" t="s">
        <v>206</v>
      </c>
      <c r="D190" s="193">
        <v>111</v>
      </c>
      <c r="E190" s="193">
        <v>33</v>
      </c>
      <c r="F190" s="193">
        <v>0</v>
      </c>
      <c r="G190" s="193">
        <v>5</v>
      </c>
      <c r="H190" s="193">
        <v>16</v>
      </c>
      <c r="I190" s="193">
        <v>28</v>
      </c>
      <c r="J190" s="193">
        <v>0</v>
      </c>
      <c r="K190" s="193">
        <v>7</v>
      </c>
      <c r="L190" s="193">
        <v>5</v>
      </c>
      <c r="M190" s="193">
        <v>6</v>
      </c>
      <c r="N190" s="194">
        <v>0</v>
      </c>
      <c r="O190" s="196">
        <v>44</v>
      </c>
    </row>
    <row r="191" spans="1:15" ht="42.75" customHeight="1">
      <c r="A191" s="201" t="s">
        <v>214</v>
      </c>
      <c r="B191" s="202" t="s">
        <v>205</v>
      </c>
      <c r="C191" s="202" t="s">
        <v>206</v>
      </c>
      <c r="D191" s="193">
        <v>85</v>
      </c>
      <c r="E191" s="193">
        <v>14</v>
      </c>
      <c r="F191" s="193" t="s">
        <v>1105</v>
      </c>
      <c r="G191" s="193">
        <v>0</v>
      </c>
      <c r="H191" s="193" t="s">
        <v>1105</v>
      </c>
      <c r="I191" s="193">
        <v>14</v>
      </c>
      <c r="J191" s="193">
        <v>0</v>
      </c>
      <c r="K191" s="193" t="s">
        <v>1105</v>
      </c>
      <c r="L191" s="193" t="s">
        <v>1105</v>
      </c>
      <c r="M191" s="193" t="s">
        <v>1105</v>
      </c>
      <c r="N191" s="194">
        <v>0</v>
      </c>
      <c r="O191" s="196">
        <v>57</v>
      </c>
    </row>
    <row r="192" spans="1:15" ht="42.75" customHeight="1">
      <c r="A192" s="201" t="s">
        <v>215</v>
      </c>
      <c r="B192" s="202" t="s">
        <v>205</v>
      </c>
      <c r="C192" s="202" t="s">
        <v>206</v>
      </c>
      <c r="D192" s="193">
        <v>264</v>
      </c>
      <c r="E192" s="193">
        <v>61</v>
      </c>
      <c r="F192" s="193" t="s">
        <v>1105</v>
      </c>
      <c r="G192" s="193">
        <v>8</v>
      </c>
      <c r="H192" s="193">
        <v>22</v>
      </c>
      <c r="I192" s="193">
        <v>53</v>
      </c>
      <c r="J192" s="193">
        <v>0</v>
      </c>
      <c r="K192" s="193">
        <v>11</v>
      </c>
      <c r="L192" s="193">
        <v>5</v>
      </c>
      <c r="M192" s="193" t="s">
        <v>1105</v>
      </c>
      <c r="N192" s="194">
        <v>0</v>
      </c>
      <c r="O192" s="196">
        <v>159</v>
      </c>
    </row>
    <row r="193" spans="1:15" ht="42.75" customHeight="1">
      <c r="A193" s="201" t="s">
        <v>216</v>
      </c>
      <c r="B193" s="202" t="s">
        <v>205</v>
      </c>
      <c r="C193" s="202" t="s">
        <v>206</v>
      </c>
      <c r="D193" s="193">
        <v>87</v>
      </c>
      <c r="E193" s="193">
        <v>19</v>
      </c>
      <c r="F193" s="193" t="s">
        <v>1105</v>
      </c>
      <c r="G193" s="193" t="s">
        <v>1105</v>
      </c>
      <c r="H193" s="193">
        <v>8</v>
      </c>
      <c r="I193" s="193">
        <v>17</v>
      </c>
      <c r="J193" s="193">
        <v>0</v>
      </c>
      <c r="K193" s="193">
        <v>8</v>
      </c>
      <c r="L193" s="193" t="s">
        <v>1105</v>
      </c>
      <c r="M193" s="193" t="s">
        <v>1105</v>
      </c>
      <c r="N193" s="194">
        <v>0</v>
      </c>
      <c r="O193" s="196">
        <v>46</v>
      </c>
    </row>
    <row r="194" spans="1:15" ht="42.75" customHeight="1">
      <c r="A194" s="201" t="s">
        <v>217</v>
      </c>
      <c r="B194" s="202" t="s">
        <v>205</v>
      </c>
      <c r="C194" s="202" t="s">
        <v>206</v>
      </c>
      <c r="D194" s="194">
        <v>1593</v>
      </c>
      <c r="E194" s="194">
        <v>365</v>
      </c>
      <c r="F194" s="193">
        <v>11</v>
      </c>
      <c r="G194" s="193">
        <v>43</v>
      </c>
      <c r="H194" s="193">
        <v>186</v>
      </c>
      <c r="I194" s="193">
        <v>322</v>
      </c>
      <c r="J194" s="193">
        <v>0</v>
      </c>
      <c r="K194" s="193">
        <v>60</v>
      </c>
      <c r="L194" s="193">
        <v>52</v>
      </c>
      <c r="M194" s="193">
        <v>40</v>
      </c>
      <c r="N194" s="194">
        <v>0</v>
      </c>
      <c r="O194" s="196">
        <v>879</v>
      </c>
    </row>
    <row r="195" spans="1:15" ht="42.75" customHeight="1">
      <c r="A195" s="201" t="s">
        <v>218</v>
      </c>
      <c r="B195" s="202" t="s">
        <v>205</v>
      </c>
      <c r="C195" s="202" t="s">
        <v>206</v>
      </c>
      <c r="D195" s="193">
        <v>29</v>
      </c>
      <c r="E195" s="193">
        <v>8</v>
      </c>
      <c r="F195" s="193">
        <v>0</v>
      </c>
      <c r="G195" s="193">
        <v>0</v>
      </c>
      <c r="H195" s="193">
        <v>7</v>
      </c>
      <c r="I195" s="193">
        <v>8</v>
      </c>
      <c r="J195" s="193">
        <v>0</v>
      </c>
      <c r="K195" s="193" t="s">
        <v>1105</v>
      </c>
      <c r="L195" s="193" t="s">
        <v>1105</v>
      </c>
      <c r="M195" s="193">
        <v>0</v>
      </c>
      <c r="N195" s="194">
        <v>0</v>
      </c>
      <c r="O195" s="196">
        <v>9</v>
      </c>
    </row>
    <row r="196" spans="1:15" ht="42.75" customHeight="1">
      <c r="A196" s="201" t="s">
        <v>219</v>
      </c>
      <c r="B196" s="202" t="s">
        <v>205</v>
      </c>
      <c r="C196" s="202" t="s">
        <v>206</v>
      </c>
      <c r="D196" s="193">
        <v>93</v>
      </c>
      <c r="E196" s="193">
        <v>24</v>
      </c>
      <c r="F196" s="193">
        <v>0</v>
      </c>
      <c r="G196" s="193" t="s">
        <v>1105</v>
      </c>
      <c r="H196" s="193">
        <v>9</v>
      </c>
      <c r="I196" s="193">
        <v>23</v>
      </c>
      <c r="J196" s="193">
        <v>0</v>
      </c>
      <c r="K196" s="193">
        <v>5</v>
      </c>
      <c r="L196" s="193" t="s">
        <v>1105</v>
      </c>
      <c r="M196" s="193" t="s">
        <v>1105</v>
      </c>
      <c r="N196" s="194">
        <v>0</v>
      </c>
      <c r="O196" s="196">
        <v>49</v>
      </c>
    </row>
    <row r="197" spans="1:15" ht="42.75" customHeight="1">
      <c r="A197" s="201" t="s">
        <v>220</v>
      </c>
      <c r="B197" s="202" t="s">
        <v>205</v>
      </c>
      <c r="C197" s="202" t="s">
        <v>206</v>
      </c>
      <c r="D197" s="193">
        <v>684</v>
      </c>
      <c r="E197" s="193">
        <v>174</v>
      </c>
      <c r="F197" s="193" t="s">
        <v>1105</v>
      </c>
      <c r="G197" s="193">
        <v>20</v>
      </c>
      <c r="H197" s="193">
        <v>77</v>
      </c>
      <c r="I197" s="193">
        <v>154</v>
      </c>
      <c r="J197" s="193">
        <v>0</v>
      </c>
      <c r="K197" s="193">
        <v>35</v>
      </c>
      <c r="L197" s="193">
        <v>22</v>
      </c>
      <c r="M197" s="193">
        <v>25</v>
      </c>
      <c r="N197" s="194">
        <v>0</v>
      </c>
      <c r="O197" s="196">
        <v>350</v>
      </c>
    </row>
    <row r="198" spans="1:15" ht="42.75" customHeight="1">
      <c r="A198" s="201" t="s">
        <v>221</v>
      </c>
      <c r="B198" s="202" t="s">
        <v>205</v>
      </c>
      <c r="C198" s="202" t="s">
        <v>206</v>
      </c>
      <c r="D198" s="193">
        <v>313</v>
      </c>
      <c r="E198" s="193">
        <v>84</v>
      </c>
      <c r="F198" s="193" t="s">
        <v>1105</v>
      </c>
      <c r="G198" s="193">
        <v>10</v>
      </c>
      <c r="H198" s="193">
        <v>29</v>
      </c>
      <c r="I198" s="193">
        <v>74</v>
      </c>
      <c r="J198" s="193">
        <v>0</v>
      </c>
      <c r="K198" s="193">
        <v>14</v>
      </c>
      <c r="L198" s="193">
        <v>8</v>
      </c>
      <c r="M198" s="193">
        <v>6</v>
      </c>
      <c r="N198" s="194">
        <v>0</v>
      </c>
      <c r="O198" s="196">
        <v>170</v>
      </c>
    </row>
    <row r="199" spans="1:15" ht="42.75" customHeight="1">
      <c r="A199" s="201" t="s">
        <v>222</v>
      </c>
      <c r="B199" s="202" t="s">
        <v>205</v>
      </c>
      <c r="C199" s="202" t="s">
        <v>206</v>
      </c>
      <c r="D199" s="193">
        <v>259</v>
      </c>
      <c r="E199" s="193">
        <v>71</v>
      </c>
      <c r="F199" s="193" t="s">
        <v>1105</v>
      </c>
      <c r="G199" s="193">
        <v>5</v>
      </c>
      <c r="H199" s="193">
        <v>19</v>
      </c>
      <c r="I199" s="193">
        <v>66</v>
      </c>
      <c r="J199" s="193">
        <v>0</v>
      </c>
      <c r="K199" s="193">
        <v>19</v>
      </c>
      <c r="L199" s="193">
        <v>7</v>
      </c>
      <c r="M199" s="193">
        <v>6</v>
      </c>
      <c r="N199" s="194">
        <v>0</v>
      </c>
      <c r="O199" s="196">
        <v>135</v>
      </c>
    </row>
    <row r="200" spans="1:15" ht="42.75" customHeight="1">
      <c r="A200" s="201" t="s">
        <v>223</v>
      </c>
      <c r="B200" s="202" t="s">
        <v>205</v>
      </c>
      <c r="C200" s="202" t="s">
        <v>206</v>
      </c>
      <c r="D200" s="194">
        <v>818</v>
      </c>
      <c r="E200" s="194">
        <v>171</v>
      </c>
      <c r="F200" s="193" t="s">
        <v>1105</v>
      </c>
      <c r="G200" s="193">
        <v>23</v>
      </c>
      <c r="H200" s="193">
        <v>78</v>
      </c>
      <c r="I200" s="193">
        <v>147</v>
      </c>
      <c r="J200" s="193">
        <v>0</v>
      </c>
      <c r="K200" s="193">
        <v>50</v>
      </c>
      <c r="L200" s="193">
        <v>31</v>
      </c>
      <c r="M200" s="193">
        <v>13</v>
      </c>
      <c r="N200" s="194" t="s">
        <v>1105</v>
      </c>
      <c r="O200" s="196">
        <v>472</v>
      </c>
    </row>
    <row r="201" spans="1:15" ht="42.75" customHeight="1">
      <c r="A201" s="201" t="s">
        <v>224</v>
      </c>
      <c r="B201" s="202" t="s">
        <v>205</v>
      </c>
      <c r="C201" s="202" t="s">
        <v>206</v>
      </c>
      <c r="D201" s="193">
        <v>174</v>
      </c>
      <c r="E201" s="193">
        <v>46</v>
      </c>
      <c r="F201" s="193" t="s">
        <v>1105</v>
      </c>
      <c r="G201" s="193">
        <v>6</v>
      </c>
      <c r="H201" s="193">
        <v>27</v>
      </c>
      <c r="I201" s="193">
        <v>40</v>
      </c>
      <c r="J201" s="193">
        <v>0</v>
      </c>
      <c r="K201" s="193">
        <v>15</v>
      </c>
      <c r="L201" s="193" t="s">
        <v>1105</v>
      </c>
      <c r="M201" s="193" t="s">
        <v>1105</v>
      </c>
      <c r="N201" s="194">
        <v>0</v>
      </c>
      <c r="O201" s="196">
        <v>79</v>
      </c>
    </row>
    <row r="202" spans="1:15" ht="42.75" customHeight="1">
      <c r="A202" s="201" t="s">
        <v>225</v>
      </c>
      <c r="B202" s="202" t="s">
        <v>205</v>
      </c>
      <c r="C202" s="202" t="s">
        <v>206</v>
      </c>
      <c r="D202" s="193">
        <v>277</v>
      </c>
      <c r="E202" s="193">
        <v>67</v>
      </c>
      <c r="F202" s="193" t="s">
        <v>1105</v>
      </c>
      <c r="G202" s="193">
        <v>9</v>
      </c>
      <c r="H202" s="193">
        <v>35</v>
      </c>
      <c r="I202" s="193">
        <v>58</v>
      </c>
      <c r="J202" s="193">
        <v>0</v>
      </c>
      <c r="K202" s="193">
        <v>23</v>
      </c>
      <c r="L202" s="193" t="s">
        <v>1105</v>
      </c>
      <c r="M202" s="193" t="s">
        <v>1105</v>
      </c>
      <c r="N202" s="194">
        <v>0</v>
      </c>
      <c r="O202" s="196">
        <v>144</v>
      </c>
    </row>
    <row r="203" spans="1:15" ht="42.75" customHeight="1">
      <c r="A203" s="201" t="s">
        <v>226</v>
      </c>
      <c r="B203" s="202" t="s">
        <v>205</v>
      </c>
      <c r="C203" s="202" t="s">
        <v>206</v>
      </c>
      <c r="D203" s="193">
        <v>438</v>
      </c>
      <c r="E203" s="193">
        <v>100</v>
      </c>
      <c r="F203" s="193">
        <v>9</v>
      </c>
      <c r="G203" s="193">
        <v>11</v>
      </c>
      <c r="H203" s="193">
        <v>40</v>
      </c>
      <c r="I203" s="193">
        <v>89</v>
      </c>
      <c r="J203" s="193">
        <v>0</v>
      </c>
      <c r="K203" s="193">
        <v>31</v>
      </c>
      <c r="L203" s="193">
        <v>20</v>
      </c>
      <c r="M203" s="193">
        <v>6</v>
      </c>
      <c r="N203" s="194">
        <v>0</v>
      </c>
      <c r="O203" s="196">
        <v>232</v>
      </c>
    </row>
    <row r="204" spans="1:15" ht="42.75" customHeight="1">
      <c r="A204" s="201" t="s">
        <v>227</v>
      </c>
      <c r="B204" s="202" t="s">
        <v>205</v>
      </c>
      <c r="C204" s="202" t="s">
        <v>206</v>
      </c>
      <c r="D204" s="194">
        <v>1983</v>
      </c>
      <c r="E204" s="194">
        <v>381</v>
      </c>
      <c r="F204" s="193">
        <v>11</v>
      </c>
      <c r="G204" s="193">
        <v>37</v>
      </c>
      <c r="H204" s="194">
        <v>180</v>
      </c>
      <c r="I204" s="193">
        <v>344</v>
      </c>
      <c r="J204" s="193">
        <v>0</v>
      </c>
      <c r="K204" s="193">
        <v>96</v>
      </c>
      <c r="L204" s="193">
        <v>43</v>
      </c>
      <c r="M204" s="193">
        <v>43</v>
      </c>
      <c r="N204" s="194">
        <v>0</v>
      </c>
      <c r="O204" s="196">
        <v>1229</v>
      </c>
    </row>
    <row r="205" spans="1:15" ht="42.75" customHeight="1">
      <c r="A205" s="201" t="s">
        <v>228</v>
      </c>
      <c r="B205" s="202" t="s">
        <v>229</v>
      </c>
      <c r="C205" s="202" t="s">
        <v>230</v>
      </c>
      <c r="D205" s="193">
        <v>800</v>
      </c>
      <c r="E205" s="193">
        <v>213</v>
      </c>
      <c r="F205" s="193">
        <v>9</v>
      </c>
      <c r="G205" s="193">
        <v>40</v>
      </c>
      <c r="H205" s="193">
        <v>98</v>
      </c>
      <c r="I205" s="193">
        <v>172</v>
      </c>
      <c r="J205" s="193">
        <v>0</v>
      </c>
      <c r="K205" s="193">
        <v>53</v>
      </c>
      <c r="L205" s="193">
        <v>30</v>
      </c>
      <c r="M205" s="193">
        <v>18</v>
      </c>
      <c r="N205" s="194" t="s">
        <v>1105</v>
      </c>
      <c r="O205" s="196">
        <v>379</v>
      </c>
    </row>
    <row r="206" spans="1:15" ht="42.75" customHeight="1">
      <c r="A206" s="201" t="s">
        <v>231</v>
      </c>
      <c r="B206" s="202" t="s">
        <v>229</v>
      </c>
      <c r="C206" s="202" t="s">
        <v>230</v>
      </c>
      <c r="D206" s="193">
        <v>942</v>
      </c>
      <c r="E206" s="193">
        <v>223</v>
      </c>
      <c r="F206" s="193">
        <v>9</v>
      </c>
      <c r="G206" s="193">
        <v>26</v>
      </c>
      <c r="H206" s="193">
        <v>251</v>
      </c>
      <c r="I206" s="193">
        <v>197</v>
      </c>
      <c r="J206" s="193">
        <v>0</v>
      </c>
      <c r="K206" s="193">
        <v>37</v>
      </c>
      <c r="L206" s="193">
        <v>47</v>
      </c>
      <c r="M206" s="193">
        <v>8</v>
      </c>
      <c r="N206" s="194">
        <v>0</v>
      </c>
      <c r="O206" s="196">
        <v>367</v>
      </c>
    </row>
    <row r="207" spans="1:15" ht="42.75" customHeight="1">
      <c r="A207" s="201" t="s">
        <v>232</v>
      </c>
      <c r="B207" s="202" t="s">
        <v>229</v>
      </c>
      <c r="C207" s="202" t="s">
        <v>230</v>
      </c>
      <c r="D207" s="193">
        <v>208</v>
      </c>
      <c r="E207" s="193">
        <v>46</v>
      </c>
      <c r="F207" s="193" t="s">
        <v>1105</v>
      </c>
      <c r="G207" s="193">
        <v>5</v>
      </c>
      <c r="H207" s="193">
        <v>27</v>
      </c>
      <c r="I207" s="193">
        <v>41</v>
      </c>
      <c r="J207" s="193">
        <v>0</v>
      </c>
      <c r="K207" s="193">
        <v>11</v>
      </c>
      <c r="L207" s="193">
        <v>9</v>
      </c>
      <c r="M207" s="193" t="s">
        <v>1105</v>
      </c>
      <c r="N207" s="194">
        <v>0</v>
      </c>
      <c r="O207" s="196">
        <v>107</v>
      </c>
    </row>
    <row r="208" spans="1:15" ht="42.75" customHeight="1">
      <c r="A208" s="201" t="s">
        <v>233</v>
      </c>
      <c r="B208" s="202" t="s">
        <v>229</v>
      </c>
      <c r="C208" s="202" t="s">
        <v>230</v>
      </c>
      <c r="D208" s="193">
        <v>832</v>
      </c>
      <c r="E208" s="193">
        <v>177</v>
      </c>
      <c r="F208" s="193">
        <v>6</v>
      </c>
      <c r="G208" s="193">
        <v>23</v>
      </c>
      <c r="H208" s="193">
        <v>136</v>
      </c>
      <c r="I208" s="193">
        <v>154</v>
      </c>
      <c r="J208" s="193">
        <v>0</v>
      </c>
      <c r="K208" s="193">
        <v>33</v>
      </c>
      <c r="L208" s="193">
        <v>26</v>
      </c>
      <c r="M208" s="193">
        <v>18</v>
      </c>
      <c r="N208" s="194">
        <v>0</v>
      </c>
      <c r="O208" s="196">
        <v>436</v>
      </c>
    </row>
    <row r="209" spans="1:15" ht="42.75" customHeight="1">
      <c r="A209" s="201" t="s">
        <v>234</v>
      </c>
      <c r="B209" s="202" t="s">
        <v>229</v>
      </c>
      <c r="C209" s="202" t="s">
        <v>230</v>
      </c>
      <c r="D209" s="193">
        <v>90</v>
      </c>
      <c r="E209" s="193">
        <v>18</v>
      </c>
      <c r="F209" s="193" t="s">
        <v>1105</v>
      </c>
      <c r="G209" s="193" t="s">
        <v>1105</v>
      </c>
      <c r="H209" s="193">
        <v>16</v>
      </c>
      <c r="I209" s="193">
        <v>16</v>
      </c>
      <c r="J209" s="193">
        <v>0</v>
      </c>
      <c r="K209" s="193">
        <v>7</v>
      </c>
      <c r="L209" s="193">
        <v>5</v>
      </c>
      <c r="M209" s="193" t="s">
        <v>1105</v>
      </c>
      <c r="N209" s="194">
        <v>0</v>
      </c>
      <c r="O209" s="196">
        <v>41</v>
      </c>
    </row>
    <row r="210" spans="1:15" ht="42.75" customHeight="1">
      <c r="A210" s="201" t="s">
        <v>235</v>
      </c>
      <c r="B210" s="202" t="s">
        <v>229</v>
      </c>
      <c r="C210" s="202" t="s">
        <v>230</v>
      </c>
      <c r="D210" s="193">
        <v>393</v>
      </c>
      <c r="E210" s="193">
        <v>91</v>
      </c>
      <c r="F210" s="193" t="s">
        <v>1105</v>
      </c>
      <c r="G210" s="193">
        <v>13</v>
      </c>
      <c r="H210" s="193">
        <v>46</v>
      </c>
      <c r="I210" s="193">
        <v>78</v>
      </c>
      <c r="J210" s="193">
        <v>0</v>
      </c>
      <c r="K210" s="193">
        <v>22</v>
      </c>
      <c r="L210" s="193">
        <v>10</v>
      </c>
      <c r="M210" s="193">
        <v>9</v>
      </c>
      <c r="N210" s="194">
        <v>0</v>
      </c>
      <c r="O210" s="196">
        <v>213</v>
      </c>
    </row>
    <row r="211" spans="1:15" ht="42.75" customHeight="1">
      <c r="A211" s="201" t="s">
        <v>236</v>
      </c>
      <c r="B211" s="202" t="s">
        <v>229</v>
      </c>
      <c r="C211" s="202" t="s">
        <v>230</v>
      </c>
      <c r="D211" s="193">
        <v>58</v>
      </c>
      <c r="E211" s="193">
        <v>17</v>
      </c>
      <c r="F211" s="193">
        <v>0</v>
      </c>
      <c r="G211" s="193" t="s">
        <v>1105</v>
      </c>
      <c r="H211" s="193">
        <v>9</v>
      </c>
      <c r="I211" s="193">
        <v>14</v>
      </c>
      <c r="J211" s="193">
        <v>0</v>
      </c>
      <c r="K211" s="193" t="s">
        <v>1105</v>
      </c>
      <c r="L211" s="193" t="s">
        <v>1105</v>
      </c>
      <c r="M211" s="193">
        <v>0</v>
      </c>
      <c r="N211" s="194">
        <v>0</v>
      </c>
      <c r="O211" s="196">
        <v>26</v>
      </c>
    </row>
    <row r="212" spans="1:15" ht="42.75" customHeight="1">
      <c r="A212" s="201" t="s">
        <v>237</v>
      </c>
      <c r="B212" s="202" t="s">
        <v>229</v>
      </c>
      <c r="C212" s="202" t="s">
        <v>230</v>
      </c>
      <c r="D212" s="194">
        <v>1073</v>
      </c>
      <c r="E212" s="194">
        <v>229</v>
      </c>
      <c r="F212" s="193">
        <v>5</v>
      </c>
      <c r="G212" s="193">
        <v>40</v>
      </c>
      <c r="H212" s="193">
        <v>164</v>
      </c>
      <c r="I212" s="193">
        <v>189</v>
      </c>
      <c r="J212" s="193">
        <v>0</v>
      </c>
      <c r="K212" s="193">
        <v>43</v>
      </c>
      <c r="L212" s="193">
        <v>40</v>
      </c>
      <c r="M212" s="193">
        <v>20</v>
      </c>
      <c r="N212" s="194">
        <v>0</v>
      </c>
      <c r="O212" s="196">
        <v>571</v>
      </c>
    </row>
    <row r="213" spans="1:15" ht="42.75" customHeight="1">
      <c r="A213" s="201" t="s">
        <v>238</v>
      </c>
      <c r="B213" s="202" t="s">
        <v>229</v>
      </c>
      <c r="C213" s="202" t="s">
        <v>230</v>
      </c>
      <c r="D213" s="194">
        <v>1216</v>
      </c>
      <c r="E213" s="194">
        <v>268</v>
      </c>
      <c r="F213" s="193">
        <v>6</v>
      </c>
      <c r="G213" s="193">
        <v>44</v>
      </c>
      <c r="H213" s="193">
        <v>189</v>
      </c>
      <c r="I213" s="193">
        <v>224</v>
      </c>
      <c r="J213" s="193" t="s">
        <v>1105</v>
      </c>
      <c r="K213" s="193">
        <v>50</v>
      </c>
      <c r="L213" s="193">
        <v>40</v>
      </c>
      <c r="M213" s="193">
        <v>31</v>
      </c>
      <c r="N213" s="194">
        <v>0</v>
      </c>
      <c r="O213" s="196">
        <v>631</v>
      </c>
    </row>
    <row r="214" spans="1:15" ht="42.75" customHeight="1">
      <c r="A214" s="201" t="s">
        <v>239</v>
      </c>
      <c r="B214" s="202" t="s">
        <v>229</v>
      </c>
      <c r="C214" s="202" t="s">
        <v>230</v>
      </c>
      <c r="D214" s="193">
        <v>253</v>
      </c>
      <c r="E214" s="193">
        <v>69</v>
      </c>
      <c r="F214" s="193" t="s">
        <v>1105</v>
      </c>
      <c r="G214" s="193">
        <v>8</v>
      </c>
      <c r="H214" s="193">
        <v>65</v>
      </c>
      <c r="I214" s="193">
        <v>61</v>
      </c>
      <c r="J214" s="193">
        <v>0</v>
      </c>
      <c r="K214" s="193">
        <v>11</v>
      </c>
      <c r="L214" s="193" t="s">
        <v>1105</v>
      </c>
      <c r="M214" s="193" t="s">
        <v>1105</v>
      </c>
      <c r="N214" s="194">
        <v>0</v>
      </c>
      <c r="O214" s="196">
        <v>96</v>
      </c>
    </row>
    <row r="215" spans="1:15" ht="42.75" customHeight="1">
      <c r="A215" s="201" t="s">
        <v>240</v>
      </c>
      <c r="B215" s="202" t="s">
        <v>229</v>
      </c>
      <c r="C215" s="202" t="s">
        <v>230</v>
      </c>
      <c r="D215" s="194">
        <v>1544</v>
      </c>
      <c r="E215" s="194">
        <v>354</v>
      </c>
      <c r="F215" s="193">
        <v>9</v>
      </c>
      <c r="G215" s="193">
        <v>55</v>
      </c>
      <c r="H215" s="193">
        <v>237</v>
      </c>
      <c r="I215" s="193">
        <v>299</v>
      </c>
      <c r="J215" s="193">
        <v>0</v>
      </c>
      <c r="K215" s="193">
        <v>60</v>
      </c>
      <c r="L215" s="193">
        <v>49</v>
      </c>
      <c r="M215" s="193">
        <v>25</v>
      </c>
      <c r="N215" s="194">
        <v>0</v>
      </c>
      <c r="O215" s="196">
        <v>810</v>
      </c>
    </row>
    <row r="216" spans="1:15" ht="42.75" customHeight="1">
      <c r="A216" s="201" t="s">
        <v>241</v>
      </c>
      <c r="B216" s="202" t="s">
        <v>229</v>
      </c>
      <c r="C216" s="202" t="s">
        <v>230</v>
      </c>
      <c r="D216" s="193">
        <v>191</v>
      </c>
      <c r="E216" s="193">
        <v>35</v>
      </c>
      <c r="F216" s="193" t="s">
        <v>1105</v>
      </c>
      <c r="G216" s="193" t="s">
        <v>1105</v>
      </c>
      <c r="H216" s="193">
        <v>22</v>
      </c>
      <c r="I216" s="193">
        <v>31</v>
      </c>
      <c r="J216" s="193">
        <v>0</v>
      </c>
      <c r="K216" s="193">
        <v>18</v>
      </c>
      <c r="L216" s="193">
        <v>7</v>
      </c>
      <c r="M216" s="193">
        <v>0</v>
      </c>
      <c r="N216" s="194">
        <v>0</v>
      </c>
      <c r="O216" s="196">
        <v>108</v>
      </c>
    </row>
    <row r="217" spans="1:15" ht="42.75" customHeight="1">
      <c r="A217" s="201" t="s">
        <v>242</v>
      </c>
      <c r="B217" s="202" t="s">
        <v>229</v>
      </c>
      <c r="C217" s="202" t="s">
        <v>230</v>
      </c>
      <c r="D217" s="194">
        <v>1184</v>
      </c>
      <c r="E217" s="194">
        <v>330</v>
      </c>
      <c r="F217" s="193">
        <v>11</v>
      </c>
      <c r="G217" s="193">
        <v>43</v>
      </c>
      <c r="H217" s="193">
        <v>165</v>
      </c>
      <c r="I217" s="193">
        <v>287</v>
      </c>
      <c r="J217" s="193">
        <v>0</v>
      </c>
      <c r="K217" s="193">
        <v>71</v>
      </c>
      <c r="L217" s="193">
        <v>42</v>
      </c>
      <c r="M217" s="193">
        <v>28</v>
      </c>
      <c r="N217" s="194">
        <v>0</v>
      </c>
      <c r="O217" s="196">
        <v>537</v>
      </c>
    </row>
    <row r="218" spans="1:15" ht="42.75" customHeight="1">
      <c r="A218" s="201" t="s">
        <v>243</v>
      </c>
      <c r="B218" s="202" t="s">
        <v>229</v>
      </c>
      <c r="C218" s="202" t="s">
        <v>230</v>
      </c>
      <c r="D218" s="194">
        <v>5085</v>
      </c>
      <c r="E218" s="194">
        <v>1389</v>
      </c>
      <c r="F218" s="193">
        <v>30</v>
      </c>
      <c r="G218" s="194">
        <v>247</v>
      </c>
      <c r="H218" s="194">
        <v>479</v>
      </c>
      <c r="I218" s="193">
        <v>1138</v>
      </c>
      <c r="J218" s="193">
        <v>0</v>
      </c>
      <c r="K218" s="193">
        <v>261</v>
      </c>
      <c r="L218" s="193">
        <v>185</v>
      </c>
      <c r="M218" s="193">
        <v>134</v>
      </c>
      <c r="N218" s="194" t="s">
        <v>1105</v>
      </c>
      <c r="O218" s="195">
        <v>2603</v>
      </c>
    </row>
    <row r="219" spans="1:15" ht="42.75" customHeight="1">
      <c r="A219" s="201" t="s">
        <v>244</v>
      </c>
      <c r="B219" s="202" t="s">
        <v>229</v>
      </c>
      <c r="C219" s="202" t="s">
        <v>230</v>
      </c>
      <c r="D219" s="193">
        <v>158</v>
      </c>
      <c r="E219" s="193">
        <v>41</v>
      </c>
      <c r="F219" s="193">
        <v>6</v>
      </c>
      <c r="G219" s="193">
        <v>5</v>
      </c>
      <c r="H219" s="193">
        <v>27</v>
      </c>
      <c r="I219" s="193">
        <v>36</v>
      </c>
      <c r="J219" s="193">
        <v>0</v>
      </c>
      <c r="K219" s="193">
        <v>13</v>
      </c>
      <c r="L219" s="193">
        <v>6</v>
      </c>
      <c r="M219" s="193" t="s">
        <v>1105</v>
      </c>
      <c r="N219" s="194">
        <v>0</v>
      </c>
      <c r="O219" s="196">
        <v>62</v>
      </c>
    </row>
    <row r="220" spans="1:15" ht="42.75" customHeight="1">
      <c r="A220" s="201" t="s">
        <v>245</v>
      </c>
      <c r="B220" s="202" t="s">
        <v>229</v>
      </c>
      <c r="C220" s="202" t="s">
        <v>230</v>
      </c>
      <c r="D220" s="193">
        <v>323</v>
      </c>
      <c r="E220" s="193">
        <v>71</v>
      </c>
      <c r="F220" s="193" t="s">
        <v>1105</v>
      </c>
      <c r="G220" s="193">
        <v>5</v>
      </c>
      <c r="H220" s="193">
        <v>58</v>
      </c>
      <c r="I220" s="193">
        <v>66</v>
      </c>
      <c r="J220" s="193">
        <v>0</v>
      </c>
      <c r="K220" s="193">
        <v>20</v>
      </c>
      <c r="L220" s="193">
        <v>9</v>
      </c>
      <c r="M220" s="193">
        <v>0</v>
      </c>
      <c r="N220" s="194">
        <v>0</v>
      </c>
      <c r="O220" s="196">
        <v>162</v>
      </c>
    </row>
    <row r="221" spans="1:15" ht="42.75" customHeight="1">
      <c r="A221" s="201" t="s">
        <v>246</v>
      </c>
      <c r="B221" s="202" t="s">
        <v>229</v>
      </c>
      <c r="C221" s="202" t="s">
        <v>230</v>
      </c>
      <c r="D221" s="193">
        <v>190</v>
      </c>
      <c r="E221" s="193">
        <v>56</v>
      </c>
      <c r="F221" s="193" t="s">
        <v>1105</v>
      </c>
      <c r="G221" s="193">
        <v>10</v>
      </c>
      <c r="H221" s="193">
        <v>25</v>
      </c>
      <c r="I221" s="193">
        <v>46</v>
      </c>
      <c r="J221" s="193">
        <v>0</v>
      </c>
      <c r="K221" s="193">
        <v>14</v>
      </c>
      <c r="L221" s="193" t="s">
        <v>1105</v>
      </c>
      <c r="M221" s="193" t="s">
        <v>1105</v>
      </c>
      <c r="N221" s="194">
        <v>0</v>
      </c>
      <c r="O221" s="196">
        <v>85</v>
      </c>
    </row>
    <row r="222" spans="1:15" ht="42.75" customHeight="1">
      <c r="A222" s="201" t="s">
        <v>247</v>
      </c>
      <c r="B222" s="202" t="s">
        <v>229</v>
      </c>
      <c r="C222" s="202" t="s">
        <v>230</v>
      </c>
      <c r="D222" s="193">
        <v>453</v>
      </c>
      <c r="E222" s="193">
        <v>109</v>
      </c>
      <c r="F222" s="193">
        <v>5</v>
      </c>
      <c r="G222" s="193">
        <v>12</v>
      </c>
      <c r="H222" s="193">
        <v>69</v>
      </c>
      <c r="I222" s="193">
        <v>97</v>
      </c>
      <c r="J222" s="193">
        <v>0</v>
      </c>
      <c r="K222" s="193">
        <v>21</v>
      </c>
      <c r="L222" s="193">
        <v>17</v>
      </c>
      <c r="M222" s="193">
        <v>13</v>
      </c>
      <c r="N222" s="194">
        <v>0</v>
      </c>
      <c r="O222" s="196">
        <v>219</v>
      </c>
    </row>
    <row r="223" spans="1:15" ht="42.75" customHeight="1">
      <c r="A223" s="201" t="s">
        <v>248</v>
      </c>
      <c r="B223" s="202" t="s">
        <v>249</v>
      </c>
      <c r="C223" s="202" t="s">
        <v>250</v>
      </c>
      <c r="D223" s="193">
        <v>57</v>
      </c>
      <c r="E223" s="193">
        <v>11</v>
      </c>
      <c r="F223" s="193">
        <v>0</v>
      </c>
      <c r="G223" s="193">
        <v>0</v>
      </c>
      <c r="H223" s="193">
        <v>8</v>
      </c>
      <c r="I223" s="193">
        <v>11</v>
      </c>
      <c r="J223" s="193">
        <v>0</v>
      </c>
      <c r="K223" s="193">
        <v>5</v>
      </c>
      <c r="L223" s="193" t="s">
        <v>1105</v>
      </c>
      <c r="M223" s="193" t="s">
        <v>1105</v>
      </c>
      <c r="N223" s="194">
        <v>0</v>
      </c>
      <c r="O223" s="196">
        <v>29</v>
      </c>
    </row>
    <row r="224" spans="1:15" ht="42.75" customHeight="1">
      <c r="A224" s="201" t="s">
        <v>251</v>
      </c>
      <c r="B224" s="202" t="s">
        <v>249</v>
      </c>
      <c r="C224" s="202" t="s">
        <v>250</v>
      </c>
      <c r="D224" s="193">
        <v>159</v>
      </c>
      <c r="E224" s="193">
        <v>26</v>
      </c>
      <c r="F224" s="193" t="s">
        <v>1105</v>
      </c>
      <c r="G224" s="193" t="s">
        <v>1105</v>
      </c>
      <c r="H224" s="193">
        <v>27</v>
      </c>
      <c r="I224" s="193">
        <v>23</v>
      </c>
      <c r="J224" s="193">
        <v>0</v>
      </c>
      <c r="K224" s="193">
        <v>7</v>
      </c>
      <c r="L224" s="193">
        <v>5</v>
      </c>
      <c r="M224" s="193">
        <v>5</v>
      </c>
      <c r="N224" s="194">
        <v>0</v>
      </c>
      <c r="O224" s="196">
        <v>86</v>
      </c>
    </row>
    <row r="225" spans="1:15" ht="42.75" customHeight="1">
      <c r="A225" s="201" t="s">
        <v>252</v>
      </c>
      <c r="B225" s="202" t="s">
        <v>249</v>
      </c>
      <c r="C225" s="202" t="s">
        <v>250</v>
      </c>
      <c r="D225" s="193">
        <v>269</v>
      </c>
      <c r="E225" s="193">
        <v>60</v>
      </c>
      <c r="F225" s="193" t="s">
        <v>1105</v>
      </c>
      <c r="G225" s="193">
        <v>10</v>
      </c>
      <c r="H225" s="193">
        <v>46</v>
      </c>
      <c r="I225" s="193">
        <v>50</v>
      </c>
      <c r="J225" s="193">
        <v>0</v>
      </c>
      <c r="K225" s="193">
        <v>26</v>
      </c>
      <c r="L225" s="193">
        <v>8</v>
      </c>
      <c r="M225" s="193">
        <v>6</v>
      </c>
      <c r="N225" s="194">
        <v>0</v>
      </c>
      <c r="O225" s="196">
        <v>121</v>
      </c>
    </row>
    <row r="226" spans="1:15" ht="42.75" customHeight="1">
      <c r="A226" s="201" t="s">
        <v>253</v>
      </c>
      <c r="B226" s="202" t="s">
        <v>249</v>
      </c>
      <c r="C226" s="202" t="s">
        <v>250</v>
      </c>
      <c r="D226" s="193">
        <v>344</v>
      </c>
      <c r="E226" s="193">
        <v>86</v>
      </c>
      <c r="F226" s="193" t="s">
        <v>1105</v>
      </c>
      <c r="G226" s="193">
        <v>16</v>
      </c>
      <c r="H226" s="193">
        <v>33</v>
      </c>
      <c r="I226" s="193">
        <v>70</v>
      </c>
      <c r="J226" s="193">
        <v>0</v>
      </c>
      <c r="K226" s="193">
        <v>20</v>
      </c>
      <c r="L226" s="193">
        <v>9</v>
      </c>
      <c r="M226" s="193">
        <v>12</v>
      </c>
      <c r="N226" s="194">
        <v>0</v>
      </c>
      <c r="O226" s="196">
        <v>181</v>
      </c>
    </row>
    <row r="227" spans="1:15" ht="42.75" customHeight="1">
      <c r="A227" s="201" t="s">
        <v>254</v>
      </c>
      <c r="B227" s="202" t="s">
        <v>249</v>
      </c>
      <c r="C227" s="202" t="s">
        <v>250</v>
      </c>
      <c r="D227" s="193">
        <v>658</v>
      </c>
      <c r="E227" s="193">
        <v>152</v>
      </c>
      <c r="F227" s="193">
        <v>5</v>
      </c>
      <c r="G227" s="193">
        <v>24</v>
      </c>
      <c r="H227" s="193">
        <v>93</v>
      </c>
      <c r="I227" s="193">
        <v>128</v>
      </c>
      <c r="J227" s="193">
        <v>0</v>
      </c>
      <c r="K227" s="193">
        <v>36</v>
      </c>
      <c r="L227" s="193">
        <v>11</v>
      </c>
      <c r="M227" s="193">
        <v>7</v>
      </c>
      <c r="N227" s="194">
        <v>0</v>
      </c>
      <c r="O227" s="196">
        <v>354</v>
      </c>
    </row>
    <row r="228" spans="1:15" ht="42.75" customHeight="1">
      <c r="A228" s="201" t="s">
        <v>255</v>
      </c>
      <c r="B228" s="202" t="s">
        <v>249</v>
      </c>
      <c r="C228" s="202" t="s">
        <v>250</v>
      </c>
      <c r="D228" s="193">
        <v>178</v>
      </c>
      <c r="E228" s="193">
        <v>27</v>
      </c>
      <c r="F228" s="193">
        <v>0</v>
      </c>
      <c r="G228" s="193" t="s">
        <v>1105</v>
      </c>
      <c r="H228" s="193">
        <v>17</v>
      </c>
      <c r="I228" s="193">
        <v>24</v>
      </c>
      <c r="J228" s="193">
        <v>0</v>
      </c>
      <c r="K228" s="193">
        <v>14</v>
      </c>
      <c r="L228" s="193">
        <v>7</v>
      </c>
      <c r="M228" s="193">
        <v>9</v>
      </c>
      <c r="N228" s="194">
        <v>0</v>
      </c>
      <c r="O228" s="196">
        <v>104</v>
      </c>
    </row>
    <row r="229" spans="1:15" ht="42.75" customHeight="1">
      <c r="A229" s="201" t="s">
        <v>256</v>
      </c>
      <c r="B229" s="202" t="s">
        <v>249</v>
      </c>
      <c r="C229" s="202" t="s">
        <v>250</v>
      </c>
      <c r="D229" s="193">
        <v>285</v>
      </c>
      <c r="E229" s="193">
        <v>61</v>
      </c>
      <c r="F229" s="193" t="s">
        <v>1105</v>
      </c>
      <c r="G229" s="193">
        <v>8</v>
      </c>
      <c r="H229" s="193">
        <v>39</v>
      </c>
      <c r="I229" s="193">
        <v>52</v>
      </c>
      <c r="J229" s="193">
        <v>0</v>
      </c>
      <c r="K229" s="193">
        <v>20</v>
      </c>
      <c r="L229" s="193">
        <v>8</v>
      </c>
      <c r="M229" s="193" t="s">
        <v>1105</v>
      </c>
      <c r="N229" s="194" t="s">
        <v>1105</v>
      </c>
      <c r="O229" s="196">
        <v>149</v>
      </c>
    </row>
    <row r="230" spans="1:15" ht="42.75" customHeight="1">
      <c r="A230" s="201" t="s">
        <v>257</v>
      </c>
      <c r="B230" s="202" t="s">
        <v>249</v>
      </c>
      <c r="C230" s="202" t="s">
        <v>250</v>
      </c>
      <c r="D230" s="194">
        <v>1261</v>
      </c>
      <c r="E230" s="194">
        <v>263</v>
      </c>
      <c r="F230" s="193">
        <v>10</v>
      </c>
      <c r="G230" s="193">
        <v>35</v>
      </c>
      <c r="H230" s="193">
        <v>173</v>
      </c>
      <c r="I230" s="193">
        <v>228</v>
      </c>
      <c r="J230" s="193">
        <v>0</v>
      </c>
      <c r="K230" s="193">
        <v>64</v>
      </c>
      <c r="L230" s="193">
        <v>40</v>
      </c>
      <c r="M230" s="193">
        <v>12</v>
      </c>
      <c r="N230" s="194">
        <v>0</v>
      </c>
      <c r="O230" s="196">
        <v>699</v>
      </c>
    </row>
    <row r="231" spans="1:15" ht="42.75" customHeight="1">
      <c r="A231" s="201" t="s">
        <v>258</v>
      </c>
      <c r="B231" s="202" t="s">
        <v>249</v>
      </c>
      <c r="C231" s="202" t="s">
        <v>250</v>
      </c>
      <c r="D231" s="193">
        <v>392</v>
      </c>
      <c r="E231" s="193">
        <v>79</v>
      </c>
      <c r="F231" s="193" t="s">
        <v>1105</v>
      </c>
      <c r="G231" s="193">
        <v>7</v>
      </c>
      <c r="H231" s="193">
        <v>55</v>
      </c>
      <c r="I231" s="193">
        <v>72</v>
      </c>
      <c r="J231" s="193">
        <v>0</v>
      </c>
      <c r="K231" s="193">
        <v>34</v>
      </c>
      <c r="L231" s="193">
        <v>11</v>
      </c>
      <c r="M231" s="193">
        <v>9</v>
      </c>
      <c r="N231" s="194">
        <v>0</v>
      </c>
      <c r="O231" s="196">
        <v>200</v>
      </c>
    </row>
    <row r="232" spans="1:15" ht="42.75" customHeight="1">
      <c r="A232" s="204" t="s">
        <v>531</v>
      </c>
      <c r="B232" s="202" t="s">
        <v>249</v>
      </c>
      <c r="C232" s="202" t="s">
        <v>250</v>
      </c>
      <c r="D232" s="193">
        <v>454</v>
      </c>
      <c r="E232" s="193">
        <v>86</v>
      </c>
      <c r="F232" s="193">
        <v>7</v>
      </c>
      <c r="G232" s="193">
        <v>9</v>
      </c>
      <c r="H232" s="193">
        <v>39</v>
      </c>
      <c r="I232" s="193">
        <v>77</v>
      </c>
      <c r="J232" s="193">
        <v>0</v>
      </c>
      <c r="K232" s="193">
        <v>31</v>
      </c>
      <c r="L232" s="193">
        <v>10</v>
      </c>
      <c r="M232" s="193" t="s">
        <v>1105</v>
      </c>
      <c r="N232" s="194">
        <v>0</v>
      </c>
      <c r="O232" s="196">
        <v>278</v>
      </c>
    </row>
    <row r="233" spans="1:15" ht="42.75" customHeight="1">
      <c r="A233" s="201" t="s">
        <v>260</v>
      </c>
      <c r="B233" s="202" t="s">
        <v>249</v>
      </c>
      <c r="C233" s="202" t="s">
        <v>250</v>
      </c>
      <c r="D233" s="194">
        <v>1384</v>
      </c>
      <c r="E233" s="194">
        <v>314</v>
      </c>
      <c r="F233" s="193">
        <v>12</v>
      </c>
      <c r="G233" s="193">
        <v>59</v>
      </c>
      <c r="H233" s="193">
        <v>117</v>
      </c>
      <c r="I233" s="193">
        <v>255</v>
      </c>
      <c r="J233" s="193">
        <v>0</v>
      </c>
      <c r="K233" s="193">
        <v>96</v>
      </c>
      <c r="L233" s="193">
        <v>32</v>
      </c>
      <c r="M233" s="193">
        <v>41</v>
      </c>
      <c r="N233" s="194">
        <v>0</v>
      </c>
      <c r="O233" s="196">
        <v>771</v>
      </c>
    </row>
    <row r="234" spans="1:15" ht="42.75" customHeight="1">
      <c r="A234" s="201" t="s">
        <v>261</v>
      </c>
      <c r="B234" s="202" t="s">
        <v>249</v>
      </c>
      <c r="C234" s="202" t="s">
        <v>250</v>
      </c>
      <c r="D234" s="193">
        <v>397</v>
      </c>
      <c r="E234" s="193">
        <v>70</v>
      </c>
      <c r="F234" s="193">
        <v>0</v>
      </c>
      <c r="G234" s="193">
        <v>10</v>
      </c>
      <c r="H234" s="193">
        <v>41</v>
      </c>
      <c r="I234" s="193">
        <v>60</v>
      </c>
      <c r="J234" s="193">
        <v>0</v>
      </c>
      <c r="K234" s="193">
        <v>26</v>
      </c>
      <c r="L234" s="193">
        <v>12</v>
      </c>
      <c r="M234" s="193">
        <v>7</v>
      </c>
      <c r="N234" s="194">
        <v>0</v>
      </c>
      <c r="O234" s="196">
        <v>241</v>
      </c>
    </row>
    <row r="235" spans="1:15" ht="42.75" customHeight="1">
      <c r="A235" s="201" t="s">
        <v>262</v>
      </c>
      <c r="B235" s="202" t="s">
        <v>249</v>
      </c>
      <c r="C235" s="202" t="s">
        <v>250</v>
      </c>
      <c r="D235" s="194">
        <v>6255</v>
      </c>
      <c r="E235" s="194">
        <v>1336</v>
      </c>
      <c r="F235" s="193">
        <v>52</v>
      </c>
      <c r="G235" s="194">
        <v>208</v>
      </c>
      <c r="H235" s="194">
        <v>703</v>
      </c>
      <c r="I235" s="193">
        <v>1128</v>
      </c>
      <c r="J235" s="193">
        <v>0</v>
      </c>
      <c r="K235" s="193">
        <v>309</v>
      </c>
      <c r="L235" s="193">
        <v>179</v>
      </c>
      <c r="M235" s="193">
        <v>154</v>
      </c>
      <c r="N235" s="194">
        <v>0</v>
      </c>
      <c r="O235" s="195">
        <v>3518</v>
      </c>
    </row>
    <row r="236" spans="1:15" ht="42.75" customHeight="1">
      <c r="A236" s="201" t="s">
        <v>263</v>
      </c>
      <c r="B236" s="202" t="s">
        <v>249</v>
      </c>
      <c r="C236" s="202" t="s">
        <v>250</v>
      </c>
      <c r="D236" s="193">
        <v>336</v>
      </c>
      <c r="E236" s="193">
        <v>54</v>
      </c>
      <c r="F236" s="193">
        <v>10</v>
      </c>
      <c r="G236" s="193">
        <v>8</v>
      </c>
      <c r="H236" s="193">
        <v>57</v>
      </c>
      <c r="I236" s="193">
        <v>46</v>
      </c>
      <c r="J236" s="193">
        <v>0</v>
      </c>
      <c r="K236" s="193">
        <v>22</v>
      </c>
      <c r="L236" s="193">
        <v>9</v>
      </c>
      <c r="M236" s="193">
        <v>7</v>
      </c>
      <c r="N236" s="194">
        <v>0</v>
      </c>
      <c r="O236" s="196">
        <v>177</v>
      </c>
    </row>
    <row r="237" spans="1:15" ht="42.75" customHeight="1">
      <c r="A237" s="201" t="s">
        <v>264</v>
      </c>
      <c r="B237" s="202" t="s">
        <v>249</v>
      </c>
      <c r="C237" s="202" t="s">
        <v>265</v>
      </c>
      <c r="D237" s="193">
        <v>69</v>
      </c>
      <c r="E237" s="193">
        <v>23</v>
      </c>
      <c r="F237" s="193" t="s">
        <v>1105</v>
      </c>
      <c r="G237" s="193" t="s">
        <v>1105</v>
      </c>
      <c r="H237" s="193">
        <v>7</v>
      </c>
      <c r="I237" s="193">
        <v>22</v>
      </c>
      <c r="J237" s="193">
        <v>0</v>
      </c>
      <c r="K237" s="193">
        <v>6</v>
      </c>
      <c r="L237" s="193" t="s">
        <v>1105</v>
      </c>
      <c r="M237" s="193" t="s">
        <v>1105</v>
      </c>
      <c r="N237" s="194">
        <v>0</v>
      </c>
      <c r="O237" s="196">
        <v>29</v>
      </c>
    </row>
    <row r="238" spans="1:15" ht="42.75" customHeight="1">
      <c r="A238" s="201" t="s">
        <v>266</v>
      </c>
      <c r="B238" s="202" t="s">
        <v>249</v>
      </c>
      <c r="C238" s="202" t="s">
        <v>265</v>
      </c>
      <c r="D238" s="193">
        <v>447</v>
      </c>
      <c r="E238" s="193">
        <v>106</v>
      </c>
      <c r="F238" s="193">
        <v>0</v>
      </c>
      <c r="G238" s="193">
        <v>12</v>
      </c>
      <c r="H238" s="193">
        <v>49</v>
      </c>
      <c r="I238" s="193">
        <v>94</v>
      </c>
      <c r="J238" s="193">
        <v>0</v>
      </c>
      <c r="K238" s="193">
        <v>22</v>
      </c>
      <c r="L238" s="193">
        <v>8</v>
      </c>
      <c r="M238" s="193">
        <v>10</v>
      </c>
      <c r="N238" s="194">
        <v>0</v>
      </c>
      <c r="O238" s="196">
        <v>251</v>
      </c>
    </row>
    <row r="239" spans="1:15" ht="42.75" customHeight="1">
      <c r="A239" s="201" t="s">
        <v>267</v>
      </c>
      <c r="B239" s="202" t="s">
        <v>249</v>
      </c>
      <c r="C239" s="202" t="s">
        <v>265</v>
      </c>
      <c r="D239" s="193">
        <v>279</v>
      </c>
      <c r="E239" s="193">
        <v>78</v>
      </c>
      <c r="F239" s="193" t="s">
        <v>1105</v>
      </c>
      <c r="G239" s="193">
        <v>13</v>
      </c>
      <c r="H239" s="193">
        <v>34</v>
      </c>
      <c r="I239" s="193">
        <v>65</v>
      </c>
      <c r="J239" s="193">
        <v>0</v>
      </c>
      <c r="K239" s="193">
        <v>9</v>
      </c>
      <c r="L239" s="193">
        <v>5</v>
      </c>
      <c r="M239" s="193">
        <v>9</v>
      </c>
      <c r="N239" s="194">
        <v>0</v>
      </c>
      <c r="O239" s="196">
        <v>141</v>
      </c>
    </row>
    <row r="240" spans="1:15" ht="42.75" customHeight="1">
      <c r="A240" s="201" t="s">
        <v>268</v>
      </c>
      <c r="B240" s="202" t="s">
        <v>249</v>
      </c>
      <c r="C240" s="202" t="s">
        <v>265</v>
      </c>
      <c r="D240" s="194">
        <v>3236</v>
      </c>
      <c r="E240" s="194">
        <v>969</v>
      </c>
      <c r="F240" s="193">
        <v>21</v>
      </c>
      <c r="G240" s="194">
        <v>163</v>
      </c>
      <c r="H240" s="194">
        <v>235</v>
      </c>
      <c r="I240" s="193">
        <v>804</v>
      </c>
      <c r="J240" s="193">
        <v>0</v>
      </c>
      <c r="K240" s="193">
        <v>179</v>
      </c>
      <c r="L240" s="193">
        <v>121</v>
      </c>
      <c r="M240" s="193">
        <v>104</v>
      </c>
      <c r="N240" s="194" t="s">
        <v>1105</v>
      </c>
      <c r="O240" s="195">
        <v>1606</v>
      </c>
    </row>
    <row r="241" spans="1:15" ht="42.75" customHeight="1">
      <c r="A241" s="201" t="s">
        <v>269</v>
      </c>
      <c r="B241" s="202" t="s">
        <v>249</v>
      </c>
      <c r="C241" s="202" t="s">
        <v>265</v>
      </c>
      <c r="D241" s="193">
        <v>40</v>
      </c>
      <c r="E241" s="193">
        <v>11</v>
      </c>
      <c r="F241" s="193">
        <v>0</v>
      </c>
      <c r="G241" s="193" t="s">
        <v>1105</v>
      </c>
      <c r="H241" s="193" t="s">
        <v>1105</v>
      </c>
      <c r="I241" s="193">
        <v>8</v>
      </c>
      <c r="J241" s="193">
        <v>0</v>
      </c>
      <c r="K241" s="193" t="s">
        <v>1105</v>
      </c>
      <c r="L241" s="193" t="s">
        <v>1105</v>
      </c>
      <c r="M241" s="193">
        <v>0</v>
      </c>
      <c r="N241" s="194">
        <v>0</v>
      </c>
      <c r="O241" s="196">
        <v>21</v>
      </c>
    </row>
    <row r="242" spans="1:15" ht="42.75" customHeight="1">
      <c r="A242" s="201" t="s">
        <v>270</v>
      </c>
      <c r="B242" s="202" t="s">
        <v>249</v>
      </c>
      <c r="C242" s="202" t="s">
        <v>265</v>
      </c>
      <c r="D242" s="193">
        <v>175</v>
      </c>
      <c r="E242" s="193">
        <v>42</v>
      </c>
      <c r="F242" s="193" t="s">
        <v>1105</v>
      </c>
      <c r="G242" s="193">
        <v>9</v>
      </c>
      <c r="H242" s="193">
        <v>25</v>
      </c>
      <c r="I242" s="193">
        <v>33</v>
      </c>
      <c r="J242" s="193">
        <v>0</v>
      </c>
      <c r="K242" s="193">
        <v>13</v>
      </c>
      <c r="L242" s="193">
        <v>5</v>
      </c>
      <c r="M242" s="193">
        <v>5</v>
      </c>
      <c r="N242" s="194">
        <v>0</v>
      </c>
      <c r="O242" s="196">
        <v>84</v>
      </c>
    </row>
    <row r="243" spans="1:15" ht="42.75" customHeight="1">
      <c r="A243" s="201" t="s">
        <v>271</v>
      </c>
      <c r="B243" s="202" t="s">
        <v>249</v>
      </c>
      <c r="C243" s="202" t="s">
        <v>265</v>
      </c>
      <c r="D243" s="193">
        <v>202</v>
      </c>
      <c r="E243" s="193">
        <v>54</v>
      </c>
      <c r="F243" s="193" t="s">
        <v>1105</v>
      </c>
      <c r="G243" s="193">
        <v>5</v>
      </c>
      <c r="H243" s="193">
        <v>27</v>
      </c>
      <c r="I243" s="193">
        <v>49</v>
      </c>
      <c r="J243" s="193">
        <v>0</v>
      </c>
      <c r="K243" s="193">
        <v>16</v>
      </c>
      <c r="L243" s="193">
        <v>5</v>
      </c>
      <c r="M243" s="193" t="s">
        <v>1105</v>
      </c>
      <c r="N243" s="194">
        <v>0</v>
      </c>
      <c r="O243" s="196">
        <v>94</v>
      </c>
    </row>
    <row r="244" spans="1:15" ht="42.75" customHeight="1">
      <c r="A244" s="201" t="s">
        <v>272</v>
      </c>
      <c r="B244" s="202" t="s">
        <v>249</v>
      </c>
      <c r="C244" s="202" t="s">
        <v>265</v>
      </c>
      <c r="D244" s="193">
        <v>186</v>
      </c>
      <c r="E244" s="193">
        <v>33</v>
      </c>
      <c r="F244" s="193">
        <v>0</v>
      </c>
      <c r="G244" s="193">
        <v>6</v>
      </c>
      <c r="H244" s="193">
        <v>29</v>
      </c>
      <c r="I244" s="193">
        <v>27</v>
      </c>
      <c r="J244" s="193">
        <v>0</v>
      </c>
      <c r="K244" s="193">
        <v>12</v>
      </c>
      <c r="L244" s="193">
        <v>5</v>
      </c>
      <c r="M244" s="193" t="s">
        <v>1105</v>
      </c>
      <c r="N244" s="194">
        <v>0</v>
      </c>
      <c r="O244" s="196">
        <v>106</v>
      </c>
    </row>
    <row r="245" spans="1:15" ht="42.75" customHeight="1">
      <c r="A245" s="201" t="s">
        <v>273</v>
      </c>
      <c r="B245" s="202" t="s">
        <v>274</v>
      </c>
      <c r="C245" s="202" t="s">
        <v>275</v>
      </c>
      <c r="D245" s="193">
        <v>190</v>
      </c>
      <c r="E245" s="193">
        <v>56</v>
      </c>
      <c r="F245" s="193" t="s">
        <v>1105</v>
      </c>
      <c r="G245" s="193" t="s">
        <v>1105</v>
      </c>
      <c r="H245" s="193">
        <v>43</v>
      </c>
      <c r="I245" s="193">
        <v>52</v>
      </c>
      <c r="J245" s="193">
        <v>0</v>
      </c>
      <c r="K245" s="193">
        <v>11</v>
      </c>
      <c r="L245" s="193">
        <v>11</v>
      </c>
      <c r="M245" s="193">
        <v>7</v>
      </c>
      <c r="N245" s="194">
        <v>0</v>
      </c>
      <c r="O245" s="196">
        <v>61</v>
      </c>
    </row>
    <row r="246" spans="1:15" ht="42.75" customHeight="1">
      <c r="A246" s="201" t="s">
        <v>276</v>
      </c>
      <c r="B246" s="202" t="s">
        <v>274</v>
      </c>
      <c r="C246" s="202" t="s">
        <v>275</v>
      </c>
      <c r="D246" s="193">
        <v>428</v>
      </c>
      <c r="E246" s="193">
        <v>125</v>
      </c>
      <c r="F246" s="193" t="s">
        <v>1105</v>
      </c>
      <c r="G246" s="193">
        <v>20</v>
      </c>
      <c r="H246" s="193">
        <v>38</v>
      </c>
      <c r="I246" s="193">
        <v>105</v>
      </c>
      <c r="J246" s="193">
        <v>0</v>
      </c>
      <c r="K246" s="193">
        <v>17</v>
      </c>
      <c r="L246" s="193">
        <v>33</v>
      </c>
      <c r="M246" s="193">
        <v>6</v>
      </c>
      <c r="N246" s="194">
        <v>0</v>
      </c>
      <c r="O246" s="196">
        <v>208</v>
      </c>
    </row>
    <row r="247" spans="1:15" ht="42.75" customHeight="1">
      <c r="A247" s="201" t="s">
        <v>277</v>
      </c>
      <c r="B247" s="202" t="s">
        <v>274</v>
      </c>
      <c r="C247" s="202" t="s">
        <v>275</v>
      </c>
      <c r="D247" s="193">
        <v>492</v>
      </c>
      <c r="E247" s="193">
        <v>125</v>
      </c>
      <c r="F247" s="193" t="s">
        <v>1105</v>
      </c>
      <c r="G247" s="193">
        <v>13</v>
      </c>
      <c r="H247" s="193">
        <v>89</v>
      </c>
      <c r="I247" s="193">
        <v>112</v>
      </c>
      <c r="J247" s="193">
        <v>0</v>
      </c>
      <c r="K247" s="193">
        <v>25</v>
      </c>
      <c r="L247" s="193">
        <v>29</v>
      </c>
      <c r="M247" s="193">
        <v>12</v>
      </c>
      <c r="N247" s="194">
        <v>0</v>
      </c>
      <c r="O247" s="196">
        <v>211</v>
      </c>
    </row>
    <row r="248" spans="1:15" ht="42.75" customHeight="1">
      <c r="A248" s="201" t="s">
        <v>278</v>
      </c>
      <c r="B248" s="202" t="s">
        <v>274</v>
      </c>
      <c r="C248" s="202" t="s">
        <v>275</v>
      </c>
      <c r="D248" s="193">
        <v>44</v>
      </c>
      <c r="E248" s="193">
        <v>13</v>
      </c>
      <c r="F248" s="193">
        <v>0</v>
      </c>
      <c r="G248" s="193" t="s">
        <v>1105</v>
      </c>
      <c r="H248" s="193" t="s">
        <v>1105</v>
      </c>
      <c r="I248" s="193">
        <v>12</v>
      </c>
      <c r="J248" s="193">
        <v>0</v>
      </c>
      <c r="K248" s="193" t="s">
        <v>1105</v>
      </c>
      <c r="L248" s="193" t="s">
        <v>1105</v>
      </c>
      <c r="M248" s="193" t="s">
        <v>1105</v>
      </c>
      <c r="N248" s="194">
        <v>0</v>
      </c>
      <c r="O248" s="196">
        <v>21</v>
      </c>
    </row>
    <row r="249" spans="1:15" ht="42.75" customHeight="1">
      <c r="A249" s="201" t="s">
        <v>279</v>
      </c>
      <c r="B249" s="202" t="s">
        <v>274</v>
      </c>
      <c r="C249" s="202" t="s">
        <v>275</v>
      </c>
      <c r="D249" s="194">
        <v>752</v>
      </c>
      <c r="E249" s="194">
        <v>291</v>
      </c>
      <c r="F249" s="193" t="s">
        <v>1105</v>
      </c>
      <c r="G249" s="193">
        <v>38</v>
      </c>
      <c r="H249" s="193">
        <v>106</v>
      </c>
      <c r="I249" s="193">
        <v>253</v>
      </c>
      <c r="J249" s="193">
        <v>0</v>
      </c>
      <c r="K249" s="193">
        <v>57</v>
      </c>
      <c r="L249" s="193">
        <v>36</v>
      </c>
      <c r="M249" s="193">
        <v>15</v>
      </c>
      <c r="N249" s="194">
        <v>0</v>
      </c>
      <c r="O249" s="196">
        <v>243</v>
      </c>
    </row>
    <row r="250" spans="1:15" ht="42.75" customHeight="1">
      <c r="A250" s="201" t="s">
        <v>280</v>
      </c>
      <c r="B250" s="202" t="s">
        <v>274</v>
      </c>
      <c r="C250" s="202" t="s">
        <v>275</v>
      </c>
      <c r="D250" s="194">
        <v>859</v>
      </c>
      <c r="E250" s="194">
        <v>271</v>
      </c>
      <c r="F250" s="193">
        <v>7</v>
      </c>
      <c r="G250" s="193">
        <v>28</v>
      </c>
      <c r="H250" s="193">
        <v>168</v>
      </c>
      <c r="I250" s="193">
        <v>243</v>
      </c>
      <c r="J250" s="193">
        <v>0</v>
      </c>
      <c r="K250" s="193">
        <v>46</v>
      </c>
      <c r="L250" s="193">
        <v>48</v>
      </c>
      <c r="M250" s="193">
        <v>21</v>
      </c>
      <c r="N250" s="194">
        <v>0</v>
      </c>
      <c r="O250" s="196">
        <v>298</v>
      </c>
    </row>
    <row r="251" spans="1:15" ht="42.75" customHeight="1">
      <c r="A251" s="201" t="s">
        <v>281</v>
      </c>
      <c r="B251" s="202" t="s">
        <v>274</v>
      </c>
      <c r="C251" s="202" t="s">
        <v>275</v>
      </c>
      <c r="D251" s="194">
        <v>1356</v>
      </c>
      <c r="E251" s="194">
        <v>487</v>
      </c>
      <c r="F251" s="193">
        <v>7</v>
      </c>
      <c r="G251" s="193">
        <v>68</v>
      </c>
      <c r="H251" s="193">
        <v>164</v>
      </c>
      <c r="I251" s="193">
        <v>419</v>
      </c>
      <c r="J251" s="193">
        <v>0</v>
      </c>
      <c r="K251" s="193">
        <v>66</v>
      </c>
      <c r="L251" s="193">
        <v>47</v>
      </c>
      <c r="M251" s="193">
        <v>33</v>
      </c>
      <c r="N251" s="194">
        <v>0</v>
      </c>
      <c r="O251" s="196">
        <v>552</v>
      </c>
    </row>
    <row r="252" spans="1:15" ht="42.75" customHeight="1">
      <c r="A252" s="201" t="s">
        <v>282</v>
      </c>
      <c r="B252" s="202" t="s">
        <v>274</v>
      </c>
      <c r="C252" s="202" t="s">
        <v>275</v>
      </c>
      <c r="D252" s="194">
        <v>1317</v>
      </c>
      <c r="E252" s="194">
        <v>517</v>
      </c>
      <c r="F252" s="193">
        <v>10</v>
      </c>
      <c r="G252" s="193">
        <v>84</v>
      </c>
      <c r="H252" s="193">
        <v>138</v>
      </c>
      <c r="I252" s="193">
        <v>433</v>
      </c>
      <c r="J252" s="193">
        <v>0</v>
      </c>
      <c r="K252" s="193">
        <v>84</v>
      </c>
      <c r="L252" s="193">
        <v>53</v>
      </c>
      <c r="M252" s="193">
        <v>24</v>
      </c>
      <c r="N252" s="194">
        <v>0</v>
      </c>
      <c r="O252" s="196">
        <v>491</v>
      </c>
    </row>
    <row r="253" spans="1:15" ht="42.75" customHeight="1">
      <c r="A253" s="201" t="s">
        <v>283</v>
      </c>
      <c r="B253" s="202" t="s">
        <v>274</v>
      </c>
      <c r="C253" s="202" t="s">
        <v>275</v>
      </c>
      <c r="D253" s="193">
        <v>147</v>
      </c>
      <c r="E253" s="193">
        <v>46</v>
      </c>
      <c r="F253" s="193">
        <v>0</v>
      </c>
      <c r="G253" s="193">
        <v>6</v>
      </c>
      <c r="H253" s="193">
        <v>20</v>
      </c>
      <c r="I253" s="193">
        <v>40</v>
      </c>
      <c r="J253" s="193">
        <v>0</v>
      </c>
      <c r="K253" s="193" t="s">
        <v>1105</v>
      </c>
      <c r="L253" s="193">
        <v>11</v>
      </c>
      <c r="M253" s="193" t="s">
        <v>1105</v>
      </c>
      <c r="N253" s="194">
        <v>0</v>
      </c>
      <c r="O253" s="196">
        <v>62</v>
      </c>
    </row>
    <row r="254" spans="1:15" ht="42.75" customHeight="1">
      <c r="A254" s="201" t="s">
        <v>284</v>
      </c>
      <c r="B254" s="202" t="s">
        <v>274</v>
      </c>
      <c r="C254" s="202" t="s">
        <v>275</v>
      </c>
      <c r="D254" s="193">
        <v>713</v>
      </c>
      <c r="E254" s="193">
        <v>221</v>
      </c>
      <c r="F254" s="193">
        <v>6</v>
      </c>
      <c r="G254" s="193">
        <v>32</v>
      </c>
      <c r="H254" s="193">
        <v>86</v>
      </c>
      <c r="I254" s="193">
        <v>189</v>
      </c>
      <c r="J254" s="193">
        <v>0</v>
      </c>
      <c r="K254" s="193">
        <v>43</v>
      </c>
      <c r="L254" s="193">
        <v>22</v>
      </c>
      <c r="M254" s="193">
        <v>18</v>
      </c>
      <c r="N254" s="194">
        <v>0</v>
      </c>
      <c r="O254" s="196">
        <v>317</v>
      </c>
    </row>
    <row r="255" spans="1:15" ht="42.75" customHeight="1">
      <c r="A255" s="201" t="s">
        <v>285</v>
      </c>
      <c r="B255" s="202" t="s">
        <v>274</v>
      </c>
      <c r="C255" s="202" t="s">
        <v>275</v>
      </c>
      <c r="D255" s="193">
        <v>169</v>
      </c>
      <c r="E255" s="193">
        <v>44</v>
      </c>
      <c r="F255" s="193">
        <v>0</v>
      </c>
      <c r="G255" s="193" t="s">
        <v>1105</v>
      </c>
      <c r="H255" s="193">
        <v>20</v>
      </c>
      <c r="I255" s="193">
        <v>42</v>
      </c>
      <c r="J255" s="193">
        <v>0</v>
      </c>
      <c r="K255" s="193">
        <v>9</v>
      </c>
      <c r="L255" s="193" t="s">
        <v>1105</v>
      </c>
      <c r="M255" s="193">
        <v>0</v>
      </c>
      <c r="N255" s="194">
        <v>0</v>
      </c>
      <c r="O255" s="196">
        <v>93</v>
      </c>
    </row>
    <row r="256" spans="1:15" ht="42.75" customHeight="1">
      <c r="A256" s="201" t="s">
        <v>286</v>
      </c>
      <c r="B256" s="202" t="s">
        <v>274</v>
      </c>
      <c r="C256" s="202" t="s">
        <v>275</v>
      </c>
      <c r="D256" s="193">
        <v>77</v>
      </c>
      <c r="E256" s="193">
        <v>31</v>
      </c>
      <c r="F256" s="193">
        <v>0</v>
      </c>
      <c r="G256" s="193" t="s">
        <v>1105</v>
      </c>
      <c r="H256" s="193">
        <v>10</v>
      </c>
      <c r="I256" s="193">
        <v>28</v>
      </c>
      <c r="J256" s="193">
        <v>0</v>
      </c>
      <c r="K256" s="193">
        <v>7</v>
      </c>
      <c r="L256" s="193" t="s">
        <v>1105</v>
      </c>
      <c r="M256" s="193" t="s">
        <v>1105</v>
      </c>
      <c r="N256" s="194">
        <v>0</v>
      </c>
      <c r="O256" s="196">
        <v>24</v>
      </c>
    </row>
    <row r="257" spans="1:15" ht="42.75" customHeight="1">
      <c r="A257" s="201" t="s">
        <v>287</v>
      </c>
      <c r="B257" s="202" t="s">
        <v>274</v>
      </c>
      <c r="C257" s="202" t="s">
        <v>275</v>
      </c>
      <c r="D257" s="193">
        <v>580</v>
      </c>
      <c r="E257" s="193">
        <v>174</v>
      </c>
      <c r="F257" s="193" t="s">
        <v>1105</v>
      </c>
      <c r="G257" s="193">
        <v>24</v>
      </c>
      <c r="H257" s="193">
        <v>90</v>
      </c>
      <c r="I257" s="193">
        <v>150</v>
      </c>
      <c r="J257" s="193">
        <v>0</v>
      </c>
      <c r="K257" s="193">
        <v>39</v>
      </c>
      <c r="L257" s="193">
        <v>26</v>
      </c>
      <c r="M257" s="193">
        <v>20</v>
      </c>
      <c r="N257" s="194">
        <v>0</v>
      </c>
      <c r="O257" s="196">
        <v>228</v>
      </c>
    </row>
    <row r="258" spans="1:15" ht="42.75" customHeight="1">
      <c r="A258" s="201" t="s">
        <v>288</v>
      </c>
      <c r="B258" s="202" t="s">
        <v>274</v>
      </c>
      <c r="C258" s="202" t="s">
        <v>275</v>
      </c>
      <c r="D258" s="193">
        <v>798</v>
      </c>
      <c r="E258" s="193">
        <v>198</v>
      </c>
      <c r="F258" s="193" t="s">
        <v>1105</v>
      </c>
      <c r="G258" s="193">
        <v>23</v>
      </c>
      <c r="H258" s="193">
        <v>127</v>
      </c>
      <c r="I258" s="193">
        <v>175</v>
      </c>
      <c r="J258" s="193">
        <v>0</v>
      </c>
      <c r="K258" s="193">
        <v>47</v>
      </c>
      <c r="L258" s="193">
        <v>31</v>
      </c>
      <c r="M258" s="193">
        <v>16</v>
      </c>
      <c r="N258" s="194">
        <v>0</v>
      </c>
      <c r="O258" s="196">
        <v>375</v>
      </c>
    </row>
    <row r="259" spans="1:15" ht="42.75" customHeight="1">
      <c r="A259" s="201" t="s">
        <v>289</v>
      </c>
      <c r="B259" s="202" t="s">
        <v>274</v>
      </c>
      <c r="C259" s="202" t="s">
        <v>275</v>
      </c>
      <c r="D259" s="193">
        <v>565</v>
      </c>
      <c r="E259" s="193">
        <v>152</v>
      </c>
      <c r="F259" s="193" t="s">
        <v>1105</v>
      </c>
      <c r="G259" s="193">
        <v>19</v>
      </c>
      <c r="H259" s="193">
        <v>88</v>
      </c>
      <c r="I259" s="193">
        <v>133</v>
      </c>
      <c r="J259" s="193">
        <v>0</v>
      </c>
      <c r="K259" s="193">
        <v>33</v>
      </c>
      <c r="L259" s="193">
        <v>15</v>
      </c>
      <c r="M259" s="193">
        <v>17</v>
      </c>
      <c r="N259" s="194">
        <v>0</v>
      </c>
      <c r="O259" s="196">
        <v>257</v>
      </c>
    </row>
    <row r="260" spans="1:15" ht="42.75" customHeight="1">
      <c r="A260" s="201" t="s">
        <v>290</v>
      </c>
      <c r="B260" s="202" t="s">
        <v>274</v>
      </c>
      <c r="C260" s="202" t="s">
        <v>275</v>
      </c>
      <c r="D260" s="194">
        <v>16972</v>
      </c>
      <c r="E260" s="194">
        <v>5589</v>
      </c>
      <c r="F260" s="193">
        <v>93</v>
      </c>
      <c r="G260" s="194">
        <v>735</v>
      </c>
      <c r="H260" s="194">
        <v>1641</v>
      </c>
      <c r="I260" s="194">
        <v>4853</v>
      </c>
      <c r="J260" s="193" t="s">
        <v>1105</v>
      </c>
      <c r="K260" s="194">
        <v>787</v>
      </c>
      <c r="L260" s="193">
        <v>814</v>
      </c>
      <c r="M260" s="193">
        <v>865</v>
      </c>
      <c r="N260" s="194" t="s">
        <v>1105</v>
      </c>
      <c r="O260" s="195">
        <v>7178</v>
      </c>
    </row>
    <row r="261" spans="1:15" ht="42.75" customHeight="1">
      <c r="A261" s="201" t="s">
        <v>291</v>
      </c>
      <c r="B261" s="202" t="s">
        <v>274</v>
      </c>
      <c r="C261" s="202" t="s">
        <v>275</v>
      </c>
      <c r="D261" s="193">
        <v>543</v>
      </c>
      <c r="E261" s="193">
        <v>135</v>
      </c>
      <c r="F261" s="193" t="s">
        <v>1105</v>
      </c>
      <c r="G261" s="193">
        <v>18</v>
      </c>
      <c r="H261" s="193">
        <v>65</v>
      </c>
      <c r="I261" s="193">
        <v>117</v>
      </c>
      <c r="J261" s="193">
        <v>0</v>
      </c>
      <c r="K261" s="193">
        <v>46</v>
      </c>
      <c r="L261" s="193">
        <v>20</v>
      </c>
      <c r="M261" s="193">
        <v>8</v>
      </c>
      <c r="N261" s="194">
        <v>0</v>
      </c>
      <c r="O261" s="196">
        <v>267</v>
      </c>
    </row>
    <row r="262" spans="1:15" ht="42.75" customHeight="1">
      <c r="A262" s="201" t="s">
        <v>292</v>
      </c>
      <c r="B262" s="202" t="s">
        <v>274</v>
      </c>
      <c r="C262" s="202" t="s">
        <v>275</v>
      </c>
      <c r="D262" s="193">
        <v>247</v>
      </c>
      <c r="E262" s="193">
        <v>74</v>
      </c>
      <c r="F262" s="193" t="s">
        <v>1105</v>
      </c>
      <c r="G262" s="193">
        <v>6</v>
      </c>
      <c r="H262" s="193">
        <v>49</v>
      </c>
      <c r="I262" s="193">
        <v>68</v>
      </c>
      <c r="J262" s="193">
        <v>0</v>
      </c>
      <c r="K262" s="193">
        <v>11</v>
      </c>
      <c r="L262" s="193">
        <v>6</v>
      </c>
      <c r="M262" s="193" t="s">
        <v>1105</v>
      </c>
      <c r="N262" s="194">
        <v>0</v>
      </c>
      <c r="O262" s="196">
        <v>101</v>
      </c>
    </row>
    <row r="263" spans="1:15" ht="42.75" customHeight="1">
      <c r="A263" s="201" t="s">
        <v>293</v>
      </c>
      <c r="B263" s="202" t="s">
        <v>274</v>
      </c>
      <c r="C263" s="202" t="s">
        <v>275</v>
      </c>
      <c r="D263" s="193">
        <v>301</v>
      </c>
      <c r="E263" s="193">
        <v>78</v>
      </c>
      <c r="F263" s="193" t="s">
        <v>1105</v>
      </c>
      <c r="G263" s="193">
        <v>12</v>
      </c>
      <c r="H263" s="193">
        <v>32</v>
      </c>
      <c r="I263" s="193">
        <v>66</v>
      </c>
      <c r="J263" s="193">
        <v>0</v>
      </c>
      <c r="K263" s="193">
        <v>23</v>
      </c>
      <c r="L263" s="193">
        <v>17</v>
      </c>
      <c r="M263" s="193">
        <v>7</v>
      </c>
      <c r="N263" s="194">
        <v>0</v>
      </c>
      <c r="O263" s="196">
        <v>140</v>
      </c>
    </row>
    <row r="264" spans="1:15" ht="42.75" customHeight="1">
      <c r="A264" s="201" t="s">
        <v>294</v>
      </c>
      <c r="B264" s="202" t="s">
        <v>274</v>
      </c>
      <c r="C264" s="202" t="s">
        <v>275</v>
      </c>
      <c r="D264" s="193">
        <v>115</v>
      </c>
      <c r="E264" s="193">
        <v>24</v>
      </c>
      <c r="F264" s="193" t="s">
        <v>1105</v>
      </c>
      <c r="G264" s="193">
        <v>5</v>
      </c>
      <c r="H264" s="193">
        <v>36</v>
      </c>
      <c r="I264" s="193">
        <v>19</v>
      </c>
      <c r="J264" s="193">
        <v>0</v>
      </c>
      <c r="K264" s="193">
        <v>5</v>
      </c>
      <c r="L264" s="193" t="s">
        <v>1105</v>
      </c>
      <c r="M264" s="193" t="s">
        <v>1105</v>
      </c>
      <c r="N264" s="194">
        <v>0</v>
      </c>
      <c r="O264" s="196">
        <v>44</v>
      </c>
    </row>
    <row r="265" spans="1:15" ht="42.75" customHeight="1">
      <c r="A265" s="201" t="s">
        <v>295</v>
      </c>
      <c r="B265" s="202" t="s">
        <v>274</v>
      </c>
      <c r="C265" s="202" t="s">
        <v>275</v>
      </c>
      <c r="D265" s="194">
        <v>1838</v>
      </c>
      <c r="E265" s="194">
        <v>560</v>
      </c>
      <c r="F265" s="193">
        <v>9</v>
      </c>
      <c r="G265" s="193">
        <v>68</v>
      </c>
      <c r="H265" s="194">
        <v>179</v>
      </c>
      <c r="I265" s="193">
        <v>492</v>
      </c>
      <c r="J265" s="193">
        <v>0</v>
      </c>
      <c r="K265" s="193">
        <v>94</v>
      </c>
      <c r="L265" s="193">
        <v>90</v>
      </c>
      <c r="M265" s="193">
        <v>34</v>
      </c>
      <c r="N265" s="194">
        <v>0</v>
      </c>
      <c r="O265" s="196">
        <v>872</v>
      </c>
    </row>
    <row r="266" spans="1:15" ht="42.75" customHeight="1">
      <c r="A266" s="201" t="s">
        <v>296</v>
      </c>
      <c r="B266" s="202" t="s">
        <v>274</v>
      </c>
      <c r="C266" s="202" t="s">
        <v>275</v>
      </c>
      <c r="D266" s="193">
        <v>140</v>
      </c>
      <c r="E266" s="193">
        <v>40</v>
      </c>
      <c r="F266" s="193">
        <v>0</v>
      </c>
      <c r="G266" s="193">
        <v>7</v>
      </c>
      <c r="H266" s="193">
        <v>11</v>
      </c>
      <c r="I266" s="193">
        <v>33</v>
      </c>
      <c r="J266" s="193">
        <v>0</v>
      </c>
      <c r="K266" s="193">
        <v>11</v>
      </c>
      <c r="L266" s="193">
        <v>6</v>
      </c>
      <c r="M266" s="193" t="s">
        <v>1105</v>
      </c>
      <c r="N266" s="194">
        <v>0</v>
      </c>
      <c r="O266" s="196">
        <v>68</v>
      </c>
    </row>
    <row r="267" spans="1:15" ht="42.75" customHeight="1">
      <c r="A267" s="201" t="s">
        <v>297</v>
      </c>
      <c r="B267" s="202" t="s">
        <v>274</v>
      </c>
      <c r="C267" s="202" t="s">
        <v>275</v>
      </c>
      <c r="D267" s="193">
        <v>352</v>
      </c>
      <c r="E267" s="193">
        <v>78</v>
      </c>
      <c r="F267" s="193">
        <v>0</v>
      </c>
      <c r="G267" s="193">
        <v>10</v>
      </c>
      <c r="H267" s="193">
        <v>69</v>
      </c>
      <c r="I267" s="193">
        <v>68</v>
      </c>
      <c r="J267" s="193">
        <v>0</v>
      </c>
      <c r="K267" s="193">
        <v>23</v>
      </c>
      <c r="L267" s="193">
        <v>15</v>
      </c>
      <c r="M267" s="193" t="s">
        <v>1105</v>
      </c>
      <c r="N267" s="194">
        <v>0</v>
      </c>
      <c r="O267" s="196">
        <v>164</v>
      </c>
    </row>
    <row r="268" spans="1:15" ht="42.75" customHeight="1">
      <c r="A268" s="201" t="s">
        <v>298</v>
      </c>
      <c r="B268" s="202" t="s">
        <v>274</v>
      </c>
      <c r="C268" s="202" t="s">
        <v>275</v>
      </c>
      <c r="D268" s="193">
        <v>341</v>
      </c>
      <c r="E268" s="193">
        <v>94</v>
      </c>
      <c r="F268" s="193" t="s">
        <v>1105</v>
      </c>
      <c r="G268" s="193">
        <v>12</v>
      </c>
      <c r="H268" s="193">
        <v>42</v>
      </c>
      <c r="I268" s="193">
        <v>82</v>
      </c>
      <c r="J268" s="193">
        <v>0</v>
      </c>
      <c r="K268" s="193">
        <v>19</v>
      </c>
      <c r="L268" s="193">
        <v>18</v>
      </c>
      <c r="M268" s="193" t="s">
        <v>1105</v>
      </c>
      <c r="N268" s="194">
        <v>0</v>
      </c>
      <c r="O268" s="196">
        <v>163</v>
      </c>
    </row>
    <row r="269" spans="1:15" ht="42.75" customHeight="1">
      <c r="A269" s="201" t="s">
        <v>299</v>
      </c>
      <c r="B269" s="202" t="s">
        <v>274</v>
      </c>
      <c r="C269" s="202" t="s">
        <v>275</v>
      </c>
      <c r="D269" s="193">
        <v>307</v>
      </c>
      <c r="E269" s="193">
        <v>110</v>
      </c>
      <c r="F269" s="193" t="s">
        <v>1105</v>
      </c>
      <c r="G269" s="193">
        <v>18</v>
      </c>
      <c r="H269" s="193">
        <v>45</v>
      </c>
      <c r="I269" s="193">
        <v>92</v>
      </c>
      <c r="J269" s="193">
        <v>0</v>
      </c>
      <c r="K269" s="193">
        <v>14</v>
      </c>
      <c r="L269" s="193">
        <v>21</v>
      </c>
      <c r="M269" s="193">
        <v>7</v>
      </c>
      <c r="N269" s="194">
        <v>0</v>
      </c>
      <c r="O269" s="196">
        <v>108</v>
      </c>
    </row>
    <row r="270" spans="1:15" ht="42.75" customHeight="1">
      <c r="A270" s="201" t="s">
        <v>300</v>
      </c>
      <c r="B270" s="202" t="s">
        <v>274</v>
      </c>
      <c r="C270" s="202" t="s">
        <v>275</v>
      </c>
      <c r="D270" s="193">
        <v>307</v>
      </c>
      <c r="E270" s="193">
        <v>104</v>
      </c>
      <c r="F270" s="193" t="s">
        <v>1105</v>
      </c>
      <c r="G270" s="193">
        <v>12</v>
      </c>
      <c r="H270" s="193">
        <v>35</v>
      </c>
      <c r="I270" s="193">
        <v>92</v>
      </c>
      <c r="J270" s="193">
        <v>0</v>
      </c>
      <c r="K270" s="193">
        <v>22</v>
      </c>
      <c r="L270" s="193">
        <v>7</v>
      </c>
      <c r="M270" s="193">
        <v>7</v>
      </c>
      <c r="N270" s="194">
        <v>0</v>
      </c>
      <c r="O270" s="196">
        <v>130</v>
      </c>
    </row>
    <row r="271" spans="1:15" ht="42.75" customHeight="1">
      <c r="A271" s="201" t="s">
        <v>301</v>
      </c>
      <c r="B271" s="202" t="s">
        <v>274</v>
      </c>
      <c r="C271" s="202" t="s">
        <v>275</v>
      </c>
      <c r="D271" s="193">
        <v>442</v>
      </c>
      <c r="E271" s="193">
        <v>143</v>
      </c>
      <c r="F271" s="193" t="s">
        <v>1105</v>
      </c>
      <c r="G271" s="193">
        <v>22</v>
      </c>
      <c r="H271" s="193">
        <v>46</v>
      </c>
      <c r="I271" s="193">
        <v>121</v>
      </c>
      <c r="J271" s="193">
        <v>0</v>
      </c>
      <c r="K271" s="193">
        <v>27</v>
      </c>
      <c r="L271" s="193">
        <v>17</v>
      </c>
      <c r="M271" s="193">
        <v>11</v>
      </c>
      <c r="N271" s="194">
        <v>0</v>
      </c>
      <c r="O271" s="196">
        <v>194</v>
      </c>
    </row>
    <row r="272" spans="1:15" ht="42.75" customHeight="1">
      <c r="A272" s="201" t="s">
        <v>302</v>
      </c>
      <c r="B272" s="202" t="s">
        <v>274</v>
      </c>
      <c r="C272" s="202" t="s">
        <v>275</v>
      </c>
      <c r="D272" s="193">
        <v>162</v>
      </c>
      <c r="E272" s="193">
        <v>54</v>
      </c>
      <c r="F272" s="193" t="s">
        <v>1105</v>
      </c>
      <c r="G272" s="193" t="s">
        <v>1105</v>
      </c>
      <c r="H272" s="193">
        <v>27</v>
      </c>
      <c r="I272" s="193">
        <v>53</v>
      </c>
      <c r="J272" s="193">
        <v>0</v>
      </c>
      <c r="K272" s="193">
        <v>8</v>
      </c>
      <c r="L272" s="193">
        <v>5</v>
      </c>
      <c r="M272" s="193">
        <v>5</v>
      </c>
      <c r="N272" s="194">
        <v>0</v>
      </c>
      <c r="O272" s="196">
        <v>62</v>
      </c>
    </row>
    <row r="273" spans="1:15" ht="42.75" customHeight="1">
      <c r="A273" s="201" t="s">
        <v>303</v>
      </c>
      <c r="B273" s="202" t="s">
        <v>274</v>
      </c>
      <c r="C273" s="202" t="s">
        <v>275</v>
      </c>
      <c r="D273" s="193">
        <v>197</v>
      </c>
      <c r="E273" s="193">
        <v>78</v>
      </c>
      <c r="F273" s="193">
        <v>0</v>
      </c>
      <c r="G273" s="193">
        <v>9</v>
      </c>
      <c r="H273" s="193">
        <v>26</v>
      </c>
      <c r="I273" s="193">
        <v>69</v>
      </c>
      <c r="J273" s="193">
        <v>0</v>
      </c>
      <c r="K273" s="193">
        <v>18</v>
      </c>
      <c r="L273" s="193">
        <v>11</v>
      </c>
      <c r="M273" s="193" t="s">
        <v>1105</v>
      </c>
      <c r="N273" s="194">
        <v>0</v>
      </c>
      <c r="O273" s="196">
        <v>62</v>
      </c>
    </row>
    <row r="274" spans="1:15" ht="42.75" customHeight="1">
      <c r="A274" s="201" t="s">
        <v>304</v>
      </c>
      <c r="B274" s="202" t="s">
        <v>274</v>
      </c>
      <c r="C274" s="202" t="s">
        <v>275</v>
      </c>
      <c r="D274" s="194">
        <v>1216</v>
      </c>
      <c r="E274" s="194">
        <v>353</v>
      </c>
      <c r="F274" s="193">
        <v>6</v>
      </c>
      <c r="G274" s="193">
        <v>48</v>
      </c>
      <c r="H274" s="193">
        <v>167</v>
      </c>
      <c r="I274" s="193">
        <v>305</v>
      </c>
      <c r="J274" s="193">
        <v>0</v>
      </c>
      <c r="K274" s="193">
        <v>66</v>
      </c>
      <c r="L274" s="193">
        <v>60</v>
      </c>
      <c r="M274" s="193">
        <v>41</v>
      </c>
      <c r="N274" s="194">
        <v>0</v>
      </c>
      <c r="O274" s="196">
        <v>522</v>
      </c>
    </row>
    <row r="275" spans="1:15" ht="42.75" customHeight="1">
      <c r="A275" s="201" t="s">
        <v>305</v>
      </c>
      <c r="B275" s="202" t="s">
        <v>306</v>
      </c>
      <c r="C275" s="202" t="s">
        <v>307</v>
      </c>
      <c r="D275" s="193">
        <v>151</v>
      </c>
      <c r="E275" s="193">
        <v>63</v>
      </c>
      <c r="F275" s="193" t="s">
        <v>1105</v>
      </c>
      <c r="G275" s="193">
        <v>6</v>
      </c>
      <c r="H275" s="193">
        <v>17</v>
      </c>
      <c r="I275" s="193">
        <v>57</v>
      </c>
      <c r="J275" s="193">
        <v>0</v>
      </c>
      <c r="K275" s="193">
        <v>16</v>
      </c>
      <c r="L275" s="193">
        <v>6</v>
      </c>
      <c r="M275" s="193" t="s">
        <v>1105</v>
      </c>
      <c r="N275" s="194">
        <v>0</v>
      </c>
      <c r="O275" s="196">
        <v>41</v>
      </c>
    </row>
    <row r="276" spans="1:15" ht="42.75" customHeight="1">
      <c r="A276" s="201" t="s">
        <v>308</v>
      </c>
      <c r="B276" s="202" t="s">
        <v>306</v>
      </c>
      <c r="C276" s="202" t="s">
        <v>307</v>
      </c>
      <c r="D276" s="194">
        <v>2823</v>
      </c>
      <c r="E276" s="194">
        <v>921</v>
      </c>
      <c r="F276" s="193">
        <v>20</v>
      </c>
      <c r="G276" s="194">
        <v>136</v>
      </c>
      <c r="H276" s="194">
        <v>241</v>
      </c>
      <c r="I276" s="193">
        <v>785</v>
      </c>
      <c r="J276" s="193">
        <v>0</v>
      </c>
      <c r="K276" s="193">
        <v>144</v>
      </c>
      <c r="L276" s="193">
        <v>92</v>
      </c>
      <c r="M276" s="193">
        <v>99</v>
      </c>
      <c r="N276" s="194">
        <v>0</v>
      </c>
      <c r="O276" s="195">
        <v>1305</v>
      </c>
    </row>
    <row r="277" spans="1:15" ht="42.75" customHeight="1">
      <c r="A277" s="201" t="s">
        <v>309</v>
      </c>
      <c r="B277" s="202" t="s">
        <v>306</v>
      </c>
      <c r="C277" s="202" t="s">
        <v>307</v>
      </c>
      <c r="D277" s="193">
        <v>594</v>
      </c>
      <c r="E277" s="193">
        <v>220</v>
      </c>
      <c r="F277" s="193">
        <v>7</v>
      </c>
      <c r="G277" s="193">
        <v>20</v>
      </c>
      <c r="H277" s="193">
        <v>92</v>
      </c>
      <c r="I277" s="193">
        <v>200</v>
      </c>
      <c r="J277" s="193" t="s">
        <v>1105</v>
      </c>
      <c r="K277" s="193">
        <v>57</v>
      </c>
      <c r="L277" s="193">
        <v>16</v>
      </c>
      <c r="M277" s="193">
        <v>11</v>
      </c>
      <c r="N277" s="194">
        <v>0</v>
      </c>
      <c r="O277" s="196">
        <v>190</v>
      </c>
    </row>
    <row r="278" spans="1:15" ht="42.75" customHeight="1">
      <c r="A278" s="201" t="s">
        <v>310</v>
      </c>
      <c r="B278" s="202" t="s">
        <v>306</v>
      </c>
      <c r="C278" s="202" t="s">
        <v>307</v>
      </c>
      <c r="D278" s="193">
        <v>233</v>
      </c>
      <c r="E278" s="193">
        <v>56</v>
      </c>
      <c r="F278" s="193">
        <v>0</v>
      </c>
      <c r="G278" s="193" t="s">
        <v>1105</v>
      </c>
      <c r="H278" s="193">
        <v>39</v>
      </c>
      <c r="I278" s="193">
        <v>52</v>
      </c>
      <c r="J278" s="193">
        <v>0</v>
      </c>
      <c r="K278" s="193">
        <v>15</v>
      </c>
      <c r="L278" s="193">
        <v>10</v>
      </c>
      <c r="M278" s="193" t="s">
        <v>1105</v>
      </c>
      <c r="N278" s="194">
        <v>0</v>
      </c>
      <c r="O278" s="196">
        <v>109</v>
      </c>
    </row>
    <row r="279" spans="1:15" ht="42.75" customHeight="1">
      <c r="A279" s="201" t="s">
        <v>311</v>
      </c>
      <c r="B279" s="202" t="s">
        <v>306</v>
      </c>
      <c r="C279" s="202" t="s">
        <v>307</v>
      </c>
      <c r="D279" s="193">
        <v>196</v>
      </c>
      <c r="E279" s="193">
        <v>75</v>
      </c>
      <c r="F279" s="193">
        <v>0</v>
      </c>
      <c r="G279" s="193">
        <v>6</v>
      </c>
      <c r="H279" s="193">
        <v>23</v>
      </c>
      <c r="I279" s="193">
        <v>69</v>
      </c>
      <c r="J279" s="193">
        <v>0</v>
      </c>
      <c r="K279" s="193">
        <v>23</v>
      </c>
      <c r="L279" s="193">
        <v>6</v>
      </c>
      <c r="M279" s="193" t="s">
        <v>1105</v>
      </c>
      <c r="N279" s="194">
        <v>0</v>
      </c>
      <c r="O279" s="196">
        <v>66</v>
      </c>
    </row>
    <row r="280" spans="1:15" ht="42.75" customHeight="1">
      <c r="A280" s="201" t="s">
        <v>312</v>
      </c>
      <c r="B280" s="202" t="s">
        <v>306</v>
      </c>
      <c r="C280" s="202" t="s">
        <v>307</v>
      </c>
      <c r="D280" s="193">
        <v>85</v>
      </c>
      <c r="E280" s="193">
        <v>26</v>
      </c>
      <c r="F280" s="193" t="s">
        <v>1105</v>
      </c>
      <c r="G280" s="193" t="s">
        <v>1105</v>
      </c>
      <c r="H280" s="193">
        <v>7</v>
      </c>
      <c r="I280" s="193">
        <v>23</v>
      </c>
      <c r="J280" s="193">
        <v>0</v>
      </c>
      <c r="K280" s="193" t="s">
        <v>1105</v>
      </c>
      <c r="L280" s="193" t="s">
        <v>1105</v>
      </c>
      <c r="M280" s="193" t="s">
        <v>1105</v>
      </c>
      <c r="N280" s="194">
        <v>0</v>
      </c>
      <c r="O280" s="196">
        <v>42</v>
      </c>
    </row>
    <row r="281" spans="1:15" ht="42.75" customHeight="1">
      <c r="A281" s="201" t="s">
        <v>313</v>
      </c>
      <c r="B281" s="202" t="s">
        <v>306</v>
      </c>
      <c r="C281" s="202" t="s">
        <v>307</v>
      </c>
      <c r="D281" s="194">
        <v>891</v>
      </c>
      <c r="E281" s="194">
        <v>259</v>
      </c>
      <c r="F281" s="193">
        <v>8</v>
      </c>
      <c r="G281" s="193">
        <v>28</v>
      </c>
      <c r="H281" s="193">
        <v>97</v>
      </c>
      <c r="I281" s="193">
        <v>231</v>
      </c>
      <c r="J281" s="193">
        <v>0</v>
      </c>
      <c r="K281" s="193">
        <v>46</v>
      </c>
      <c r="L281" s="193">
        <v>29</v>
      </c>
      <c r="M281" s="193">
        <v>13</v>
      </c>
      <c r="N281" s="194">
        <v>0</v>
      </c>
      <c r="O281" s="196">
        <v>439</v>
      </c>
    </row>
    <row r="282" spans="1:15" ht="42.75" customHeight="1">
      <c r="A282" s="201" t="s">
        <v>314</v>
      </c>
      <c r="B282" s="202" t="s">
        <v>306</v>
      </c>
      <c r="C282" s="202" t="s">
        <v>307</v>
      </c>
      <c r="D282" s="194">
        <v>645</v>
      </c>
      <c r="E282" s="194">
        <v>219</v>
      </c>
      <c r="F282" s="193" t="s">
        <v>1105</v>
      </c>
      <c r="G282" s="193">
        <v>22</v>
      </c>
      <c r="H282" s="193">
        <v>60</v>
      </c>
      <c r="I282" s="193">
        <v>196</v>
      </c>
      <c r="J282" s="193">
        <v>0</v>
      </c>
      <c r="K282" s="193">
        <v>58</v>
      </c>
      <c r="L282" s="193">
        <v>16</v>
      </c>
      <c r="M282" s="193">
        <v>10</v>
      </c>
      <c r="N282" s="194" t="s">
        <v>1105</v>
      </c>
      <c r="O282" s="196">
        <v>280</v>
      </c>
    </row>
    <row r="283" spans="1:15" ht="42.75" customHeight="1">
      <c r="A283" s="201" t="s">
        <v>315</v>
      </c>
      <c r="B283" s="202" t="s">
        <v>316</v>
      </c>
      <c r="C283" s="202" t="s">
        <v>317</v>
      </c>
      <c r="D283" s="193">
        <v>215</v>
      </c>
      <c r="E283" s="193">
        <v>72</v>
      </c>
      <c r="F283" s="193" t="s">
        <v>1105</v>
      </c>
      <c r="G283" s="193" t="s">
        <v>1105</v>
      </c>
      <c r="H283" s="193">
        <v>42</v>
      </c>
      <c r="I283" s="193">
        <v>69</v>
      </c>
      <c r="J283" s="193">
        <v>0</v>
      </c>
      <c r="K283" s="193">
        <v>8</v>
      </c>
      <c r="L283" s="193">
        <v>11</v>
      </c>
      <c r="M283" s="193" t="s">
        <v>1105</v>
      </c>
      <c r="N283" s="194">
        <v>0</v>
      </c>
      <c r="O283" s="196">
        <v>77</v>
      </c>
    </row>
    <row r="284" spans="1:15" ht="42.75" customHeight="1">
      <c r="A284" s="201" t="s">
        <v>318</v>
      </c>
      <c r="B284" s="202" t="s">
        <v>316</v>
      </c>
      <c r="C284" s="202" t="s">
        <v>317</v>
      </c>
      <c r="D284" s="194">
        <v>908</v>
      </c>
      <c r="E284" s="194">
        <v>279</v>
      </c>
      <c r="F284" s="193">
        <v>21</v>
      </c>
      <c r="G284" s="193">
        <v>32</v>
      </c>
      <c r="H284" s="193">
        <v>125</v>
      </c>
      <c r="I284" s="193">
        <v>247</v>
      </c>
      <c r="J284" s="193">
        <v>0</v>
      </c>
      <c r="K284" s="193">
        <v>42</v>
      </c>
      <c r="L284" s="193">
        <v>24</v>
      </c>
      <c r="M284" s="193">
        <v>13</v>
      </c>
      <c r="N284" s="194">
        <v>0</v>
      </c>
      <c r="O284" s="196">
        <v>404</v>
      </c>
    </row>
    <row r="285" spans="1:15" ht="42.75" customHeight="1">
      <c r="A285" s="201" t="s">
        <v>319</v>
      </c>
      <c r="B285" s="202" t="s">
        <v>316</v>
      </c>
      <c r="C285" s="202" t="s">
        <v>317</v>
      </c>
      <c r="D285" s="194">
        <v>1741</v>
      </c>
      <c r="E285" s="194">
        <v>486</v>
      </c>
      <c r="F285" s="193">
        <v>20</v>
      </c>
      <c r="G285" s="193">
        <v>69</v>
      </c>
      <c r="H285" s="194">
        <v>160</v>
      </c>
      <c r="I285" s="193">
        <v>417</v>
      </c>
      <c r="J285" s="193">
        <v>0</v>
      </c>
      <c r="K285" s="193">
        <v>126</v>
      </c>
      <c r="L285" s="193">
        <v>61</v>
      </c>
      <c r="M285" s="193">
        <v>62</v>
      </c>
      <c r="N285" s="194">
        <v>0</v>
      </c>
      <c r="O285" s="196">
        <v>826</v>
      </c>
    </row>
    <row r="286" spans="1:15" ht="42.75" customHeight="1">
      <c r="A286" s="201" t="s">
        <v>320</v>
      </c>
      <c r="B286" s="202" t="s">
        <v>316</v>
      </c>
      <c r="C286" s="202" t="s">
        <v>317</v>
      </c>
      <c r="D286" s="193">
        <v>464</v>
      </c>
      <c r="E286" s="193">
        <v>147</v>
      </c>
      <c r="F286" s="193">
        <v>5</v>
      </c>
      <c r="G286" s="193">
        <v>19</v>
      </c>
      <c r="H286" s="193">
        <v>50</v>
      </c>
      <c r="I286" s="193">
        <v>128</v>
      </c>
      <c r="J286" s="193">
        <v>0</v>
      </c>
      <c r="K286" s="193">
        <v>39</v>
      </c>
      <c r="L286" s="193">
        <v>23</v>
      </c>
      <c r="M286" s="193">
        <v>6</v>
      </c>
      <c r="N286" s="194">
        <v>0</v>
      </c>
      <c r="O286" s="196">
        <v>194</v>
      </c>
    </row>
    <row r="287" spans="1:15" ht="42.75" customHeight="1">
      <c r="A287" s="201" t="s">
        <v>321</v>
      </c>
      <c r="B287" s="202" t="s">
        <v>316</v>
      </c>
      <c r="C287" s="202" t="s">
        <v>317</v>
      </c>
      <c r="D287" s="193">
        <v>536</v>
      </c>
      <c r="E287" s="193">
        <v>176</v>
      </c>
      <c r="F287" s="193" t="s">
        <v>1105</v>
      </c>
      <c r="G287" s="193">
        <v>25</v>
      </c>
      <c r="H287" s="193">
        <v>72</v>
      </c>
      <c r="I287" s="193">
        <v>151</v>
      </c>
      <c r="J287" s="193">
        <v>0</v>
      </c>
      <c r="K287" s="193">
        <v>31</v>
      </c>
      <c r="L287" s="193">
        <v>25</v>
      </c>
      <c r="M287" s="193">
        <v>8</v>
      </c>
      <c r="N287" s="194">
        <v>0</v>
      </c>
      <c r="O287" s="196">
        <v>221</v>
      </c>
    </row>
    <row r="288" spans="1:15" ht="42.75" customHeight="1">
      <c r="A288" s="201" t="s">
        <v>322</v>
      </c>
      <c r="B288" s="202" t="s">
        <v>316</v>
      </c>
      <c r="C288" s="202" t="s">
        <v>317</v>
      </c>
      <c r="D288" s="194">
        <v>868</v>
      </c>
      <c r="E288" s="194">
        <v>309</v>
      </c>
      <c r="F288" s="193">
        <v>35</v>
      </c>
      <c r="G288" s="193">
        <v>44</v>
      </c>
      <c r="H288" s="193">
        <v>133</v>
      </c>
      <c r="I288" s="193">
        <v>264</v>
      </c>
      <c r="J288" s="193">
        <v>0</v>
      </c>
      <c r="K288" s="193">
        <v>38</v>
      </c>
      <c r="L288" s="193">
        <v>28</v>
      </c>
      <c r="M288" s="193">
        <v>13</v>
      </c>
      <c r="N288" s="194" t="s">
        <v>1105</v>
      </c>
      <c r="O288" s="196">
        <v>312</v>
      </c>
    </row>
    <row r="289" spans="1:15" ht="42.75" customHeight="1">
      <c r="A289" s="201" t="s">
        <v>323</v>
      </c>
      <c r="B289" s="202" t="s">
        <v>316</v>
      </c>
      <c r="C289" s="202" t="s">
        <v>317</v>
      </c>
      <c r="D289" s="193">
        <v>539</v>
      </c>
      <c r="E289" s="193">
        <v>245</v>
      </c>
      <c r="F289" s="193" t="s">
        <v>1105</v>
      </c>
      <c r="G289" s="193">
        <v>20</v>
      </c>
      <c r="H289" s="193">
        <v>73</v>
      </c>
      <c r="I289" s="193">
        <v>225</v>
      </c>
      <c r="J289" s="193">
        <v>0</v>
      </c>
      <c r="K289" s="193">
        <v>23</v>
      </c>
      <c r="L289" s="193">
        <v>17</v>
      </c>
      <c r="M289" s="193">
        <v>7</v>
      </c>
      <c r="N289" s="194">
        <v>0</v>
      </c>
      <c r="O289" s="196">
        <v>171</v>
      </c>
    </row>
    <row r="290" spans="1:15" ht="42.75" customHeight="1">
      <c r="A290" s="201" t="s">
        <v>324</v>
      </c>
      <c r="B290" s="202" t="s">
        <v>316</v>
      </c>
      <c r="C290" s="202" t="s">
        <v>317</v>
      </c>
      <c r="D290" s="193">
        <v>339</v>
      </c>
      <c r="E290" s="193">
        <v>175</v>
      </c>
      <c r="F290" s="193" t="s">
        <v>1105</v>
      </c>
      <c r="G290" s="193">
        <v>9</v>
      </c>
      <c r="H290" s="193">
        <v>36</v>
      </c>
      <c r="I290" s="193">
        <v>166</v>
      </c>
      <c r="J290" s="193">
        <v>0</v>
      </c>
      <c r="K290" s="193">
        <v>17</v>
      </c>
      <c r="L290" s="193">
        <v>9</v>
      </c>
      <c r="M290" s="193">
        <v>5</v>
      </c>
      <c r="N290" s="194">
        <v>0</v>
      </c>
      <c r="O290" s="196">
        <v>94</v>
      </c>
    </row>
    <row r="291" spans="1:15" ht="42.75" customHeight="1">
      <c r="A291" s="201" t="s">
        <v>325</v>
      </c>
      <c r="B291" s="202" t="s">
        <v>316</v>
      </c>
      <c r="C291" s="202" t="s">
        <v>317</v>
      </c>
      <c r="D291" s="193">
        <v>107</v>
      </c>
      <c r="E291" s="193">
        <v>44</v>
      </c>
      <c r="F291" s="193" t="s">
        <v>1105</v>
      </c>
      <c r="G291" s="193" t="s">
        <v>1105</v>
      </c>
      <c r="H291" s="193">
        <v>14</v>
      </c>
      <c r="I291" s="193">
        <v>40</v>
      </c>
      <c r="J291" s="193">
        <v>0</v>
      </c>
      <c r="K291" s="193">
        <v>7</v>
      </c>
      <c r="L291" s="193" t="s">
        <v>1105</v>
      </c>
      <c r="M291" s="193" t="s">
        <v>1105</v>
      </c>
      <c r="N291" s="194">
        <v>0</v>
      </c>
      <c r="O291" s="196">
        <v>37</v>
      </c>
    </row>
    <row r="292" spans="1:15" ht="42.75" customHeight="1">
      <c r="A292" s="201" t="s">
        <v>326</v>
      </c>
      <c r="B292" s="202" t="s">
        <v>316</v>
      </c>
      <c r="C292" s="202" t="s">
        <v>317</v>
      </c>
      <c r="D292" s="193">
        <v>196</v>
      </c>
      <c r="E292" s="193">
        <v>70</v>
      </c>
      <c r="F292" s="193">
        <v>5</v>
      </c>
      <c r="G292" s="193">
        <v>7</v>
      </c>
      <c r="H292" s="193">
        <v>46</v>
      </c>
      <c r="I292" s="193">
        <v>63</v>
      </c>
      <c r="J292" s="193" t="s">
        <v>1105</v>
      </c>
      <c r="K292" s="193">
        <v>15</v>
      </c>
      <c r="L292" s="193">
        <v>8</v>
      </c>
      <c r="M292" s="193" t="s">
        <v>1105</v>
      </c>
      <c r="N292" s="194">
        <v>0</v>
      </c>
      <c r="O292" s="196">
        <v>49</v>
      </c>
    </row>
    <row r="293" spans="1:15" ht="42.75" customHeight="1">
      <c r="A293" s="201" t="s">
        <v>327</v>
      </c>
      <c r="B293" s="202" t="s">
        <v>316</v>
      </c>
      <c r="C293" s="202" t="s">
        <v>317</v>
      </c>
      <c r="D293" s="193">
        <v>191</v>
      </c>
      <c r="E293" s="193">
        <v>50</v>
      </c>
      <c r="F293" s="193" t="s">
        <v>1105</v>
      </c>
      <c r="G293" s="193">
        <v>10</v>
      </c>
      <c r="H293" s="193">
        <v>23</v>
      </c>
      <c r="I293" s="193">
        <v>40</v>
      </c>
      <c r="J293" s="193">
        <v>0</v>
      </c>
      <c r="K293" s="193">
        <v>18</v>
      </c>
      <c r="L293" s="193">
        <v>9</v>
      </c>
      <c r="M293" s="193" t="s">
        <v>1105</v>
      </c>
      <c r="N293" s="194">
        <v>0</v>
      </c>
      <c r="O293" s="196">
        <v>86</v>
      </c>
    </row>
    <row r="294" spans="1:15" ht="42.75" customHeight="1">
      <c r="A294" s="201" t="s">
        <v>328</v>
      </c>
      <c r="B294" s="202" t="s">
        <v>316</v>
      </c>
      <c r="C294" s="202" t="s">
        <v>317</v>
      </c>
      <c r="D294" s="193">
        <v>265</v>
      </c>
      <c r="E294" s="193">
        <v>81</v>
      </c>
      <c r="F294" s="193">
        <v>5</v>
      </c>
      <c r="G294" s="193" t="s">
        <v>1105</v>
      </c>
      <c r="H294" s="193">
        <v>23</v>
      </c>
      <c r="I294" s="193">
        <v>77</v>
      </c>
      <c r="J294" s="193">
        <v>0</v>
      </c>
      <c r="K294" s="193">
        <v>20</v>
      </c>
      <c r="L294" s="193">
        <v>14</v>
      </c>
      <c r="M294" s="193" t="s">
        <v>1105</v>
      </c>
      <c r="N294" s="194">
        <v>0</v>
      </c>
      <c r="O294" s="196">
        <v>118</v>
      </c>
    </row>
    <row r="295" spans="1:15" ht="42.75" customHeight="1">
      <c r="A295" s="201" t="s">
        <v>329</v>
      </c>
      <c r="B295" s="202" t="s">
        <v>316</v>
      </c>
      <c r="C295" s="202" t="s">
        <v>317</v>
      </c>
      <c r="D295" s="194">
        <v>6408</v>
      </c>
      <c r="E295" s="194">
        <v>2046</v>
      </c>
      <c r="F295" s="193">
        <v>82</v>
      </c>
      <c r="G295" s="194">
        <v>308</v>
      </c>
      <c r="H295" s="194">
        <v>731</v>
      </c>
      <c r="I295" s="193">
        <v>1738</v>
      </c>
      <c r="J295" s="193">
        <v>0</v>
      </c>
      <c r="K295" s="193">
        <v>320</v>
      </c>
      <c r="L295" s="193">
        <v>236</v>
      </c>
      <c r="M295" s="193">
        <v>208</v>
      </c>
      <c r="N295" s="194">
        <v>0</v>
      </c>
      <c r="O295" s="195">
        <v>2782</v>
      </c>
    </row>
    <row r="296" spans="1:15" ht="42.75" customHeight="1">
      <c r="A296" s="201" t="s">
        <v>330</v>
      </c>
      <c r="B296" s="202" t="s">
        <v>316</v>
      </c>
      <c r="C296" s="202" t="s">
        <v>317</v>
      </c>
      <c r="D296" s="193">
        <v>253</v>
      </c>
      <c r="E296" s="193">
        <v>86</v>
      </c>
      <c r="F296" s="193" t="s">
        <v>1105</v>
      </c>
      <c r="G296" s="193">
        <v>9</v>
      </c>
      <c r="H296" s="193">
        <v>44</v>
      </c>
      <c r="I296" s="193">
        <v>77</v>
      </c>
      <c r="J296" s="193">
        <v>0</v>
      </c>
      <c r="K296" s="193">
        <v>18</v>
      </c>
      <c r="L296" s="193">
        <v>7</v>
      </c>
      <c r="M296" s="193" t="s">
        <v>1105</v>
      </c>
      <c r="N296" s="194">
        <v>0</v>
      </c>
      <c r="O296" s="196">
        <v>94</v>
      </c>
    </row>
    <row r="297" spans="1:15" ht="42.75" customHeight="1">
      <c r="A297" s="201" t="s">
        <v>331</v>
      </c>
      <c r="B297" s="202" t="s">
        <v>316</v>
      </c>
      <c r="C297" s="202" t="s">
        <v>317</v>
      </c>
      <c r="D297" s="193">
        <v>113</v>
      </c>
      <c r="E297" s="193">
        <v>27</v>
      </c>
      <c r="F297" s="193">
        <v>6</v>
      </c>
      <c r="G297" s="193" t="s">
        <v>1105</v>
      </c>
      <c r="H297" s="193">
        <v>13</v>
      </c>
      <c r="I297" s="193">
        <v>26</v>
      </c>
      <c r="J297" s="193">
        <v>0</v>
      </c>
      <c r="K297" s="193">
        <v>8</v>
      </c>
      <c r="L297" s="193" t="s">
        <v>1105</v>
      </c>
      <c r="M297" s="193">
        <v>0</v>
      </c>
      <c r="N297" s="194">
        <v>0</v>
      </c>
      <c r="O297" s="196">
        <v>57</v>
      </c>
    </row>
    <row r="298" spans="1:15" ht="42.75" customHeight="1">
      <c r="A298" s="201" t="s">
        <v>332</v>
      </c>
      <c r="B298" s="202" t="s">
        <v>316</v>
      </c>
      <c r="C298" s="202" t="s">
        <v>317</v>
      </c>
      <c r="D298" s="193">
        <v>189</v>
      </c>
      <c r="E298" s="193">
        <v>54</v>
      </c>
      <c r="F298" s="193">
        <v>0</v>
      </c>
      <c r="G298" s="193" t="s">
        <v>1105</v>
      </c>
      <c r="H298" s="193">
        <v>20</v>
      </c>
      <c r="I298" s="193">
        <v>53</v>
      </c>
      <c r="J298" s="193">
        <v>0</v>
      </c>
      <c r="K298" s="193">
        <v>24</v>
      </c>
      <c r="L298" s="193">
        <v>5</v>
      </c>
      <c r="M298" s="193" t="s">
        <v>1105</v>
      </c>
      <c r="N298" s="194">
        <v>0</v>
      </c>
      <c r="O298" s="196">
        <v>82</v>
      </c>
    </row>
    <row r="299" spans="1:15" ht="42.75" customHeight="1">
      <c r="A299" s="201" t="s">
        <v>333</v>
      </c>
      <c r="B299" s="202" t="s">
        <v>316</v>
      </c>
      <c r="C299" s="202" t="s">
        <v>317</v>
      </c>
      <c r="D299" s="193">
        <v>625</v>
      </c>
      <c r="E299" s="193">
        <v>220</v>
      </c>
      <c r="F299" s="193">
        <v>16</v>
      </c>
      <c r="G299" s="193">
        <v>37</v>
      </c>
      <c r="H299" s="193">
        <v>71</v>
      </c>
      <c r="I299" s="193">
        <v>183</v>
      </c>
      <c r="J299" s="193">
        <v>0</v>
      </c>
      <c r="K299" s="193">
        <v>36</v>
      </c>
      <c r="L299" s="193">
        <v>31</v>
      </c>
      <c r="M299" s="193">
        <v>12</v>
      </c>
      <c r="N299" s="194">
        <v>0</v>
      </c>
      <c r="O299" s="196">
        <v>238</v>
      </c>
    </row>
    <row r="300" spans="1:15" ht="42.75" customHeight="1">
      <c r="A300" s="201" t="s">
        <v>334</v>
      </c>
      <c r="B300" s="202" t="s">
        <v>316</v>
      </c>
      <c r="C300" s="202" t="s">
        <v>317</v>
      </c>
      <c r="D300" s="193">
        <v>221</v>
      </c>
      <c r="E300" s="193">
        <v>74</v>
      </c>
      <c r="F300" s="193">
        <v>6</v>
      </c>
      <c r="G300" s="193">
        <v>9</v>
      </c>
      <c r="H300" s="193">
        <v>22</v>
      </c>
      <c r="I300" s="193">
        <v>65</v>
      </c>
      <c r="J300" s="193">
        <v>0</v>
      </c>
      <c r="K300" s="193">
        <v>19</v>
      </c>
      <c r="L300" s="193">
        <v>8</v>
      </c>
      <c r="M300" s="193">
        <v>5</v>
      </c>
      <c r="N300" s="194">
        <v>0</v>
      </c>
      <c r="O300" s="196">
        <v>87</v>
      </c>
    </row>
    <row r="301" spans="1:15" ht="42.75" customHeight="1">
      <c r="A301" s="201" t="s">
        <v>335</v>
      </c>
      <c r="B301" s="202" t="s">
        <v>316</v>
      </c>
      <c r="C301" s="202" t="s">
        <v>317</v>
      </c>
      <c r="D301" s="194">
        <v>1576</v>
      </c>
      <c r="E301" s="194">
        <v>533</v>
      </c>
      <c r="F301" s="193">
        <v>15</v>
      </c>
      <c r="G301" s="193">
        <v>79</v>
      </c>
      <c r="H301" s="193">
        <v>123</v>
      </c>
      <c r="I301" s="193">
        <v>453</v>
      </c>
      <c r="J301" s="193" t="s">
        <v>1105</v>
      </c>
      <c r="K301" s="193">
        <v>91</v>
      </c>
      <c r="L301" s="193">
        <v>69</v>
      </c>
      <c r="M301" s="193">
        <v>50</v>
      </c>
      <c r="N301" s="194" t="s">
        <v>1105</v>
      </c>
      <c r="O301" s="196">
        <v>693</v>
      </c>
    </row>
    <row r="302" spans="1:15" ht="42.75" customHeight="1">
      <c r="A302" s="201" t="s">
        <v>336</v>
      </c>
      <c r="B302" s="202" t="s">
        <v>316</v>
      </c>
      <c r="C302" s="202" t="s">
        <v>317</v>
      </c>
      <c r="D302" s="193">
        <v>93</v>
      </c>
      <c r="E302" s="193">
        <v>28</v>
      </c>
      <c r="F302" s="193" t="s">
        <v>1105</v>
      </c>
      <c r="G302" s="193" t="s">
        <v>1105</v>
      </c>
      <c r="H302" s="193">
        <v>15</v>
      </c>
      <c r="I302" s="193">
        <v>27</v>
      </c>
      <c r="J302" s="193">
        <v>0</v>
      </c>
      <c r="K302" s="193">
        <v>5</v>
      </c>
      <c r="L302" s="193">
        <v>6</v>
      </c>
      <c r="M302" s="193">
        <v>0</v>
      </c>
      <c r="N302" s="194">
        <v>0</v>
      </c>
      <c r="O302" s="196">
        <v>35</v>
      </c>
    </row>
    <row r="303" spans="1:15" ht="42.75" customHeight="1">
      <c r="A303" s="205" t="s">
        <v>337</v>
      </c>
      <c r="B303" s="206" t="s">
        <v>316</v>
      </c>
      <c r="C303" s="206" t="s">
        <v>317</v>
      </c>
      <c r="D303" s="207">
        <v>244</v>
      </c>
      <c r="E303" s="207">
        <v>85</v>
      </c>
      <c r="F303" s="207" t="s">
        <v>1105</v>
      </c>
      <c r="G303" s="207">
        <v>5</v>
      </c>
      <c r="H303" s="207">
        <v>33</v>
      </c>
      <c r="I303" s="207">
        <v>80</v>
      </c>
      <c r="J303" s="207">
        <v>0</v>
      </c>
      <c r="K303" s="207">
        <v>23</v>
      </c>
      <c r="L303" s="207">
        <v>12</v>
      </c>
      <c r="M303" s="207" t="s">
        <v>1105</v>
      </c>
      <c r="N303" s="89">
        <v>0</v>
      </c>
      <c r="O303" s="250">
        <v>87</v>
      </c>
    </row>
    <row r="304" spans="1:15" ht="42.75" customHeight="1">
      <c r="N304" s="13">
        <v>0</v>
      </c>
    </row>
    <row r="305" spans="14:14" ht="42.75" customHeight="1">
      <c r="N305" s="13">
        <v>0</v>
      </c>
    </row>
    <row r="306" spans="14:14" ht="42.75" customHeight="1">
      <c r="N306" s="13">
        <v>0</v>
      </c>
    </row>
  </sheetData>
  <sheetProtection algorithmName="SHA-512" hashValue="ypMeDCW19o2VL6zPvys6BcLqZEWJNaZHKyxlDCiCIJ5lBAvx57gJEVxxpaPzUj8maQ+fmn6RJcz3aVTns7pZzQ==" saltValue="xtX0/O8pdavP2Z+2gPmMhA==" spinCount="100000" sheet="1" sort="0" autoFilter="0"/>
  <mergeCells count="2">
    <mergeCell ref="D9:O9"/>
    <mergeCell ref="D4:O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3"/>
  <sheetViews>
    <sheetView zoomScale="72" zoomScaleNormal="72" workbookViewId="0">
      <pane xSplit="1" topLeftCell="B1" activePane="topRight" state="frozen"/>
      <selection pane="topRight" activeCell="B7" sqref="B7"/>
    </sheetView>
  </sheetViews>
  <sheetFormatPr defaultRowHeight="53.25" customHeight="1"/>
  <cols>
    <col min="1" max="1" width="33" customWidth="1"/>
    <col min="2" max="2" width="25.7265625" customWidth="1"/>
    <col min="3" max="3" width="25.7265625" style="63" customWidth="1"/>
    <col min="4" max="5" width="25.7265625" customWidth="1"/>
    <col min="6" max="6" width="31.7265625" customWidth="1"/>
    <col min="7" max="7" width="25.7265625" style="63" customWidth="1"/>
    <col min="8" max="8" width="26" customWidth="1"/>
    <col min="9" max="9" width="25.7265625" customWidth="1"/>
    <col min="10" max="10" width="28" customWidth="1"/>
    <col min="11" max="13" width="25.7265625" customWidth="1"/>
    <col min="14" max="14" width="26.81640625" customWidth="1"/>
    <col min="15" max="15" width="28.26953125" customWidth="1"/>
    <col min="16" max="17" width="25.7265625" customWidth="1"/>
    <col min="18" max="18" width="25.7265625" style="63" customWidth="1"/>
    <col min="19" max="27" width="25.7265625" customWidth="1"/>
    <col min="28" max="28" width="25.7265625" style="63" customWidth="1"/>
    <col min="29" max="29" width="25.7265625" style="90" customWidth="1"/>
    <col min="30" max="30" width="31.26953125" style="91" customWidth="1"/>
    <col min="31" max="33" width="25.7265625" customWidth="1"/>
    <col min="34" max="34" width="25.7265625" style="63" customWidth="1"/>
    <col min="35" max="35" width="28.1796875" customWidth="1"/>
    <col min="36" max="36" width="25.7265625" customWidth="1"/>
    <col min="37" max="37" width="30.54296875" customWidth="1"/>
    <col min="38" max="38" width="25.7265625" customWidth="1"/>
    <col min="39" max="39" width="25.7265625" style="63" customWidth="1"/>
    <col min="40" max="40" width="41.453125" customWidth="1"/>
    <col min="41" max="41" width="42.453125" style="63" customWidth="1"/>
    <col min="42" max="42" width="63.26953125" customWidth="1"/>
    <col min="43" max="43" width="73.453125" customWidth="1"/>
    <col min="44" max="44" width="39.26953125" customWidth="1"/>
    <col min="45" max="45" width="62.1796875" style="63" customWidth="1"/>
  </cols>
  <sheetData>
    <row r="1" spans="1:45" ht="53.25" customHeight="1">
      <c r="A1" s="158" t="s">
        <v>1109</v>
      </c>
    </row>
    <row r="2" spans="1:45" ht="53.25" customHeight="1">
      <c r="A2" s="405" t="s">
        <v>1184</v>
      </c>
      <c r="G2" s="408"/>
    </row>
    <row r="3" spans="1:45" ht="53.25" customHeight="1" thickBot="1">
      <c r="A3" s="320" t="s">
        <v>1192</v>
      </c>
      <c r="G3" s="408"/>
    </row>
    <row r="4" spans="1:45" ht="53.25" customHeight="1">
      <c r="D4" s="440" t="s">
        <v>1087</v>
      </c>
      <c r="E4" s="440"/>
      <c r="F4" s="440"/>
      <c r="G4" s="440"/>
      <c r="H4" s="441" t="s">
        <v>1088</v>
      </c>
      <c r="I4" s="442"/>
      <c r="J4" s="442"/>
      <c r="K4" s="442"/>
      <c r="L4" s="442"/>
      <c r="M4" s="442"/>
      <c r="N4" s="442"/>
      <c r="O4" s="442"/>
      <c r="P4" s="442"/>
      <c r="Q4" s="443" t="s">
        <v>1089</v>
      </c>
      <c r="R4" s="444"/>
      <c r="S4" s="445" t="s">
        <v>1090</v>
      </c>
      <c r="T4" s="446"/>
      <c r="U4" s="446"/>
      <c r="V4" s="446"/>
      <c r="W4" s="446"/>
      <c r="X4" s="446"/>
      <c r="Y4" s="446"/>
      <c r="Z4" s="446"/>
      <c r="AA4" s="446"/>
      <c r="AB4" s="447"/>
      <c r="AD4" s="448" t="s">
        <v>1091</v>
      </c>
      <c r="AE4" s="449"/>
      <c r="AF4" s="449"/>
      <c r="AG4" s="449"/>
      <c r="AH4" s="450"/>
      <c r="AI4" s="430" t="s">
        <v>1180</v>
      </c>
      <c r="AJ4" s="431"/>
      <c r="AK4" s="431"/>
      <c r="AL4" s="431"/>
      <c r="AM4" s="432"/>
      <c r="AN4" s="433" t="s">
        <v>1092</v>
      </c>
      <c r="AO4" s="434"/>
      <c r="AP4" s="435" t="s">
        <v>1093</v>
      </c>
      <c r="AQ4" s="436"/>
      <c r="AR4" s="436"/>
      <c r="AS4" s="437"/>
    </row>
    <row r="5" spans="1:45" ht="53.25" customHeight="1">
      <c r="A5" s="69" t="s">
        <v>1059</v>
      </c>
      <c r="B5" s="69" t="s">
        <v>10</v>
      </c>
      <c r="C5" s="70" t="s">
        <v>1060</v>
      </c>
      <c r="D5" s="71" t="s">
        <v>1061</v>
      </c>
      <c r="E5" s="71" t="s">
        <v>1062</v>
      </c>
      <c r="F5" s="71" t="s">
        <v>1063</v>
      </c>
      <c r="G5" s="72" t="s">
        <v>1064</v>
      </c>
      <c r="H5" s="73" t="s">
        <v>365</v>
      </c>
      <c r="I5" s="73" t="s">
        <v>366</v>
      </c>
      <c r="J5" s="73" t="s">
        <v>367</v>
      </c>
      <c r="K5" s="73" t="s">
        <v>368</v>
      </c>
      <c r="L5" s="73" t="s">
        <v>369</v>
      </c>
      <c r="M5" s="73" t="s">
        <v>370</v>
      </c>
      <c r="N5" s="73" t="s">
        <v>371</v>
      </c>
      <c r="O5" s="73" t="s">
        <v>372</v>
      </c>
      <c r="P5" s="73" t="s">
        <v>373</v>
      </c>
      <c r="Q5" s="74" t="s">
        <v>382</v>
      </c>
      <c r="R5" s="75" t="s">
        <v>383</v>
      </c>
      <c r="S5" s="76" t="s">
        <v>1065</v>
      </c>
      <c r="T5" s="76" t="s">
        <v>1066</v>
      </c>
      <c r="U5" s="76" t="s">
        <v>1067</v>
      </c>
      <c r="V5" s="76" t="s">
        <v>1068</v>
      </c>
      <c r="W5" s="76" t="s">
        <v>1069</v>
      </c>
      <c r="X5" s="76" t="s">
        <v>1070</v>
      </c>
      <c r="Y5" s="76" t="s">
        <v>1071</v>
      </c>
      <c r="Z5" s="76" t="s">
        <v>1072</v>
      </c>
      <c r="AA5" s="76" t="s">
        <v>1073</v>
      </c>
      <c r="AB5" s="77" t="s">
        <v>1074</v>
      </c>
      <c r="AC5" s="78" t="s">
        <v>1075</v>
      </c>
      <c r="AD5" s="79" t="s">
        <v>1076</v>
      </c>
      <c r="AE5" s="80" t="s">
        <v>376</v>
      </c>
      <c r="AF5" s="80" t="s">
        <v>377</v>
      </c>
      <c r="AG5" s="80" t="s">
        <v>1077</v>
      </c>
      <c r="AH5" s="81" t="s">
        <v>1078</v>
      </c>
      <c r="AI5" s="82" t="s">
        <v>406</v>
      </c>
      <c r="AJ5" s="82" t="s">
        <v>407</v>
      </c>
      <c r="AK5" s="82" t="s">
        <v>408</v>
      </c>
      <c r="AL5" s="82" t="s">
        <v>409</v>
      </c>
      <c r="AM5" s="83" t="s">
        <v>410</v>
      </c>
      <c r="AN5" s="84" t="s">
        <v>1079</v>
      </c>
      <c r="AO5" s="85" t="s">
        <v>1080</v>
      </c>
      <c r="AP5" s="86" t="s">
        <v>1081</v>
      </c>
      <c r="AQ5" s="87" t="s">
        <v>1082</v>
      </c>
      <c r="AR5" s="87" t="s">
        <v>1083</v>
      </c>
      <c r="AS5" s="88" t="s">
        <v>1084</v>
      </c>
    </row>
    <row r="6" spans="1:45" ht="53.25" customHeight="1">
      <c r="A6" s="370" t="s">
        <v>1176</v>
      </c>
      <c r="B6" s="370" t="s">
        <v>1085</v>
      </c>
      <c r="C6" s="370" t="s">
        <v>1086</v>
      </c>
      <c r="D6" s="194">
        <f>SUBTOTAL(9,Taulukko18[Ulkomaalainen väestö])</f>
        <v>292782</v>
      </c>
      <c r="E6" s="194">
        <f>SUBTOTAL(9,Taulukko18[Vieraskielinen väestö])</f>
        <v>455199</v>
      </c>
      <c r="F6" s="194"/>
      <c r="G6" s="194"/>
      <c r="H6" s="194">
        <f>SUBTOTAL(9,Taulukko18[Työllisyyskoodit yhteensä])</f>
        <v>83319</v>
      </c>
      <c r="I6" s="194">
        <f>SUBTOTAL(9,Taulukko18[00 Työllistetty])</f>
        <v>1464</v>
      </c>
      <c r="J6" s="194">
        <f>SUBTOTAL(9,Taulukko18[01 Työssä yleisillä työmarkk.])</f>
        <v>18488</v>
      </c>
      <c r="K6" s="194">
        <f>SUBTOTAL(9,Taulukko18[02 Työtön])</f>
        <v>29126</v>
      </c>
      <c r="L6" s="194">
        <f>SUBTOTAL(9,Taulukko18[03 Lomautettu])</f>
        <v>4061</v>
      </c>
      <c r="M6" s="194">
        <f>SUBTOTAL(9,Taulukko18[04 Lyhennetyllä työvkolla])</f>
        <v>691</v>
      </c>
      <c r="N6" s="194">
        <f>SUBTOTAL(9,Taulukko18[05 Työvoiman ulkopuolella])</f>
        <v>2122</v>
      </c>
      <c r="O6" s="194">
        <f>SUBTOTAL(9,Taulukko18[07 Työllistym. ed. palvelussa])</f>
        <v>2331</v>
      </c>
      <c r="P6" s="194">
        <f>SUBTOTAL(9,Taulukko18[08 Koulutuksessa])</f>
        <v>23473</v>
      </c>
      <c r="Q6" s="194">
        <f>SUBTOTAL(9,Taulukko18[Eu-kansalaiset])</f>
        <v>20196</v>
      </c>
      <c r="R6" s="194">
        <f>SUBTOTAL(9,Taulukko18[Muut ulkomaalaiset])</f>
        <v>62902</v>
      </c>
      <c r="S6" s="194">
        <f>SUBTOTAL(9,Taulukko18[004 AFGANISTAN])</f>
        <v>3722</v>
      </c>
      <c r="T6" s="194">
        <f>SUBTOTAL(9,Taulukko18[156 KIINA])</f>
        <v>1840</v>
      </c>
      <c r="U6" s="194">
        <f>SUBTOTAL(9,Taulukko18[233 VIRO])</f>
        <v>9758</v>
      </c>
      <c r="V6" s="194">
        <f>SUBTOTAL(9,Taulukko18[364 IRAN])</f>
        <v>1538</v>
      </c>
      <c r="W6" s="194">
        <f>SUBTOTAL(9,Taulukko18[368 IRAK])</f>
        <v>7779</v>
      </c>
      <c r="X6" s="194">
        <f>SUBTOTAL(9,Taulukko18[643 VENÄJÄ])</f>
        <v>9068</v>
      </c>
      <c r="Y6" s="194">
        <f>SUBTOTAL(9,Taulukko18[706 SOMALIA])</f>
        <v>3053</v>
      </c>
      <c r="Z6" s="194">
        <f>SUBTOTAL(9,Taulukko18[760 SYYRIA])</f>
        <v>3149</v>
      </c>
      <c r="AA6" s="194">
        <f>SUBTOTAL(9,Taulukko18[764 THAIMAA])</f>
        <v>3087</v>
      </c>
      <c r="AB6" s="194">
        <f>SUBTOTAL(9,Taulukko18[792 TURKKI])</f>
        <v>2404</v>
      </c>
      <c r="AC6" s="194">
        <f>SUBTOTAL(9,Taulukko18[Vieraskieliset työnhakijat])</f>
        <v>111095</v>
      </c>
      <c r="AD6" s="194">
        <f>SUBTOTAL(9,Taulukko18[Työttömät työnhakijat yhteensä])</f>
        <v>33431</v>
      </c>
      <c r="AE6" s="194">
        <f>SUBTOTAL(9,Taulukko18[Miehet])</f>
        <v>17056</v>
      </c>
      <c r="AF6" s="194">
        <f>SUBTOTAL(9,Taulukko18[Naiset])</f>
        <v>16036</v>
      </c>
      <c r="AG6" s="194">
        <f>SUBTOTAL(9,Taulukko18[Alle 25-vuotiaat])</f>
        <v>2116</v>
      </c>
      <c r="AH6" s="194">
        <f>SUBTOTAL(9,Taulukko18[Yli 50-vuotiaat])</f>
        <v>8458</v>
      </c>
      <c r="AI6" s="194">
        <f>SUBTOTAL(9,Taulukko18[Rakennetyöttömiä yhteensä])</f>
        <v>21448</v>
      </c>
      <c r="AJ6" s="194">
        <f>SUBTOTAL(9,Taulukko18[Pitkäaikaistyötön])</f>
        <v>9617</v>
      </c>
      <c r="AK6" s="194">
        <f>SUBTOTAL(9,Taulukko18[Rinnasteinen pitkäaikaistyötön])</f>
        <v>2607</v>
      </c>
      <c r="AL6" s="194">
        <f>SUBTOTAL(9,Taulukko18[Palveluilta työttömäksi])</f>
        <v>6464</v>
      </c>
      <c r="AM6" s="194">
        <f>SUBTOTAL(9,Taulukko18[Palveluilta palveluille])</f>
        <v>2004</v>
      </c>
      <c r="AN6" s="194">
        <f>SUBTOTAL(9,Taulukko18[Työvoimakoulutukseen osallistuvien määrä])</f>
        <v>8812</v>
      </c>
      <c r="AO6" s="194">
        <f>SUBTOTAL(9,Taulukko18[Omaehtoisiin opintoihin osallistuvien määrä])</f>
        <v>13032</v>
      </c>
      <c r="AP6" s="194">
        <f>SUBTOTAL(9,Taulukko18[Ensimmäistä kertaa laaditut kotoutumissuunnitelmat vuoden aikana])</f>
        <v>6665</v>
      </c>
      <c r="AQ6" s="194">
        <f>SUBTOTAL(9,Taulukko18[Kotoutumiskoulutuksessa laskentapäivänä (vuoden 2021 kk lopun vuosikeskiarvo)])</f>
        <v>5763</v>
      </c>
      <c r="AR6" s="194">
        <f>SUBTOTAL(9,Taulukko18[Kotoutumiskoulutuksessa vuoden aikana])</f>
        <v>13295</v>
      </c>
      <c r="AS6" s="398"/>
    </row>
    <row r="7" spans="1:45" ht="53.25" customHeight="1">
      <c r="A7" s="209" t="s">
        <v>1175</v>
      </c>
      <c r="B7" s="209"/>
      <c r="C7" s="209"/>
      <c r="D7" s="399">
        <v>296464</v>
      </c>
      <c r="E7" s="399">
        <v>458042</v>
      </c>
      <c r="F7" s="400">
        <v>5.3</v>
      </c>
      <c r="G7" s="400">
        <v>8.3000000000000007</v>
      </c>
      <c r="H7" s="399">
        <v>83999</v>
      </c>
      <c r="I7" s="399">
        <v>1722</v>
      </c>
      <c r="J7" s="399">
        <v>18828</v>
      </c>
      <c r="K7" s="399">
        <v>29558</v>
      </c>
      <c r="L7" s="399">
        <v>4337</v>
      </c>
      <c r="M7" s="400">
        <v>856</v>
      </c>
      <c r="N7" s="399">
        <v>2391</v>
      </c>
      <c r="O7" s="399">
        <v>2552</v>
      </c>
      <c r="P7" s="399">
        <v>23784</v>
      </c>
      <c r="Q7" s="399">
        <v>20815</v>
      </c>
      <c r="R7" s="399">
        <v>63195</v>
      </c>
      <c r="S7" s="399">
        <v>3808</v>
      </c>
      <c r="T7" s="399">
        <v>1984</v>
      </c>
      <c r="U7" s="399">
        <v>10037</v>
      </c>
      <c r="V7" s="399">
        <v>1621</v>
      </c>
      <c r="W7" s="399">
        <v>7916</v>
      </c>
      <c r="X7" s="399">
        <v>9347</v>
      </c>
      <c r="Y7" s="399">
        <v>3096</v>
      </c>
      <c r="Z7" s="399">
        <v>3251</v>
      </c>
      <c r="AA7" s="399">
        <v>3402</v>
      </c>
      <c r="AB7" s="399">
        <v>2580</v>
      </c>
      <c r="AC7" s="399">
        <v>111660</v>
      </c>
      <c r="AD7" s="399">
        <v>33888</v>
      </c>
      <c r="AE7" s="399">
        <v>17475</v>
      </c>
      <c r="AF7" s="399">
        <v>16426</v>
      </c>
      <c r="AG7" s="399">
        <v>2298</v>
      </c>
      <c r="AH7" s="399">
        <v>8816</v>
      </c>
      <c r="AI7" s="399">
        <v>21822</v>
      </c>
      <c r="AJ7" s="399">
        <v>9966</v>
      </c>
      <c r="AK7" s="399">
        <v>2903</v>
      </c>
      <c r="AL7" s="399">
        <v>6761</v>
      </c>
      <c r="AM7" s="399">
        <v>2213</v>
      </c>
      <c r="AN7" s="399">
        <v>9181</v>
      </c>
      <c r="AO7" s="399">
        <v>13272</v>
      </c>
      <c r="AP7" s="399">
        <v>6706</v>
      </c>
      <c r="AQ7" s="399">
        <v>5829</v>
      </c>
      <c r="AR7" s="399">
        <v>13432</v>
      </c>
      <c r="AS7" s="400">
        <v>6.2</v>
      </c>
    </row>
    <row r="8" spans="1:45" ht="53.25" customHeight="1" thickBot="1">
      <c r="A8" s="151" t="s">
        <v>1106</v>
      </c>
    </row>
    <row r="9" spans="1:45" s="2" customFormat="1" ht="53.25" customHeight="1">
      <c r="A9" s="438"/>
      <c r="B9" s="438"/>
      <c r="C9" s="439"/>
      <c r="D9" s="440" t="s">
        <v>1087</v>
      </c>
      <c r="E9" s="440"/>
      <c r="F9" s="440"/>
      <c r="G9" s="440"/>
      <c r="H9" s="441" t="s">
        <v>1088</v>
      </c>
      <c r="I9" s="442"/>
      <c r="J9" s="442"/>
      <c r="K9" s="442"/>
      <c r="L9" s="442"/>
      <c r="M9" s="442"/>
      <c r="N9" s="442"/>
      <c r="O9" s="442"/>
      <c r="P9" s="442"/>
      <c r="Q9" s="443" t="s">
        <v>1089</v>
      </c>
      <c r="R9" s="444"/>
      <c r="S9" s="445" t="s">
        <v>1090</v>
      </c>
      <c r="T9" s="446"/>
      <c r="U9" s="446"/>
      <c r="V9" s="446"/>
      <c r="W9" s="446"/>
      <c r="X9" s="446"/>
      <c r="Y9" s="446"/>
      <c r="Z9" s="446"/>
      <c r="AA9" s="446"/>
      <c r="AB9" s="447"/>
      <c r="AC9" s="92"/>
      <c r="AD9" s="448" t="s">
        <v>1091</v>
      </c>
      <c r="AE9" s="449"/>
      <c r="AF9" s="449"/>
      <c r="AG9" s="449"/>
      <c r="AH9" s="450"/>
      <c r="AI9" s="430" t="s">
        <v>1180</v>
      </c>
      <c r="AJ9" s="431"/>
      <c r="AK9" s="431"/>
      <c r="AL9" s="431"/>
      <c r="AM9" s="432"/>
      <c r="AN9" s="433" t="s">
        <v>1092</v>
      </c>
      <c r="AO9" s="434"/>
      <c r="AP9" s="435" t="s">
        <v>1093</v>
      </c>
      <c r="AQ9" s="436"/>
      <c r="AR9" s="436"/>
      <c r="AS9" s="437"/>
    </row>
    <row r="10" spans="1:45" s="112" customFormat="1" ht="53.25" customHeight="1">
      <c r="A10" s="93" t="s">
        <v>1059</v>
      </c>
      <c r="B10" s="93" t="s">
        <v>10</v>
      </c>
      <c r="C10" s="94" t="s">
        <v>1060</v>
      </c>
      <c r="D10" s="95" t="s">
        <v>1061</v>
      </c>
      <c r="E10" s="95" t="s">
        <v>1062</v>
      </c>
      <c r="F10" s="95" t="s">
        <v>1063</v>
      </c>
      <c r="G10" s="95" t="s">
        <v>1064</v>
      </c>
      <c r="H10" s="153" t="s">
        <v>365</v>
      </c>
      <c r="I10" s="96" t="s">
        <v>366</v>
      </c>
      <c r="J10" s="96" t="s">
        <v>367</v>
      </c>
      <c r="K10" s="96" t="s">
        <v>368</v>
      </c>
      <c r="L10" s="96" t="s">
        <v>369</v>
      </c>
      <c r="M10" s="96" t="s">
        <v>370</v>
      </c>
      <c r="N10" s="96" t="s">
        <v>371</v>
      </c>
      <c r="O10" s="96" t="s">
        <v>372</v>
      </c>
      <c r="P10" s="96" t="s">
        <v>373</v>
      </c>
      <c r="Q10" s="97" t="s">
        <v>382</v>
      </c>
      <c r="R10" s="98" t="s">
        <v>383</v>
      </c>
      <c r="S10" s="99" t="s">
        <v>1065</v>
      </c>
      <c r="T10" s="99" t="s">
        <v>1066</v>
      </c>
      <c r="U10" s="99" t="s">
        <v>1067</v>
      </c>
      <c r="V10" s="99" t="s">
        <v>1068</v>
      </c>
      <c r="W10" s="99" t="s">
        <v>1069</v>
      </c>
      <c r="X10" s="99" t="s">
        <v>1070</v>
      </c>
      <c r="Y10" s="99" t="s">
        <v>1071</v>
      </c>
      <c r="Z10" s="99" t="s">
        <v>1072</v>
      </c>
      <c r="AA10" s="99" t="s">
        <v>1073</v>
      </c>
      <c r="AB10" s="100" t="s">
        <v>1074</v>
      </c>
      <c r="AC10" s="101" t="s">
        <v>1075</v>
      </c>
      <c r="AD10" s="102" t="s">
        <v>1076</v>
      </c>
      <c r="AE10" s="103" t="s">
        <v>376</v>
      </c>
      <c r="AF10" s="103" t="s">
        <v>377</v>
      </c>
      <c r="AG10" s="103" t="s">
        <v>1077</v>
      </c>
      <c r="AH10" s="104" t="s">
        <v>1078</v>
      </c>
      <c r="AI10" s="105" t="s">
        <v>406</v>
      </c>
      <c r="AJ10" s="105" t="s">
        <v>407</v>
      </c>
      <c r="AK10" s="105" t="s">
        <v>408</v>
      </c>
      <c r="AL10" s="105" t="s">
        <v>409</v>
      </c>
      <c r="AM10" s="106" t="s">
        <v>410</v>
      </c>
      <c r="AN10" s="107" t="s">
        <v>1079</v>
      </c>
      <c r="AO10" s="108" t="s">
        <v>1080</v>
      </c>
      <c r="AP10" s="109" t="s">
        <v>1081</v>
      </c>
      <c r="AQ10" s="110" t="s">
        <v>1082</v>
      </c>
      <c r="AR10" s="110" t="s">
        <v>1083</v>
      </c>
      <c r="AS10" s="111" t="s">
        <v>1084</v>
      </c>
    </row>
    <row r="11" spans="1:45" s="1" customFormat="1" ht="53.25" customHeight="1">
      <c r="A11" s="1" t="s">
        <v>12</v>
      </c>
      <c r="B11" s="1" t="s">
        <v>13</v>
      </c>
      <c r="C11" s="113" t="s">
        <v>14</v>
      </c>
      <c r="D11" s="114">
        <v>100</v>
      </c>
      <c r="E11" s="114">
        <v>154</v>
      </c>
      <c r="F11" s="2">
        <v>2.1</v>
      </c>
      <c r="G11" s="152">
        <v>3.2</v>
      </c>
      <c r="H11" s="154">
        <v>24</v>
      </c>
      <c r="I11" s="155" t="s">
        <v>1105</v>
      </c>
      <c r="J11" s="155">
        <v>7</v>
      </c>
      <c r="K11" s="155">
        <v>10</v>
      </c>
      <c r="L11" s="155">
        <v>0</v>
      </c>
      <c r="M11" s="155">
        <v>0</v>
      </c>
      <c r="N11" s="155" t="s">
        <v>1105</v>
      </c>
      <c r="O11" s="155">
        <v>0</v>
      </c>
      <c r="P11" s="155" t="s">
        <v>1105</v>
      </c>
      <c r="Q11" s="114">
        <v>14</v>
      </c>
      <c r="R11" s="115">
        <v>10</v>
      </c>
      <c r="S11" s="114">
        <v>0</v>
      </c>
      <c r="T11" s="114">
        <v>0</v>
      </c>
      <c r="U11" s="114">
        <v>7</v>
      </c>
      <c r="V11" s="114">
        <v>0</v>
      </c>
      <c r="W11" s="114">
        <v>0</v>
      </c>
      <c r="X11" s="114" t="s">
        <v>1105</v>
      </c>
      <c r="Y11" s="114">
        <v>0</v>
      </c>
      <c r="Z11" s="114">
        <v>0</v>
      </c>
      <c r="AA11" s="114" t="s">
        <v>1105</v>
      </c>
      <c r="AB11" s="115">
        <v>0</v>
      </c>
      <c r="AC11" s="116">
        <v>27</v>
      </c>
      <c r="AD11" s="117">
        <v>10</v>
      </c>
      <c r="AE11" s="114">
        <v>8</v>
      </c>
      <c r="AF11" s="114" t="s">
        <v>1105</v>
      </c>
      <c r="AG11" s="114">
        <v>0</v>
      </c>
      <c r="AH11" s="115">
        <v>6</v>
      </c>
      <c r="AI11" s="114">
        <v>7</v>
      </c>
      <c r="AJ11" s="114">
        <v>5</v>
      </c>
      <c r="AK11" s="114" t="s">
        <v>1105</v>
      </c>
      <c r="AL11" s="114" t="s">
        <v>1105</v>
      </c>
      <c r="AM11" s="115">
        <v>0</v>
      </c>
      <c r="AN11" s="114" t="s">
        <v>1105</v>
      </c>
      <c r="AO11" s="115">
        <v>0</v>
      </c>
      <c r="AP11" s="114">
        <v>0</v>
      </c>
      <c r="AQ11" s="114" t="s">
        <v>1058</v>
      </c>
      <c r="AR11" s="114">
        <v>6</v>
      </c>
      <c r="AS11" s="118">
        <v>16.666666666666664</v>
      </c>
    </row>
    <row r="12" spans="1:45" s="1" customFormat="1" ht="53.25" customHeight="1">
      <c r="A12" s="1" t="s">
        <v>15</v>
      </c>
      <c r="B12" s="1" t="s">
        <v>13</v>
      </c>
      <c r="C12" s="113" t="s">
        <v>14</v>
      </c>
      <c r="D12" s="114">
        <v>38557</v>
      </c>
      <c r="E12" s="114">
        <v>59610</v>
      </c>
      <c r="F12" s="2">
        <v>13</v>
      </c>
      <c r="G12" s="152">
        <v>20.100000000000001</v>
      </c>
      <c r="H12" s="154">
        <v>8927</v>
      </c>
      <c r="I12" s="155">
        <v>174</v>
      </c>
      <c r="J12" s="155">
        <v>1646</v>
      </c>
      <c r="K12" s="155">
        <v>3476</v>
      </c>
      <c r="L12" s="155">
        <v>480</v>
      </c>
      <c r="M12" s="155">
        <v>67</v>
      </c>
      <c r="N12" s="155">
        <v>174</v>
      </c>
      <c r="O12" s="155">
        <v>148</v>
      </c>
      <c r="P12" s="155">
        <v>2760</v>
      </c>
      <c r="Q12" s="114">
        <v>1977</v>
      </c>
      <c r="R12" s="115">
        <v>6950</v>
      </c>
      <c r="S12" s="114">
        <v>504</v>
      </c>
      <c r="T12" s="114">
        <v>331</v>
      </c>
      <c r="U12" s="114">
        <v>1107</v>
      </c>
      <c r="V12" s="114">
        <v>237</v>
      </c>
      <c r="W12" s="114">
        <v>1148</v>
      </c>
      <c r="X12" s="114">
        <v>619</v>
      </c>
      <c r="Y12" s="114">
        <v>314</v>
      </c>
      <c r="Z12" s="114">
        <v>308</v>
      </c>
      <c r="AA12" s="114">
        <v>137</v>
      </c>
      <c r="AB12" s="115">
        <v>252</v>
      </c>
      <c r="AC12" s="116">
        <v>12222</v>
      </c>
      <c r="AD12" s="117">
        <v>3956</v>
      </c>
      <c r="AE12" s="114">
        <v>1919</v>
      </c>
      <c r="AF12" s="114">
        <v>2036</v>
      </c>
      <c r="AG12" s="114">
        <v>242</v>
      </c>
      <c r="AH12" s="115">
        <v>821</v>
      </c>
      <c r="AI12" s="114">
        <v>2587</v>
      </c>
      <c r="AJ12" s="114">
        <v>1190</v>
      </c>
      <c r="AK12" s="114">
        <v>305</v>
      </c>
      <c r="AL12" s="114">
        <v>803</v>
      </c>
      <c r="AM12" s="115">
        <v>289</v>
      </c>
      <c r="AN12" s="114">
        <v>1029</v>
      </c>
      <c r="AO12" s="115">
        <v>1526</v>
      </c>
      <c r="AP12" s="114">
        <v>846</v>
      </c>
      <c r="AQ12" s="114">
        <v>772</v>
      </c>
      <c r="AR12" s="114">
        <v>1825</v>
      </c>
      <c r="AS12" s="118">
        <v>3.9874081846799578</v>
      </c>
    </row>
    <row r="13" spans="1:45" s="1" customFormat="1" ht="53.25" customHeight="1">
      <c r="A13" s="1" t="s">
        <v>16</v>
      </c>
      <c r="B13" s="1" t="s">
        <v>13</v>
      </c>
      <c r="C13" s="113" t="s">
        <v>14</v>
      </c>
      <c r="D13" s="114">
        <v>279</v>
      </c>
      <c r="E13" s="114">
        <v>371</v>
      </c>
      <c r="F13" s="2">
        <v>3.5</v>
      </c>
      <c r="G13" s="152">
        <v>4.5999999999999996</v>
      </c>
      <c r="H13" s="154">
        <v>70</v>
      </c>
      <c r="I13" s="155" t="s">
        <v>1105</v>
      </c>
      <c r="J13" s="155">
        <v>14</v>
      </c>
      <c r="K13" s="155">
        <v>30</v>
      </c>
      <c r="L13" s="155" t="s">
        <v>1105</v>
      </c>
      <c r="M13" s="155" t="s">
        <v>1105</v>
      </c>
      <c r="N13" s="155">
        <v>5</v>
      </c>
      <c r="O13" s="155">
        <v>11</v>
      </c>
      <c r="P13" s="155">
        <v>5</v>
      </c>
      <c r="Q13" s="114">
        <v>27</v>
      </c>
      <c r="R13" s="115">
        <v>42</v>
      </c>
      <c r="S13" s="114">
        <v>0</v>
      </c>
      <c r="T13" s="114" t="s">
        <v>1105</v>
      </c>
      <c r="U13" s="114">
        <v>14</v>
      </c>
      <c r="V13" s="114" t="s">
        <v>1105</v>
      </c>
      <c r="W13" s="114">
        <v>6</v>
      </c>
      <c r="X13" s="114" t="s">
        <v>1105</v>
      </c>
      <c r="Y13" s="114">
        <v>0</v>
      </c>
      <c r="Z13" s="114" t="s">
        <v>1105</v>
      </c>
      <c r="AA13" s="114">
        <v>11</v>
      </c>
      <c r="AB13" s="115" t="s">
        <v>1105</v>
      </c>
      <c r="AC13" s="116">
        <v>83</v>
      </c>
      <c r="AD13" s="117">
        <v>33</v>
      </c>
      <c r="AE13" s="114">
        <v>15</v>
      </c>
      <c r="AF13" s="114">
        <v>18</v>
      </c>
      <c r="AG13" s="114">
        <v>0</v>
      </c>
      <c r="AH13" s="115">
        <v>10</v>
      </c>
      <c r="AI13" s="114">
        <v>18</v>
      </c>
      <c r="AJ13" s="114">
        <v>9</v>
      </c>
      <c r="AK13" s="114" t="s">
        <v>1105</v>
      </c>
      <c r="AL13" s="114">
        <v>6</v>
      </c>
      <c r="AM13" s="115">
        <v>0</v>
      </c>
      <c r="AN13" s="114" t="s">
        <v>1105</v>
      </c>
      <c r="AO13" s="115" t="s">
        <v>1105</v>
      </c>
      <c r="AP13" s="114">
        <v>5</v>
      </c>
      <c r="AQ13" s="114">
        <v>0</v>
      </c>
      <c r="AR13" s="114">
        <v>5</v>
      </c>
      <c r="AS13" s="118">
        <v>0</v>
      </c>
    </row>
    <row r="14" spans="1:45" s="1" customFormat="1" ht="53.25" customHeight="1">
      <c r="A14" s="1" t="s">
        <v>17</v>
      </c>
      <c r="B14" s="1" t="s">
        <v>13</v>
      </c>
      <c r="C14" s="113" t="s">
        <v>14</v>
      </c>
      <c r="D14" s="114">
        <v>68033</v>
      </c>
      <c r="E14" s="114">
        <v>114117</v>
      </c>
      <c r="F14" s="2">
        <v>10.3</v>
      </c>
      <c r="G14" s="152">
        <v>17.3</v>
      </c>
      <c r="H14" s="154">
        <v>19063</v>
      </c>
      <c r="I14" s="155">
        <v>306</v>
      </c>
      <c r="J14" s="155">
        <v>4321</v>
      </c>
      <c r="K14" s="155">
        <v>7260</v>
      </c>
      <c r="L14" s="155">
        <v>1264</v>
      </c>
      <c r="M14" s="155">
        <v>262</v>
      </c>
      <c r="N14" s="155">
        <v>362</v>
      </c>
      <c r="O14" s="155">
        <v>307</v>
      </c>
      <c r="P14" s="155">
        <v>4979</v>
      </c>
      <c r="Q14" s="114">
        <v>4668</v>
      </c>
      <c r="R14" s="115">
        <v>14395</v>
      </c>
      <c r="S14" s="114">
        <v>689</v>
      </c>
      <c r="T14" s="114">
        <v>483</v>
      </c>
      <c r="U14" s="114">
        <v>2308</v>
      </c>
      <c r="V14" s="114">
        <v>314</v>
      </c>
      <c r="W14" s="114">
        <v>2105</v>
      </c>
      <c r="X14" s="114">
        <v>1653</v>
      </c>
      <c r="Y14" s="114">
        <v>1362</v>
      </c>
      <c r="Z14" s="114">
        <v>355</v>
      </c>
      <c r="AA14" s="114">
        <v>382</v>
      </c>
      <c r="AB14" s="115">
        <v>484</v>
      </c>
      <c r="AC14" s="116">
        <v>27394</v>
      </c>
      <c r="AD14" s="117">
        <v>8524</v>
      </c>
      <c r="AE14" s="114">
        <v>4654</v>
      </c>
      <c r="AF14" s="114">
        <v>3871</v>
      </c>
      <c r="AG14" s="114">
        <v>477</v>
      </c>
      <c r="AH14" s="115">
        <v>2129</v>
      </c>
      <c r="AI14" s="114">
        <v>5516</v>
      </c>
      <c r="AJ14" s="114">
        <v>3010</v>
      </c>
      <c r="AK14" s="114">
        <v>649</v>
      </c>
      <c r="AL14" s="114">
        <v>1406</v>
      </c>
      <c r="AM14" s="115">
        <v>450</v>
      </c>
      <c r="AN14" s="114">
        <v>1660</v>
      </c>
      <c r="AO14" s="115">
        <v>2931</v>
      </c>
      <c r="AP14" s="114">
        <v>1371</v>
      </c>
      <c r="AQ14" s="114">
        <v>974</v>
      </c>
      <c r="AR14" s="114">
        <v>2171</v>
      </c>
      <c r="AS14" s="118">
        <v>6.9757174392935983</v>
      </c>
    </row>
    <row r="15" spans="1:45" s="1" customFormat="1" ht="53.25" customHeight="1">
      <c r="A15" s="1" t="s">
        <v>18</v>
      </c>
      <c r="B15" s="1" t="s">
        <v>13</v>
      </c>
      <c r="C15" s="113" t="s">
        <v>14</v>
      </c>
      <c r="D15" s="114">
        <v>2120</v>
      </c>
      <c r="E15" s="114">
        <v>3192</v>
      </c>
      <c r="F15" s="2">
        <v>4.5</v>
      </c>
      <c r="G15" s="152">
        <v>6.8</v>
      </c>
      <c r="H15" s="154">
        <v>607</v>
      </c>
      <c r="I15" s="155">
        <v>8</v>
      </c>
      <c r="J15" s="155">
        <v>104</v>
      </c>
      <c r="K15" s="155">
        <v>231</v>
      </c>
      <c r="L15" s="155">
        <v>26</v>
      </c>
      <c r="M15" s="155" t="s">
        <v>1105</v>
      </c>
      <c r="N15" s="155">
        <v>19</v>
      </c>
      <c r="O15" s="155">
        <v>29</v>
      </c>
      <c r="P15" s="155">
        <v>188</v>
      </c>
      <c r="Q15" s="114">
        <v>134</v>
      </c>
      <c r="R15" s="115">
        <v>473</v>
      </c>
      <c r="S15" s="114">
        <v>47</v>
      </c>
      <c r="T15" s="114">
        <v>21</v>
      </c>
      <c r="U15" s="114">
        <v>84</v>
      </c>
      <c r="V15" s="114">
        <v>5</v>
      </c>
      <c r="W15" s="114">
        <v>17</v>
      </c>
      <c r="X15" s="114">
        <v>41</v>
      </c>
      <c r="Y15" s="114">
        <v>5</v>
      </c>
      <c r="Z15" s="114">
        <v>68</v>
      </c>
      <c r="AA15" s="114">
        <v>34</v>
      </c>
      <c r="AB15" s="115">
        <v>20</v>
      </c>
      <c r="AC15" s="116">
        <v>766</v>
      </c>
      <c r="AD15" s="117">
        <v>257</v>
      </c>
      <c r="AE15" s="114">
        <v>111</v>
      </c>
      <c r="AF15" s="114">
        <v>145</v>
      </c>
      <c r="AG15" s="114">
        <v>16</v>
      </c>
      <c r="AH15" s="115">
        <v>73</v>
      </c>
      <c r="AI15" s="114">
        <v>179</v>
      </c>
      <c r="AJ15" s="114">
        <v>96</v>
      </c>
      <c r="AK15" s="114">
        <v>19</v>
      </c>
      <c r="AL15" s="114">
        <v>47</v>
      </c>
      <c r="AM15" s="115">
        <v>18</v>
      </c>
      <c r="AN15" s="114">
        <v>80</v>
      </c>
      <c r="AO15" s="115">
        <v>95</v>
      </c>
      <c r="AP15" s="114">
        <v>36</v>
      </c>
      <c r="AQ15" s="114">
        <v>51</v>
      </c>
      <c r="AR15" s="114">
        <v>110</v>
      </c>
      <c r="AS15" s="118">
        <v>7.59493670886076</v>
      </c>
    </row>
    <row r="16" spans="1:45" s="1" customFormat="1" ht="53.25" customHeight="1">
      <c r="A16" s="1" t="s">
        <v>19</v>
      </c>
      <c r="B16" s="1" t="s">
        <v>13</v>
      </c>
      <c r="C16" s="113" t="s">
        <v>14</v>
      </c>
      <c r="D16" s="114">
        <v>190</v>
      </c>
      <c r="E16" s="114">
        <v>250</v>
      </c>
      <c r="F16" s="2">
        <v>3.5</v>
      </c>
      <c r="G16" s="152">
        <v>4.7</v>
      </c>
      <c r="H16" s="154">
        <v>34</v>
      </c>
      <c r="I16" s="155">
        <v>0</v>
      </c>
      <c r="J16" s="155">
        <v>11</v>
      </c>
      <c r="K16" s="155">
        <v>11</v>
      </c>
      <c r="L16" s="155" t="s">
        <v>1105</v>
      </c>
      <c r="M16" s="155">
        <v>0</v>
      </c>
      <c r="N16" s="155" t="s">
        <v>1105</v>
      </c>
      <c r="O16" s="155" t="s">
        <v>1105</v>
      </c>
      <c r="P16" s="155">
        <v>6</v>
      </c>
      <c r="Q16" s="114">
        <v>18</v>
      </c>
      <c r="R16" s="115">
        <v>16</v>
      </c>
      <c r="S16" s="114" t="s">
        <v>1105</v>
      </c>
      <c r="T16" s="114" t="s">
        <v>1105</v>
      </c>
      <c r="U16" s="114">
        <v>7</v>
      </c>
      <c r="V16" s="114" t="s">
        <v>1105</v>
      </c>
      <c r="W16" s="114">
        <v>0</v>
      </c>
      <c r="X16" s="114" t="s">
        <v>1105</v>
      </c>
      <c r="Y16" s="114">
        <v>0</v>
      </c>
      <c r="Z16" s="114">
        <v>0</v>
      </c>
      <c r="AA16" s="114" t="s">
        <v>1105</v>
      </c>
      <c r="AB16" s="115">
        <v>0</v>
      </c>
      <c r="AC16" s="116">
        <v>37</v>
      </c>
      <c r="AD16" s="117">
        <v>13</v>
      </c>
      <c r="AE16" s="114">
        <v>6</v>
      </c>
      <c r="AF16" s="114">
        <v>7</v>
      </c>
      <c r="AG16" s="114" t="s">
        <v>1105</v>
      </c>
      <c r="AH16" s="115" t="s">
        <v>1105</v>
      </c>
      <c r="AI16" s="114">
        <v>6</v>
      </c>
      <c r="AJ16" s="114" t="s">
        <v>1105</v>
      </c>
      <c r="AK16" s="114" t="s">
        <v>1105</v>
      </c>
      <c r="AL16" s="114" t="s">
        <v>1105</v>
      </c>
      <c r="AM16" s="115">
        <v>0</v>
      </c>
      <c r="AN16" s="114" t="s">
        <v>1105</v>
      </c>
      <c r="AO16" s="115" t="s">
        <v>1105</v>
      </c>
      <c r="AP16" s="114" t="s">
        <v>1094</v>
      </c>
      <c r="AQ16" s="114" t="s">
        <v>1058</v>
      </c>
      <c r="AR16" s="114" t="s">
        <v>1058</v>
      </c>
      <c r="AS16" s="118">
        <v>33.333333333333329</v>
      </c>
    </row>
    <row r="17" spans="1:45" s="1" customFormat="1" ht="53.25" customHeight="1">
      <c r="A17" s="1" t="s">
        <v>20</v>
      </c>
      <c r="B17" s="1" t="s">
        <v>13</v>
      </c>
      <c r="C17" s="113" t="s">
        <v>14</v>
      </c>
      <c r="D17" s="114">
        <v>2009</v>
      </c>
      <c r="E17" s="114">
        <v>3084</v>
      </c>
      <c r="F17" s="2">
        <v>4.4000000000000004</v>
      </c>
      <c r="G17" s="152">
        <v>6.8</v>
      </c>
      <c r="H17" s="154">
        <v>562</v>
      </c>
      <c r="I17" s="155">
        <v>11</v>
      </c>
      <c r="J17" s="155">
        <v>112</v>
      </c>
      <c r="K17" s="155">
        <v>212</v>
      </c>
      <c r="L17" s="155">
        <v>25</v>
      </c>
      <c r="M17" s="155">
        <v>7</v>
      </c>
      <c r="N17" s="155">
        <v>14</v>
      </c>
      <c r="O17" s="155">
        <v>7</v>
      </c>
      <c r="P17" s="155">
        <v>175</v>
      </c>
      <c r="Q17" s="114">
        <v>185</v>
      </c>
      <c r="R17" s="115">
        <v>377</v>
      </c>
      <c r="S17" s="114">
        <v>46</v>
      </c>
      <c r="T17" s="114">
        <v>9</v>
      </c>
      <c r="U17" s="114">
        <v>111</v>
      </c>
      <c r="V17" s="114" t="s">
        <v>1105</v>
      </c>
      <c r="W17" s="114">
        <v>22</v>
      </c>
      <c r="X17" s="114">
        <v>37</v>
      </c>
      <c r="Y17" s="114">
        <v>12</v>
      </c>
      <c r="Z17" s="114">
        <v>23</v>
      </c>
      <c r="AA17" s="114">
        <v>24</v>
      </c>
      <c r="AB17" s="115">
        <v>27</v>
      </c>
      <c r="AC17" s="116">
        <v>691</v>
      </c>
      <c r="AD17" s="117">
        <v>237</v>
      </c>
      <c r="AE17" s="114">
        <v>128</v>
      </c>
      <c r="AF17" s="114">
        <v>109</v>
      </c>
      <c r="AG17" s="114">
        <v>31</v>
      </c>
      <c r="AH17" s="115">
        <v>55</v>
      </c>
      <c r="AI17" s="114">
        <v>143</v>
      </c>
      <c r="AJ17" s="114">
        <v>67</v>
      </c>
      <c r="AK17" s="114">
        <v>22</v>
      </c>
      <c r="AL17" s="114">
        <v>41</v>
      </c>
      <c r="AM17" s="115">
        <v>13</v>
      </c>
      <c r="AN17" s="114">
        <v>52</v>
      </c>
      <c r="AO17" s="115">
        <v>113</v>
      </c>
      <c r="AP17" s="114">
        <v>39</v>
      </c>
      <c r="AQ17" s="114">
        <v>37</v>
      </c>
      <c r="AR17" s="114">
        <v>89</v>
      </c>
      <c r="AS17" s="118">
        <v>9.67741935483871</v>
      </c>
    </row>
    <row r="18" spans="1:45" s="1" customFormat="1" ht="53.25" customHeight="1">
      <c r="A18" s="1" t="s">
        <v>21</v>
      </c>
      <c r="B18" s="1" t="s">
        <v>13</v>
      </c>
      <c r="C18" s="113" t="s">
        <v>14</v>
      </c>
      <c r="D18" s="114">
        <v>524</v>
      </c>
      <c r="E18" s="114">
        <v>613</v>
      </c>
      <c r="F18" s="2">
        <v>6</v>
      </c>
      <c r="G18" s="152">
        <v>7</v>
      </c>
      <c r="H18" s="154">
        <v>159</v>
      </c>
      <c r="I18" s="155">
        <v>6</v>
      </c>
      <c r="J18" s="155">
        <v>53</v>
      </c>
      <c r="K18" s="155">
        <v>34</v>
      </c>
      <c r="L18" s="155">
        <v>9</v>
      </c>
      <c r="M18" s="155">
        <v>11</v>
      </c>
      <c r="N18" s="155" t="s">
        <v>1105</v>
      </c>
      <c r="O18" s="155">
        <v>6</v>
      </c>
      <c r="P18" s="155">
        <v>39</v>
      </c>
      <c r="Q18" s="114">
        <v>52</v>
      </c>
      <c r="R18" s="115">
        <v>107</v>
      </c>
      <c r="S18" s="114">
        <v>0</v>
      </c>
      <c r="T18" s="114">
        <v>8</v>
      </c>
      <c r="U18" s="114">
        <v>34</v>
      </c>
      <c r="V18" s="114" t="s">
        <v>1105</v>
      </c>
      <c r="W18" s="114">
        <v>7</v>
      </c>
      <c r="X18" s="114">
        <v>24</v>
      </c>
      <c r="Y18" s="114">
        <v>0</v>
      </c>
      <c r="Z18" s="114">
        <v>28</v>
      </c>
      <c r="AA18" s="114">
        <v>6</v>
      </c>
      <c r="AB18" s="115">
        <v>9</v>
      </c>
      <c r="AC18" s="116">
        <v>159</v>
      </c>
      <c r="AD18" s="117">
        <v>42</v>
      </c>
      <c r="AE18" s="114">
        <v>21</v>
      </c>
      <c r="AF18" s="114">
        <v>21</v>
      </c>
      <c r="AG18" s="114" t="s">
        <v>1105</v>
      </c>
      <c r="AH18" s="115">
        <v>12</v>
      </c>
      <c r="AI18" s="114">
        <v>28</v>
      </c>
      <c r="AJ18" s="114">
        <v>14</v>
      </c>
      <c r="AK18" s="114" t="s">
        <v>1105</v>
      </c>
      <c r="AL18" s="114">
        <v>8</v>
      </c>
      <c r="AM18" s="115" t="s">
        <v>1105</v>
      </c>
      <c r="AN18" s="114">
        <v>9</v>
      </c>
      <c r="AO18" s="115">
        <v>34</v>
      </c>
      <c r="AP18" s="114">
        <v>5</v>
      </c>
      <c r="AQ18" s="114">
        <v>5</v>
      </c>
      <c r="AR18" s="114">
        <v>14</v>
      </c>
      <c r="AS18" s="118">
        <v>0</v>
      </c>
    </row>
    <row r="19" spans="1:45" s="1" customFormat="1" ht="53.25" customHeight="1">
      <c r="A19" s="1" t="s">
        <v>22</v>
      </c>
      <c r="B19" s="1" t="s">
        <v>13</v>
      </c>
      <c r="C19" s="113" t="s">
        <v>14</v>
      </c>
      <c r="D19" s="114">
        <v>669</v>
      </c>
      <c r="E19" s="114">
        <v>993</v>
      </c>
      <c r="F19" s="2">
        <v>6.4</v>
      </c>
      <c r="G19" s="152">
        <v>9.6</v>
      </c>
      <c r="H19" s="154">
        <v>162</v>
      </c>
      <c r="I19" s="155">
        <v>5</v>
      </c>
      <c r="J19" s="155">
        <v>31</v>
      </c>
      <c r="K19" s="155">
        <v>63</v>
      </c>
      <c r="L19" s="155">
        <v>6</v>
      </c>
      <c r="M19" s="155" t="s">
        <v>1105</v>
      </c>
      <c r="N19" s="155" t="s">
        <v>1105</v>
      </c>
      <c r="O19" s="155" t="s">
        <v>1105</v>
      </c>
      <c r="P19" s="155">
        <v>50</v>
      </c>
      <c r="Q19" s="114">
        <v>30</v>
      </c>
      <c r="R19" s="115">
        <v>131</v>
      </c>
      <c r="S19" s="114">
        <v>18</v>
      </c>
      <c r="T19" s="114">
        <v>7</v>
      </c>
      <c r="U19" s="114">
        <v>15</v>
      </c>
      <c r="V19" s="114">
        <v>7</v>
      </c>
      <c r="W19" s="114">
        <v>15</v>
      </c>
      <c r="X19" s="114">
        <v>9</v>
      </c>
      <c r="Y19" s="114" t="s">
        <v>1105</v>
      </c>
      <c r="Z19" s="114">
        <v>17</v>
      </c>
      <c r="AA19" s="114" t="s">
        <v>1105</v>
      </c>
      <c r="AB19" s="115">
        <v>0</v>
      </c>
      <c r="AC19" s="116">
        <v>198</v>
      </c>
      <c r="AD19" s="117">
        <v>69</v>
      </c>
      <c r="AE19" s="114">
        <v>36</v>
      </c>
      <c r="AF19" s="114">
        <v>33</v>
      </c>
      <c r="AG19" s="114" t="s">
        <v>1105</v>
      </c>
      <c r="AH19" s="115">
        <v>17</v>
      </c>
      <c r="AI19" s="114">
        <v>49</v>
      </c>
      <c r="AJ19" s="114">
        <v>20</v>
      </c>
      <c r="AK19" s="114">
        <v>7</v>
      </c>
      <c r="AL19" s="114">
        <v>18</v>
      </c>
      <c r="AM19" s="115" t="s">
        <v>1105</v>
      </c>
      <c r="AN19" s="114">
        <v>16</v>
      </c>
      <c r="AO19" s="115">
        <v>24</v>
      </c>
      <c r="AP19" s="114">
        <v>6</v>
      </c>
      <c r="AQ19" s="114">
        <v>14</v>
      </c>
      <c r="AR19" s="114">
        <v>34</v>
      </c>
      <c r="AS19" s="118">
        <v>13.157894736842104</v>
      </c>
    </row>
    <row r="20" spans="1:45" s="1" customFormat="1" ht="53.25" customHeight="1">
      <c r="A20" s="1" t="s">
        <v>23</v>
      </c>
      <c r="B20" s="1" t="s">
        <v>13</v>
      </c>
      <c r="C20" s="113" t="s">
        <v>14</v>
      </c>
      <c r="D20" s="114">
        <v>3622</v>
      </c>
      <c r="E20" s="114">
        <v>5043</v>
      </c>
      <c r="F20" s="2">
        <v>9.6999999999999993</v>
      </c>
      <c r="G20" s="152">
        <v>13.5</v>
      </c>
      <c r="H20" s="154">
        <v>990</v>
      </c>
      <c r="I20" s="155">
        <v>15</v>
      </c>
      <c r="J20" s="155">
        <v>194</v>
      </c>
      <c r="K20" s="155">
        <v>386</v>
      </c>
      <c r="L20" s="155">
        <v>53</v>
      </c>
      <c r="M20" s="155">
        <v>7</v>
      </c>
      <c r="N20" s="155">
        <v>23</v>
      </c>
      <c r="O20" s="155">
        <v>28</v>
      </c>
      <c r="P20" s="155">
        <v>285</v>
      </c>
      <c r="Q20" s="114">
        <v>345</v>
      </c>
      <c r="R20" s="115">
        <v>645</v>
      </c>
      <c r="S20" s="114">
        <v>43</v>
      </c>
      <c r="T20" s="114">
        <v>13</v>
      </c>
      <c r="U20" s="114">
        <v>242</v>
      </c>
      <c r="V20" s="114">
        <v>5</v>
      </c>
      <c r="W20" s="114">
        <v>57</v>
      </c>
      <c r="X20" s="114">
        <v>78</v>
      </c>
      <c r="Y20" s="114">
        <v>8</v>
      </c>
      <c r="Z20" s="114">
        <v>22</v>
      </c>
      <c r="AA20" s="114">
        <v>49</v>
      </c>
      <c r="AB20" s="115">
        <v>57</v>
      </c>
      <c r="AC20" s="116">
        <v>1186</v>
      </c>
      <c r="AD20" s="117">
        <v>439</v>
      </c>
      <c r="AE20" s="114">
        <v>213</v>
      </c>
      <c r="AF20" s="114">
        <v>227</v>
      </c>
      <c r="AG20" s="114">
        <v>40</v>
      </c>
      <c r="AH20" s="115">
        <v>102</v>
      </c>
      <c r="AI20" s="114">
        <v>272</v>
      </c>
      <c r="AJ20" s="114">
        <v>119</v>
      </c>
      <c r="AK20" s="114">
        <v>41</v>
      </c>
      <c r="AL20" s="114">
        <v>87</v>
      </c>
      <c r="AM20" s="115">
        <v>26</v>
      </c>
      <c r="AN20" s="114">
        <v>95</v>
      </c>
      <c r="AO20" s="115">
        <v>168</v>
      </c>
      <c r="AP20" s="114">
        <v>58</v>
      </c>
      <c r="AQ20" s="114">
        <v>73</v>
      </c>
      <c r="AR20" s="114">
        <v>178</v>
      </c>
      <c r="AS20" s="118">
        <v>4.7368421052631584</v>
      </c>
    </row>
    <row r="21" spans="1:45" s="1" customFormat="1" ht="53.25" customHeight="1">
      <c r="A21" s="1" t="s">
        <v>24</v>
      </c>
      <c r="B21" s="1" t="s">
        <v>13</v>
      </c>
      <c r="C21" s="113" t="s">
        <v>14</v>
      </c>
      <c r="D21" s="114">
        <v>2875</v>
      </c>
      <c r="E21" s="114">
        <v>4000</v>
      </c>
      <c r="F21" s="2">
        <v>7.1</v>
      </c>
      <c r="G21" s="152">
        <v>9.9</v>
      </c>
      <c r="H21" s="154">
        <v>671</v>
      </c>
      <c r="I21" s="155">
        <v>13</v>
      </c>
      <c r="J21" s="155">
        <v>154</v>
      </c>
      <c r="K21" s="155">
        <v>229</v>
      </c>
      <c r="L21" s="155">
        <v>47</v>
      </c>
      <c r="M21" s="155">
        <v>10</v>
      </c>
      <c r="N21" s="155">
        <v>23</v>
      </c>
      <c r="O21" s="155">
        <v>25</v>
      </c>
      <c r="P21" s="155">
        <v>169</v>
      </c>
      <c r="Q21" s="114">
        <v>285</v>
      </c>
      <c r="R21" s="115">
        <v>386</v>
      </c>
      <c r="S21" s="114">
        <v>32</v>
      </c>
      <c r="T21" s="114">
        <v>9</v>
      </c>
      <c r="U21" s="114">
        <v>201</v>
      </c>
      <c r="V21" s="114">
        <v>6</v>
      </c>
      <c r="W21" s="114">
        <v>27</v>
      </c>
      <c r="X21" s="114">
        <v>54</v>
      </c>
      <c r="Y21" s="114" t="s">
        <v>1105</v>
      </c>
      <c r="Z21" s="114" t="s">
        <v>1105</v>
      </c>
      <c r="AA21" s="114">
        <v>14</v>
      </c>
      <c r="AB21" s="115">
        <v>15</v>
      </c>
      <c r="AC21" s="116">
        <v>794</v>
      </c>
      <c r="AD21" s="117">
        <v>276</v>
      </c>
      <c r="AE21" s="114">
        <v>150</v>
      </c>
      <c r="AF21" s="114">
        <v>126</v>
      </c>
      <c r="AG21" s="114">
        <v>16</v>
      </c>
      <c r="AH21" s="115">
        <v>87</v>
      </c>
      <c r="AI21" s="114">
        <v>156</v>
      </c>
      <c r="AJ21" s="114">
        <v>73</v>
      </c>
      <c r="AK21" s="114">
        <v>21</v>
      </c>
      <c r="AL21" s="114">
        <v>44</v>
      </c>
      <c r="AM21" s="115">
        <v>17</v>
      </c>
      <c r="AN21" s="114">
        <v>58</v>
      </c>
      <c r="AO21" s="115">
        <v>105</v>
      </c>
      <c r="AP21" s="114">
        <v>44</v>
      </c>
      <c r="AQ21" s="114">
        <v>42</v>
      </c>
      <c r="AR21" s="114">
        <v>103</v>
      </c>
      <c r="AS21" s="118">
        <v>7.2072072072072073</v>
      </c>
    </row>
    <row r="22" spans="1:45" s="1" customFormat="1" ht="53.25" customHeight="1">
      <c r="A22" s="1" t="s">
        <v>25</v>
      </c>
      <c r="B22" s="1" t="s">
        <v>13</v>
      </c>
      <c r="C22" s="113" t="s">
        <v>14</v>
      </c>
      <c r="D22" s="114">
        <v>155</v>
      </c>
      <c r="E22" s="114">
        <v>170</v>
      </c>
      <c r="F22" s="2">
        <v>6</v>
      </c>
      <c r="G22" s="152">
        <v>6.6</v>
      </c>
      <c r="H22" s="154">
        <v>35</v>
      </c>
      <c r="I22" s="155" t="s">
        <v>1105</v>
      </c>
      <c r="J22" s="155">
        <v>8</v>
      </c>
      <c r="K22" s="155">
        <v>16</v>
      </c>
      <c r="L22" s="155">
        <v>0</v>
      </c>
      <c r="M22" s="155" t="s">
        <v>1105</v>
      </c>
      <c r="N22" s="155" t="s">
        <v>1105</v>
      </c>
      <c r="O22" s="155" t="s">
        <v>1105</v>
      </c>
      <c r="P22" s="155">
        <v>5</v>
      </c>
      <c r="Q22" s="114">
        <v>17</v>
      </c>
      <c r="R22" s="115">
        <v>17</v>
      </c>
      <c r="S22" s="114">
        <v>0</v>
      </c>
      <c r="T22" s="114">
        <v>0</v>
      </c>
      <c r="U22" s="114">
        <v>13</v>
      </c>
      <c r="V22" s="114">
        <v>0</v>
      </c>
      <c r="W22" s="114">
        <v>0</v>
      </c>
      <c r="X22" s="114" t="s">
        <v>1105</v>
      </c>
      <c r="Y22" s="114">
        <v>0</v>
      </c>
      <c r="Z22" s="114" t="s">
        <v>1105</v>
      </c>
      <c r="AA22" s="114" t="s">
        <v>1105</v>
      </c>
      <c r="AB22" s="115">
        <v>0</v>
      </c>
      <c r="AC22" s="116">
        <v>37</v>
      </c>
      <c r="AD22" s="117">
        <v>16</v>
      </c>
      <c r="AE22" s="114">
        <v>10</v>
      </c>
      <c r="AF22" s="114">
        <v>6</v>
      </c>
      <c r="AG22" s="114" t="s">
        <v>1105</v>
      </c>
      <c r="AH22" s="115">
        <v>8</v>
      </c>
      <c r="AI22" s="114">
        <v>9</v>
      </c>
      <c r="AJ22" s="114">
        <v>5</v>
      </c>
      <c r="AK22" s="114" t="s">
        <v>1105</v>
      </c>
      <c r="AL22" s="114" t="s">
        <v>1105</v>
      </c>
      <c r="AM22" s="115">
        <v>0</v>
      </c>
      <c r="AN22" s="114" t="s">
        <v>1105</v>
      </c>
      <c r="AO22" s="115" t="s">
        <v>1105</v>
      </c>
      <c r="AP22" s="114" t="s">
        <v>1094</v>
      </c>
      <c r="AQ22" s="114" t="s">
        <v>1058</v>
      </c>
      <c r="AR22" s="114">
        <v>5</v>
      </c>
      <c r="AS22" s="118">
        <v>0</v>
      </c>
    </row>
    <row r="23" spans="1:45" s="1" customFormat="1" ht="53.25" customHeight="1">
      <c r="A23" s="1" t="s">
        <v>26</v>
      </c>
      <c r="B23" s="1" t="s">
        <v>13</v>
      </c>
      <c r="C23" s="113" t="s">
        <v>14</v>
      </c>
      <c r="D23" s="114">
        <v>1754</v>
      </c>
      <c r="E23" s="114">
        <v>2387</v>
      </c>
      <c r="F23" s="2">
        <v>3.8</v>
      </c>
      <c r="G23" s="152">
        <v>5.2</v>
      </c>
      <c r="H23" s="154">
        <v>428</v>
      </c>
      <c r="I23" s="155">
        <v>8</v>
      </c>
      <c r="J23" s="155">
        <v>109</v>
      </c>
      <c r="K23" s="155">
        <v>145</v>
      </c>
      <c r="L23" s="155">
        <v>25</v>
      </c>
      <c r="M23" s="155">
        <v>6</v>
      </c>
      <c r="N23" s="155">
        <v>8</v>
      </c>
      <c r="O23" s="155">
        <v>22</v>
      </c>
      <c r="P23" s="155">
        <v>104</v>
      </c>
      <c r="Q23" s="114">
        <v>154</v>
      </c>
      <c r="R23" s="115">
        <v>274</v>
      </c>
      <c r="S23" s="114">
        <v>18</v>
      </c>
      <c r="T23" s="114">
        <v>10</v>
      </c>
      <c r="U23" s="114">
        <v>100</v>
      </c>
      <c r="V23" s="114" t="s">
        <v>1105</v>
      </c>
      <c r="W23" s="114">
        <v>26</v>
      </c>
      <c r="X23" s="114">
        <v>39</v>
      </c>
      <c r="Y23" s="114" t="s">
        <v>1105</v>
      </c>
      <c r="Z23" s="114">
        <v>34</v>
      </c>
      <c r="AA23" s="114">
        <v>26</v>
      </c>
      <c r="AB23" s="115">
        <v>30</v>
      </c>
      <c r="AC23" s="116">
        <v>498</v>
      </c>
      <c r="AD23" s="117">
        <v>170</v>
      </c>
      <c r="AE23" s="114">
        <v>89</v>
      </c>
      <c r="AF23" s="114">
        <v>81</v>
      </c>
      <c r="AG23" s="114">
        <v>13</v>
      </c>
      <c r="AH23" s="115">
        <v>49</v>
      </c>
      <c r="AI23" s="114">
        <v>102</v>
      </c>
      <c r="AJ23" s="114">
        <v>57</v>
      </c>
      <c r="AK23" s="114">
        <v>13</v>
      </c>
      <c r="AL23" s="114">
        <v>25</v>
      </c>
      <c r="AM23" s="115">
        <v>8</v>
      </c>
      <c r="AN23" s="114">
        <v>24</v>
      </c>
      <c r="AO23" s="115">
        <v>74</v>
      </c>
      <c r="AP23" s="114">
        <v>28</v>
      </c>
      <c r="AQ23" s="114">
        <v>21</v>
      </c>
      <c r="AR23" s="114">
        <v>62</v>
      </c>
      <c r="AS23" s="118">
        <v>2.1739130434782608</v>
      </c>
    </row>
    <row r="24" spans="1:45" s="1" customFormat="1" ht="53.25" customHeight="1">
      <c r="A24" s="1" t="s">
        <v>27</v>
      </c>
      <c r="B24" s="1" t="s">
        <v>13</v>
      </c>
      <c r="C24" s="113" t="s">
        <v>14</v>
      </c>
      <c r="D24" s="114">
        <v>538</v>
      </c>
      <c r="E24" s="114">
        <v>696</v>
      </c>
      <c r="F24" s="2">
        <v>3.7</v>
      </c>
      <c r="G24" s="152">
        <v>4.8</v>
      </c>
      <c r="H24" s="154">
        <v>166</v>
      </c>
      <c r="I24" s="155" t="s">
        <v>1105</v>
      </c>
      <c r="J24" s="155">
        <v>46</v>
      </c>
      <c r="K24" s="155">
        <v>76</v>
      </c>
      <c r="L24" s="155">
        <v>7</v>
      </c>
      <c r="M24" s="155" t="s">
        <v>1105</v>
      </c>
      <c r="N24" s="155" t="s">
        <v>1105</v>
      </c>
      <c r="O24" s="155" t="s">
        <v>1105</v>
      </c>
      <c r="P24" s="155">
        <v>30</v>
      </c>
      <c r="Q24" s="114">
        <v>75</v>
      </c>
      <c r="R24" s="115">
        <v>91</v>
      </c>
      <c r="S24" s="114">
        <v>0</v>
      </c>
      <c r="T24" s="114">
        <v>0</v>
      </c>
      <c r="U24" s="114">
        <v>45</v>
      </c>
      <c r="V24" s="114" t="s">
        <v>1105</v>
      </c>
      <c r="W24" s="114">
        <v>5</v>
      </c>
      <c r="X24" s="114">
        <v>24</v>
      </c>
      <c r="Y24" s="114">
        <v>0</v>
      </c>
      <c r="Z24" s="114">
        <v>0</v>
      </c>
      <c r="AA24" s="114">
        <v>16</v>
      </c>
      <c r="AB24" s="115" t="s">
        <v>1105</v>
      </c>
      <c r="AC24" s="116">
        <v>187</v>
      </c>
      <c r="AD24" s="117">
        <v>83</v>
      </c>
      <c r="AE24" s="114">
        <v>41</v>
      </c>
      <c r="AF24" s="114">
        <v>42</v>
      </c>
      <c r="AG24" s="114" t="s">
        <v>1105</v>
      </c>
      <c r="AH24" s="115">
        <v>32</v>
      </c>
      <c r="AI24" s="114">
        <v>55</v>
      </c>
      <c r="AJ24" s="114">
        <v>34</v>
      </c>
      <c r="AK24" s="114">
        <v>7</v>
      </c>
      <c r="AL24" s="114">
        <v>10</v>
      </c>
      <c r="AM24" s="115" t="s">
        <v>1105</v>
      </c>
      <c r="AN24" s="114">
        <v>12</v>
      </c>
      <c r="AO24" s="115">
        <v>18</v>
      </c>
      <c r="AP24" s="114">
        <v>8</v>
      </c>
      <c r="AQ24" s="114">
        <v>8</v>
      </c>
      <c r="AR24" s="114">
        <v>19</v>
      </c>
      <c r="AS24" s="118">
        <v>11.111111111111111</v>
      </c>
    </row>
    <row r="25" spans="1:45" s="1" customFormat="1" ht="53.25" customHeight="1">
      <c r="A25" s="1" t="s">
        <v>28</v>
      </c>
      <c r="B25" s="1" t="s">
        <v>13</v>
      </c>
      <c r="C25" s="113" t="s">
        <v>14</v>
      </c>
      <c r="D25" s="114">
        <v>58</v>
      </c>
      <c r="E25" s="114">
        <v>62</v>
      </c>
      <c r="F25" s="2">
        <v>3.2</v>
      </c>
      <c r="G25" s="152">
        <v>3.4</v>
      </c>
      <c r="H25" s="154">
        <v>17</v>
      </c>
      <c r="I25" s="155">
        <v>0</v>
      </c>
      <c r="J25" s="155" t="s">
        <v>1105</v>
      </c>
      <c r="K25" s="155">
        <v>8</v>
      </c>
      <c r="L25" s="155" t="s">
        <v>1105</v>
      </c>
      <c r="M25" s="155">
        <v>0</v>
      </c>
      <c r="N25" s="155" t="s">
        <v>1105</v>
      </c>
      <c r="O25" s="155">
        <v>0</v>
      </c>
      <c r="P25" s="155" t="s">
        <v>1105</v>
      </c>
      <c r="Q25" s="114" t="s">
        <v>1105</v>
      </c>
      <c r="R25" s="115">
        <v>12</v>
      </c>
      <c r="S25" s="114">
        <v>0</v>
      </c>
      <c r="T25" s="114">
        <v>0</v>
      </c>
      <c r="U25" s="114" t="s">
        <v>1105</v>
      </c>
      <c r="V25" s="114">
        <v>0</v>
      </c>
      <c r="W25" s="114" t="s">
        <v>1105</v>
      </c>
      <c r="X25" s="114" t="s">
        <v>1105</v>
      </c>
      <c r="Y25" s="114">
        <v>0</v>
      </c>
      <c r="Z25" s="114">
        <v>0</v>
      </c>
      <c r="AA25" s="114" t="s">
        <v>1105</v>
      </c>
      <c r="AB25" s="115">
        <v>0</v>
      </c>
      <c r="AC25" s="116">
        <v>19</v>
      </c>
      <c r="AD25" s="117">
        <v>9</v>
      </c>
      <c r="AE25" s="114" t="s">
        <v>1105</v>
      </c>
      <c r="AF25" s="114">
        <v>5</v>
      </c>
      <c r="AG25" s="114" t="s">
        <v>1105</v>
      </c>
      <c r="AH25" s="115">
        <v>5</v>
      </c>
      <c r="AI25" s="114">
        <v>8</v>
      </c>
      <c r="AJ25" s="114">
        <v>7</v>
      </c>
      <c r="AK25" s="114" t="s">
        <v>1105</v>
      </c>
      <c r="AL25" s="114">
        <v>0</v>
      </c>
      <c r="AM25" s="115">
        <v>0</v>
      </c>
      <c r="AN25" s="114" t="s">
        <v>1105</v>
      </c>
      <c r="AO25" s="115" t="s">
        <v>1105</v>
      </c>
      <c r="AP25" s="114" t="s">
        <v>1094</v>
      </c>
      <c r="AQ25" s="114" t="s">
        <v>1058</v>
      </c>
      <c r="AR25" s="114" t="s">
        <v>1058</v>
      </c>
      <c r="AS25" s="118">
        <v>0</v>
      </c>
    </row>
    <row r="26" spans="1:45" s="1" customFormat="1" ht="53.25" customHeight="1">
      <c r="A26" s="1" t="s">
        <v>29</v>
      </c>
      <c r="B26" s="1" t="s">
        <v>13</v>
      </c>
      <c r="C26" s="113" t="s">
        <v>14</v>
      </c>
      <c r="D26" s="114">
        <v>623</v>
      </c>
      <c r="E26" s="114">
        <v>864</v>
      </c>
      <c r="F26" s="2">
        <v>3</v>
      </c>
      <c r="G26" s="152">
        <v>4.0999999999999996</v>
      </c>
      <c r="H26" s="154">
        <v>113</v>
      </c>
      <c r="I26" s="155" t="s">
        <v>1105</v>
      </c>
      <c r="J26" s="155">
        <v>23</v>
      </c>
      <c r="K26" s="155">
        <v>41</v>
      </c>
      <c r="L26" s="155">
        <v>6</v>
      </c>
      <c r="M26" s="155" t="s">
        <v>1105</v>
      </c>
      <c r="N26" s="155">
        <v>5</v>
      </c>
      <c r="O26" s="155" t="s">
        <v>1105</v>
      </c>
      <c r="P26" s="155">
        <v>32</v>
      </c>
      <c r="Q26" s="114">
        <v>38</v>
      </c>
      <c r="R26" s="115">
        <v>75</v>
      </c>
      <c r="S26" s="114">
        <v>15</v>
      </c>
      <c r="T26" s="114" t="s">
        <v>1105</v>
      </c>
      <c r="U26" s="114">
        <v>28</v>
      </c>
      <c r="V26" s="114" t="s">
        <v>1105</v>
      </c>
      <c r="W26" s="114" t="s">
        <v>1105</v>
      </c>
      <c r="X26" s="114">
        <v>5</v>
      </c>
      <c r="Y26" s="114" t="s">
        <v>1105</v>
      </c>
      <c r="Z26" s="114">
        <v>0</v>
      </c>
      <c r="AA26" s="114">
        <v>22</v>
      </c>
      <c r="AB26" s="115">
        <v>8</v>
      </c>
      <c r="AC26" s="116">
        <v>134</v>
      </c>
      <c r="AD26" s="117">
        <v>47</v>
      </c>
      <c r="AE26" s="114">
        <v>15</v>
      </c>
      <c r="AF26" s="114">
        <v>31</v>
      </c>
      <c r="AG26" s="114" t="s">
        <v>1105</v>
      </c>
      <c r="AH26" s="115">
        <v>12</v>
      </c>
      <c r="AI26" s="114">
        <v>27</v>
      </c>
      <c r="AJ26" s="114">
        <v>18</v>
      </c>
      <c r="AK26" s="114" t="s">
        <v>1105</v>
      </c>
      <c r="AL26" s="114" t="s">
        <v>1105</v>
      </c>
      <c r="AM26" s="115" t="s">
        <v>1105</v>
      </c>
      <c r="AN26" s="114">
        <v>12</v>
      </c>
      <c r="AO26" s="115">
        <v>18</v>
      </c>
      <c r="AP26" s="114">
        <v>10</v>
      </c>
      <c r="AQ26" s="114">
        <v>10</v>
      </c>
      <c r="AR26" s="114">
        <v>18</v>
      </c>
      <c r="AS26" s="118">
        <v>0</v>
      </c>
    </row>
    <row r="27" spans="1:45" s="1" customFormat="1" ht="53.25" customHeight="1">
      <c r="A27" s="1" t="s">
        <v>30</v>
      </c>
      <c r="B27" s="1" t="s">
        <v>13</v>
      </c>
      <c r="C27" s="113" t="s">
        <v>14</v>
      </c>
      <c r="D27" s="114">
        <v>2100</v>
      </c>
      <c r="E27" s="114">
        <v>2839</v>
      </c>
      <c r="F27" s="2">
        <v>4.8</v>
      </c>
      <c r="G27" s="152">
        <v>6.4</v>
      </c>
      <c r="H27" s="154">
        <v>424</v>
      </c>
      <c r="I27" s="155">
        <v>5</v>
      </c>
      <c r="J27" s="155">
        <v>99</v>
      </c>
      <c r="K27" s="155">
        <v>163</v>
      </c>
      <c r="L27" s="155">
        <v>47</v>
      </c>
      <c r="M27" s="155">
        <v>6</v>
      </c>
      <c r="N27" s="155">
        <v>11</v>
      </c>
      <c r="O27" s="155">
        <v>7</v>
      </c>
      <c r="P27" s="155">
        <v>86</v>
      </c>
      <c r="Q27" s="114">
        <v>209</v>
      </c>
      <c r="R27" s="115">
        <v>215</v>
      </c>
      <c r="S27" s="114">
        <v>9</v>
      </c>
      <c r="T27" s="114" t="s">
        <v>1105</v>
      </c>
      <c r="U27" s="114">
        <v>160</v>
      </c>
      <c r="V27" s="114" t="s">
        <v>1105</v>
      </c>
      <c r="W27" s="114">
        <v>7</v>
      </c>
      <c r="X27" s="114">
        <v>26</v>
      </c>
      <c r="Y27" s="114">
        <v>0</v>
      </c>
      <c r="Z27" s="114">
        <v>23</v>
      </c>
      <c r="AA27" s="114">
        <v>27</v>
      </c>
      <c r="AB27" s="115">
        <v>10</v>
      </c>
      <c r="AC27" s="116">
        <v>496</v>
      </c>
      <c r="AD27" s="117">
        <v>210</v>
      </c>
      <c r="AE27" s="114">
        <v>96</v>
      </c>
      <c r="AF27" s="114">
        <v>114</v>
      </c>
      <c r="AG27" s="114">
        <v>15</v>
      </c>
      <c r="AH27" s="115">
        <v>65</v>
      </c>
      <c r="AI27" s="114">
        <v>115</v>
      </c>
      <c r="AJ27" s="114">
        <v>69</v>
      </c>
      <c r="AK27" s="114">
        <v>16</v>
      </c>
      <c r="AL27" s="114">
        <v>23</v>
      </c>
      <c r="AM27" s="115">
        <v>8</v>
      </c>
      <c r="AN27" s="114">
        <v>34</v>
      </c>
      <c r="AO27" s="115">
        <v>45</v>
      </c>
      <c r="AP27" s="114">
        <v>12</v>
      </c>
      <c r="AQ27" s="114">
        <v>26</v>
      </c>
      <c r="AR27" s="114">
        <v>53</v>
      </c>
      <c r="AS27" s="118">
        <v>3.4482758620689653</v>
      </c>
    </row>
    <row r="28" spans="1:45" s="1" customFormat="1" ht="53.25" customHeight="1">
      <c r="A28" s="1" t="s">
        <v>31</v>
      </c>
      <c r="B28" s="1" t="s">
        <v>13</v>
      </c>
      <c r="C28" s="113" t="s">
        <v>14</v>
      </c>
      <c r="D28" s="114">
        <v>114</v>
      </c>
      <c r="E28" s="114">
        <v>187</v>
      </c>
      <c r="F28" s="2">
        <v>2.2999999999999998</v>
      </c>
      <c r="G28" s="152">
        <v>3.7</v>
      </c>
      <c r="H28" s="154">
        <v>18</v>
      </c>
      <c r="I28" s="155" t="s">
        <v>1105</v>
      </c>
      <c r="J28" s="155" t="s">
        <v>1105</v>
      </c>
      <c r="K28" s="155">
        <v>10</v>
      </c>
      <c r="L28" s="155">
        <v>0</v>
      </c>
      <c r="M28" s="155">
        <v>0</v>
      </c>
      <c r="N28" s="155">
        <v>0</v>
      </c>
      <c r="O28" s="155">
        <v>0</v>
      </c>
      <c r="P28" s="155" t="s">
        <v>1105</v>
      </c>
      <c r="Q28" s="114">
        <v>8</v>
      </c>
      <c r="R28" s="115">
        <v>10</v>
      </c>
      <c r="S28" s="114">
        <v>0</v>
      </c>
      <c r="T28" s="114">
        <v>0</v>
      </c>
      <c r="U28" s="114" t="s">
        <v>1105</v>
      </c>
      <c r="V28" s="114" t="s">
        <v>1105</v>
      </c>
      <c r="W28" s="114">
        <v>0</v>
      </c>
      <c r="X28" s="114" t="s">
        <v>1105</v>
      </c>
      <c r="Y28" s="114">
        <v>0</v>
      </c>
      <c r="Z28" s="114">
        <v>0</v>
      </c>
      <c r="AA28" s="114" t="s">
        <v>1105</v>
      </c>
      <c r="AB28" s="115">
        <v>0</v>
      </c>
      <c r="AC28" s="116">
        <v>28</v>
      </c>
      <c r="AD28" s="117">
        <v>10</v>
      </c>
      <c r="AE28" s="114">
        <v>5</v>
      </c>
      <c r="AF28" s="114" t="s">
        <v>1105</v>
      </c>
      <c r="AG28" s="114">
        <v>0</v>
      </c>
      <c r="AH28" s="115" t="s">
        <v>1105</v>
      </c>
      <c r="AI28" s="114">
        <v>5</v>
      </c>
      <c r="AJ28" s="114" t="s">
        <v>1105</v>
      </c>
      <c r="AK28" s="114" t="s">
        <v>1105</v>
      </c>
      <c r="AL28" s="114" t="s">
        <v>1105</v>
      </c>
      <c r="AM28" s="115">
        <v>0</v>
      </c>
      <c r="AN28" s="114" t="s">
        <v>1105</v>
      </c>
      <c r="AO28" s="115">
        <v>0</v>
      </c>
      <c r="AP28" s="114" t="s">
        <v>1094</v>
      </c>
      <c r="AQ28" s="114" t="s">
        <v>1058</v>
      </c>
      <c r="AR28" s="114" t="s">
        <v>1058</v>
      </c>
      <c r="AS28" s="118">
        <v>0</v>
      </c>
    </row>
    <row r="29" spans="1:45" s="1" customFormat="1" ht="53.25" customHeight="1">
      <c r="A29" s="1" t="s">
        <v>32</v>
      </c>
      <c r="B29" s="1" t="s">
        <v>13</v>
      </c>
      <c r="C29" s="113" t="s">
        <v>14</v>
      </c>
      <c r="D29" s="114">
        <v>2617</v>
      </c>
      <c r="E29" s="114">
        <v>3857</v>
      </c>
      <c r="F29" s="2">
        <v>5.0999999999999996</v>
      </c>
      <c r="G29" s="152">
        <v>7.5</v>
      </c>
      <c r="H29" s="154">
        <v>759</v>
      </c>
      <c r="I29" s="155">
        <v>14</v>
      </c>
      <c r="J29" s="155">
        <v>166</v>
      </c>
      <c r="K29" s="155">
        <v>311</v>
      </c>
      <c r="L29" s="155">
        <v>46</v>
      </c>
      <c r="M29" s="155" t="s">
        <v>1105</v>
      </c>
      <c r="N29" s="155">
        <v>11</v>
      </c>
      <c r="O29" s="155">
        <v>27</v>
      </c>
      <c r="P29" s="155">
        <v>179</v>
      </c>
      <c r="Q29" s="114">
        <v>208</v>
      </c>
      <c r="R29" s="115">
        <v>551</v>
      </c>
      <c r="S29" s="114">
        <v>19</v>
      </c>
      <c r="T29" s="114">
        <v>12</v>
      </c>
      <c r="U29" s="114">
        <v>116</v>
      </c>
      <c r="V29" s="114">
        <v>8</v>
      </c>
      <c r="W29" s="114">
        <v>43</v>
      </c>
      <c r="X29" s="114">
        <v>54</v>
      </c>
      <c r="Y29" s="114">
        <v>9</v>
      </c>
      <c r="Z29" s="114">
        <v>52</v>
      </c>
      <c r="AA29" s="114">
        <v>42</v>
      </c>
      <c r="AB29" s="115">
        <v>25</v>
      </c>
      <c r="AC29" s="116">
        <v>939</v>
      </c>
      <c r="AD29" s="117">
        <v>357</v>
      </c>
      <c r="AE29" s="114">
        <v>169</v>
      </c>
      <c r="AF29" s="114">
        <v>188</v>
      </c>
      <c r="AG29" s="114">
        <v>29</v>
      </c>
      <c r="AH29" s="115">
        <v>101</v>
      </c>
      <c r="AI29" s="114">
        <v>240</v>
      </c>
      <c r="AJ29" s="114">
        <v>124</v>
      </c>
      <c r="AK29" s="114">
        <v>31</v>
      </c>
      <c r="AL29" s="114">
        <v>65</v>
      </c>
      <c r="AM29" s="115">
        <v>20</v>
      </c>
      <c r="AN29" s="114">
        <v>70</v>
      </c>
      <c r="AO29" s="115">
        <v>105</v>
      </c>
      <c r="AP29" s="114">
        <v>38</v>
      </c>
      <c r="AQ29" s="114">
        <v>52</v>
      </c>
      <c r="AR29" s="114">
        <v>158</v>
      </c>
      <c r="AS29" s="118">
        <v>10.619469026548673</v>
      </c>
    </row>
    <row r="30" spans="1:45" s="1" customFormat="1" ht="53.25" customHeight="1">
      <c r="A30" s="1" t="s">
        <v>33</v>
      </c>
      <c r="B30" s="1" t="s">
        <v>13</v>
      </c>
      <c r="C30" s="113" t="s">
        <v>14</v>
      </c>
      <c r="D30" s="114">
        <v>47</v>
      </c>
      <c r="E30" s="114">
        <v>55</v>
      </c>
      <c r="F30" s="2">
        <v>2.5</v>
      </c>
      <c r="G30" s="152">
        <v>3</v>
      </c>
      <c r="H30" s="154">
        <v>9</v>
      </c>
      <c r="I30" s="155">
        <v>0</v>
      </c>
      <c r="J30" s="155" t="s">
        <v>1105</v>
      </c>
      <c r="K30" s="155" t="s">
        <v>1105</v>
      </c>
      <c r="L30" s="155" t="s">
        <v>1105</v>
      </c>
      <c r="M30" s="155" t="s">
        <v>1105</v>
      </c>
      <c r="N30" s="155" t="s">
        <v>1105</v>
      </c>
      <c r="O30" s="155">
        <v>0</v>
      </c>
      <c r="P30" s="155" t="s">
        <v>1105</v>
      </c>
      <c r="Q30" s="114" t="s">
        <v>1105</v>
      </c>
      <c r="R30" s="115">
        <v>5</v>
      </c>
      <c r="S30" s="114">
        <v>0</v>
      </c>
      <c r="T30" s="114">
        <v>0</v>
      </c>
      <c r="U30" s="114" t="s">
        <v>1105</v>
      </c>
      <c r="V30" s="114">
        <v>0</v>
      </c>
      <c r="W30" s="114">
        <v>0</v>
      </c>
      <c r="X30" s="114">
        <v>0</v>
      </c>
      <c r="Y30" s="114">
        <v>0</v>
      </c>
      <c r="Z30" s="114">
        <v>0</v>
      </c>
      <c r="AA30" s="114" t="s">
        <v>1105</v>
      </c>
      <c r="AB30" s="115" t="s">
        <v>1105</v>
      </c>
      <c r="AC30" s="116">
        <v>12</v>
      </c>
      <c r="AD30" s="117" t="s">
        <v>1105</v>
      </c>
      <c r="AE30" s="114" t="s">
        <v>1105</v>
      </c>
      <c r="AF30" s="114" t="s">
        <v>1105</v>
      </c>
      <c r="AG30" s="114">
        <v>0</v>
      </c>
      <c r="AH30" s="115" t="s">
        <v>1105</v>
      </c>
      <c r="AI30" s="114" t="s">
        <v>1105</v>
      </c>
      <c r="AJ30" s="114" t="s">
        <v>1105</v>
      </c>
      <c r="AK30" s="114">
        <v>0</v>
      </c>
      <c r="AL30" s="114">
        <v>0</v>
      </c>
      <c r="AM30" s="115" t="s">
        <v>1105</v>
      </c>
      <c r="AN30" s="114">
        <v>0</v>
      </c>
      <c r="AO30" s="115" t="s">
        <v>1105</v>
      </c>
      <c r="AP30" s="114">
        <v>0</v>
      </c>
      <c r="AQ30" s="114">
        <v>0</v>
      </c>
      <c r="AR30" s="114" t="s">
        <v>1058</v>
      </c>
      <c r="AS30" s="118">
        <v>0</v>
      </c>
    </row>
    <row r="31" spans="1:45" s="1" customFormat="1" ht="53.25" customHeight="1">
      <c r="A31" s="1" t="s">
        <v>34</v>
      </c>
      <c r="B31" s="1" t="s">
        <v>13</v>
      </c>
      <c r="C31" s="113" t="s">
        <v>14</v>
      </c>
      <c r="D31" s="114">
        <v>1102</v>
      </c>
      <c r="E31" s="114">
        <v>1414</v>
      </c>
      <c r="F31" s="2">
        <v>4</v>
      </c>
      <c r="G31" s="152">
        <v>5.0999999999999996</v>
      </c>
      <c r="H31" s="154">
        <v>300</v>
      </c>
      <c r="I31" s="155">
        <v>9</v>
      </c>
      <c r="J31" s="155">
        <v>63</v>
      </c>
      <c r="K31" s="155">
        <v>140</v>
      </c>
      <c r="L31" s="155">
        <v>12</v>
      </c>
      <c r="M31" s="155" t="s">
        <v>1105</v>
      </c>
      <c r="N31" s="155" t="s">
        <v>1105</v>
      </c>
      <c r="O31" s="155">
        <v>13</v>
      </c>
      <c r="P31" s="155">
        <v>59</v>
      </c>
      <c r="Q31" s="114">
        <v>95</v>
      </c>
      <c r="R31" s="115">
        <v>205</v>
      </c>
      <c r="S31" s="114">
        <v>8</v>
      </c>
      <c r="T31" s="114" t="s">
        <v>1105</v>
      </c>
      <c r="U31" s="114">
        <v>36</v>
      </c>
      <c r="V31" s="114">
        <v>0</v>
      </c>
      <c r="W31" s="114">
        <v>50</v>
      </c>
      <c r="X31" s="114">
        <v>19</v>
      </c>
      <c r="Y31" s="114">
        <v>0</v>
      </c>
      <c r="Z31" s="114">
        <v>17</v>
      </c>
      <c r="AA31" s="114">
        <v>13</v>
      </c>
      <c r="AB31" s="115" t="s">
        <v>1105</v>
      </c>
      <c r="AC31" s="116">
        <v>364</v>
      </c>
      <c r="AD31" s="117">
        <v>152</v>
      </c>
      <c r="AE31" s="114">
        <v>82</v>
      </c>
      <c r="AF31" s="114">
        <v>70</v>
      </c>
      <c r="AG31" s="114">
        <v>6</v>
      </c>
      <c r="AH31" s="115">
        <v>37</v>
      </c>
      <c r="AI31" s="114">
        <v>97</v>
      </c>
      <c r="AJ31" s="114">
        <v>41</v>
      </c>
      <c r="AK31" s="114">
        <v>16</v>
      </c>
      <c r="AL31" s="114">
        <v>33</v>
      </c>
      <c r="AM31" s="115">
        <v>7</v>
      </c>
      <c r="AN31" s="114">
        <v>21</v>
      </c>
      <c r="AO31" s="115">
        <v>33</v>
      </c>
      <c r="AP31" s="114">
        <v>35</v>
      </c>
      <c r="AQ31" s="114">
        <v>18</v>
      </c>
      <c r="AR31" s="114">
        <v>51</v>
      </c>
      <c r="AS31" s="118">
        <v>13.636363636363635</v>
      </c>
    </row>
    <row r="32" spans="1:45" s="1" customFormat="1" ht="53.25" customHeight="1">
      <c r="A32" s="1" t="s">
        <v>35</v>
      </c>
      <c r="B32" s="1" t="s">
        <v>13</v>
      </c>
      <c r="C32" s="113" t="s">
        <v>14</v>
      </c>
      <c r="D32" s="114">
        <v>972</v>
      </c>
      <c r="E32" s="114">
        <v>1358</v>
      </c>
      <c r="F32" s="2">
        <v>4.4000000000000004</v>
      </c>
      <c r="G32" s="152">
        <v>6.1</v>
      </c>
      <c r="H32" s="154">
        <v>213</v>
      </c>
      <c r="I32" s="155" t="s">
        <v>1105</v>
      </c>
      <c r="J32" s="155">
        <v>58</v>
      </c>
      <c r="K32" s="155">
        <v>91</v>
      </c>
      <c r="L32" s="155">
        <v>12</v>
      </c>
      <c r="M32" s="155" t="s">
        <v>1105</v>
      </c>
      <c r="N32" s="155">
        <v>6</v>
      </c>
      <c r="O32" s="155" t="s">
        <v>1105</v>
      </c>
      <c r="P32" s="155">
        <v>43</v>
      </c>
      <c r="Q32" s="114">
        <v>93</v>
      </c>
      <c r="R32" s="115">
        <v>120</v>
      </c>
      <c r="S32" s="114">
        <v>23</v>
      </c>
      <c r="T32" s="114" t="s">
        <v>1105</v>
      </c>
      <c r="U32" s="114">
        <v>68</v>
      </c>
      <c r="V32" s="114">
        <v>12</v>
      </c>
      <c r="W32" s="114" t="s">
        <v>1105</v>
      </c>
      <c r="X32" s="114">
        <v>15</v>
      </c>
      <c r="Y32" s="114">
        <v>0</v>
      </c>
      <c r="Z32" s="114">
        <v>9</v>
      </c>
      <c r="AA32" s="114">
        <v>13</v>
      </c>
      <c r="AB32" s="115">
        <v>6</v>
      </c>
      <c r="AC32" s="116">
        <v>255</v>
      </c>
      <c r="AD32" s="117">
        <v>103</v>
      </c>
      <c r="AE32" s="114">
        <v>54</v>
      </c>
      <c r="AF32" s="114">
        <v>49</v>
      </c>
      <c r="AG32" s="114">
        <v>6</v>
      </c>
      <c r="AH32" s="115">
        <v>35</v>
      </c>
      <c r="AI32" s="114">
        <v>57</v>
      </c>
      <c r="AJ32" s="114">
        <v>38</v>
      </c>
      <c r="AK32" s="114">
        <v>5</v>
      </c>
      <c r="AL32" s="114">
        <v>12</v>
      </c>
      <c r="AM32" s="115" t="s">
        <v>1105</v>
      </c>
      <c r="AN32" s="114">
        <v>8</v>
      </c>
      <c r="AO32" s="115">
        <v>31</v>
      </c>
      <c r="AP32" s="114">
        <v>20</v>
      </c>
      <c r="AQ32" s="114">
        <v>7</v>
      </c>
      <c r="AR32" s="114">
        <v>23</v>
      </c>
      <c r="AS32" s="118">
        <v>10.526315789473683</v>
      </c>
    </row>
    <row r="33" spans="1:45" s="1" customFormat="1" ht="53.25" customHeight="1">
      <c r="A33" s="1" t="s">
        <v>36</v>
      </c>
      <c r="B33" s="1" t="s">
        <v>13</v>
      </c>
      <c r="C33" s="113" t="s">
        <v>14</v>
      </c>
      <c r="D33" s="114">
        <v>335</v>
      </c>
      <c r="E33" s="114">
        <v>451</v>
      </c>
      <c r="F33" s="2">
        <v>5.4</v>
      </c>
      <c r="G33" s="152">
        <v>7.3</v>
      </c>
      <c r="H33" s="154">
        <v>44</v>
      </c>
      <c r="I33" s="155" t="s">
        <v>1105</v>
      </c>
      <c r="J33" s="155">
        <v>9</v>
      </c>
      <c r="K33" s="155">
        <v>16</v>
      </c>
      <c r="L33" s="155">
        <v>6</v>
      </c>
      <c r="M33" s="155" t="s">
        <v>1105</v>
      </c>
      <c r="N33" s="155" t="s">
        <v>1105</v>
      </c>
      <c r="O33" s="155">
        <v>0</v>
      </c>
      <c r="P33" s="155">
        <v>6</v>
      </c>
      <c r="Q33" s="114">
        <v>27</v>
      </c>
      <c r="R33" s="115">
        <v>17</v>
      </c>
      <c r="S33" s="114" t="s">
        <v>1105</v>
      </c>
      <c r="T33" s="114" t="s">
        <v>1105</v>
      </c>
      <c r="U33" s="114">
        <v>13</v>
      </c>
      <c r="V33" s="114" t="s">
        <v>1105</v>
      </c>
      <c r="W33" s="114" t="s">
        <v>1105</v>
      </c>
      <c r="X33" s="114" t="s">
        <v>1105</v>
      </c>
      <c r="Y33" s="114">
        <v>0</v>
      </c>
      <c r="Z33" s="114">
        <v>0</v>
      </c>
      <c r="AA33" s="114" t="s">
        <v>1105</v>
      </c>
      <c r="AB33" s="115">
        <v>0</v>
      </c>
      <c r="AC33" s="116">
        <v>47</v>
      </c>
      <c r="AD33" s="117">
        <v>22</v>
      </c>
      <c r="AE33" s="114">
        <v>11</v>
      </c>
      <c r="AF33" s="114">
        <v>11</v>
      </c>
      <c r="AG33" s="114" t="s">
        <v>1105</v>
      </c>
      <c r="AH33" s="115">
        <v>6</v>
      </c>
      <c r="AI33" s="114">
        <v>14</v>
      </c>
      <c r="AJ33" s="114">
        <v>11</v>
      </c>
      <c r="AK33" s="114" t="s">
        <v>1105</v>
      </c>
      <c r="AL33" s="114" t="s">
        <v>1105</v>
      </c>
      <c r="AM33" s="115">
        <v>0</v>
      </c>
      <c r="AN33" s="114" t="s">
        <v>1105</v>
      </c>
      <c r="AO33" s="115" t="s">
        <v>1105</v>
      </c>
      <c r="AP33" s="114" t="s">
        <v>1094</v>
      </c>
      <c r="AQ33" s="114" t="s">
        <v>1058</v>
      </c>
      <c r="AR33" s="114" t="s">
        <v>1058</v>
      </c>
      <c r="AS33" s="118">
        <v>20</v>
      </c>
    </row>
    <row r="34" spans="1:45" s="1" customFormat="1" ht="53.25" customHeight="1">
      <c r="A34" s="1" t="s">
        <v>37</v>
      </c>
      <c r="B34" s="1" t="s">
        <v>13</v>
      </c>
      <c r="C34" s="113" t="s">
        <v>14</v>
      </c>
      <c r="D34" s="114">
        <v>1982</v>
      </c>
      <c r="E34" s="114">
        <v>2776</v>
      </c>
      <c r="F34" s="2">
        <v>5</v>
      </c>
      <c r="G34" s="152">
        <v>7</v>
      </c>
      <c r="H34" s="154">
        <v>363</v>
      </c>
      <c r="I34" s="155" t="s">
        <v>1105</v>
      </c>
      <c r="J34" s="155">
        <v>83</v>
      </c>
      <c r="K34" s="155">
        <v>121</v>
      </c>
      <c r="L34" s="155">
        <v>44</v>
      </c>
      <c r="M34" s="155">
        <v>6</v>
      </c>
      <c r="N34" s="155">
        <v>11</v>
      </c>
      <c r="O34" s="155">
        <v>7</v>
      </c>
      <c r="P34" s="155">
        <v>88</v>
      </c>
      <c r="Q34" s="114">
        <v>185</v>
      </c>
      <c r="R34" s="115">
        <v>178</v>
      </c>
      <c r="S34" s="114">
        <v>9</v>
      </c>
      <c r="T34" s="114" t="s">
        <v>1105</v>
      </c>
      <c r="U34" s="114">
        <v>139</v>
      </c>
      <c r="V34" s="114" t="s">
        <v>1105</v>
      </c>
      <c r="W34" s="114" t="s">
        <v>1105</v>
      </c>
      <c r="X34" s="114">
        <v>27</v>
      </c>
      <c r="Y34" s="114">
        <v>0</v>
      </c>
      <c r="Z34" s="114">
        <v>21</v>
      </c>
      <c r="AA34" s="114">
        <v>36</v>
      </c>
      <c r="AB34" s="115">
        <v>8</v>
      </c>
      <c r="AC34" s="116">
        <v>416</v>
      </c>
      <c r="AD34" s="117">
        <v>165</v>
      </c>
      <c r="AE34" s="114">
        <v>88</v>
      </c>
      <c r="AF34" s="114">
        <v>77</v>
      </c>
      <c r="AG34" s="114">
        <v>6</v>
      </c>
      <c r="AH34" s="115">
        <v>42</v>
      </c>
      <c r="AI34" s="114">
        <v>90</v>
      </c>
      <c r="AJ34" s="114">
        <v>43</v>
      </c>
      <c r="AK34" s="114">
        <v>13</v>
      </c>
      <c r="AL34" s="114">
        <v>22</v>
      </c>
      <c r="AM34" s="115">
        <v>12</v>
      </c>
      <c r="AN34" s="114">
        <v>30</v>
      </c>
      <c r="AO34" s="115">
        <v>54</v>
      </c>
      <c r="AP34" s="114">
        <v>27</v>
      </c>
      <c r="AQ34" s="114">
        <v>20</v>
      </c>
      <c r="AR34" s="114">
        <v>59</v>
      </c>
      <c r="AS34" s="118">
        <v>3.3898305084745761</v>
      </c>
    </row>
    <row r="35" spans="1:45" s="1" customFormat="1" ht="53.25" customHeight="1">
      <c r="A35" s="1" t="s">
        <v>38</v>
      </c>
      <c r="B35" s="1" t="s">
        <v>13</v>
      </c>
      <c r="C35" s="113" t="s">
        <v>14</v>
      </c>
      <c r="D35" s="114">
        <v>34315</v>
      </c>
      <c r="E35" s="114">
        <v>54953</v>
      </c>
      <c r="F35" s="2">
        <v>14.3</v>
      </c>
      <c r="G35" s="152">
        <v>23</v>
      </c>
      <c r="H35" s="154">
        <v>10132</v>
      </c>
      <c r="I35" s="155">
        <v>130</v>
      </c>
      <c r="J35" s="155">
        <v>2072</v>
      </c>
      <c r="K35" s="155">
        <v>3913</v>
      </c>
      <c r="L35" s="155">
        <v>869</v>
      </c>
      <c r="M35" s="155">
        <v>98</v>
      </c>
      <c r="N35" s="155">
        <v>258</v>
      </c>
      <c r="O35" s="155">
        <v>227</v>
      </c>
      <c r="P35" s="155">
        <v>2562</v>
      </c>
      <c r="Q35" s="114">
        <v>2766</v>
      </c>
      <c r="R35" s="115">
        <v>7366</v>
      </c>
      <c r="S35" s="114">
        <v>369</v>
      </c>
      <c r="T35" s="114">
        <v>251</v>
      </c>
      <c r="U35" s="114">
        <v>1930</v>
      </c>
      <c r="V35" s="114">
        <v>147</v>
      </c>
      <c r="W35" s="114">
        <v>1144</v>
      </c>
      <c r="X35" s="114">
        <v>891</v>
      </c>
      <c r="Y35" s="114">
        <v>343</v>
      </c>
      <c r="Z35" s="114">
        <v>299</v>
      </c>
      <c r="AA35" s="114">
        <v>268</v>
      </c>
      <c r="AB35" s="115">
        <v>307</v>
      </c>
      <c r="AC35" s="116">
        <v>13485</v>
      </c>
      <c r="AD35" s="117">
        <v>4782</v>
      </c>
      <c r="AE35" s="114">
        <v>2491</v>
      </c>
      <c r="AF35" s="114">
        <v>2291</v>
      </c>
      <c r="AG35" s="114">
        <v>348</v>
      </c>
      <c r="AH35" s="115">
        <v>1040</v>
      </c>
      <c r="AI35" s="114">
        <v>2905</v>
      </c>
      <c r="AJ35" s="114">
        <v>1379</v>
      </c>
      <c r="AK35" s="114">
        <v>429</v>
      </c>
      <c r="AL35" s="114">
        <v>855</v>
      </c>
      <c r="AM35" s="115">
        <v>242</v>
      </c>
      <c r="AN35" s="114">
        <v>944</v>
      </c>
      <c r="AO35" s="115">
        <v>1284</v>
      </c>
      <c r="AP35" s="114">
        <v>664</v>
      </c>
      <c r="AQ35" s="114">
        <v>713</v>
      </c>
      <c r="AR35" s="114">
        <v>1683</v>
      </c>
      <c r="AS35" s="118">
        <v>3.6996735582154514</v>
      </c>
    </row>
    <row r="36" spans="1:45" s="1" customFormat="1" ht="53.25" customHeight="1">
      <c r="A36" s="1" t="s">
        <v>39</v>
      </c>
      <c r="B36" s="1" t="s">
        <v>13</v>
      </c>
      <c r="C36" s="113" t="s">
        <v>14</v>
      </c>
      <c r="D36" s="114">
        <v>1429</v>
      </c>
      <c r="E36" s="114">
        <v>1835</v>
      </c>
      <c r="F36" s="2">
        <v>4.9000000000000004</v>
      </c>
      <c r="G36" s="152">
        <v>6.3</v>
      </c>
      <c r="H36" s="154">
        <v>293</v>
      </c>
      <c r="I36" s="155">
        <v>6</v>
      </c>
      <c r="J36" s="155">
        <v>75</v>
      </c>
      <c r="K36" s="155">
        <v>98</v>
      </c>
      <c r="L36" s="155">
        <v>19</v>
      </c>
      <c r="M36" s="155">
        <v>8</v>
      </c>
      <c r="N36" s="155">
        <v>9</v>
      </c>
      <c r="O36" s="155">
        <v>5</v>
      </c>
      <c r="P36" s="155">
        <v>74</v>
      </c>
      <c r="Q36" s="114">
        <v>135</v>
      </c>
      <c r="R36" s="115">
        <v>158</v>
      </c>
      <c r="S36" s="114">
        <v>6</v>
      </c>
      <c r="T36" s="114" t="s">
        <v>1105</v>
      </c>
      <c r="U36" s="114">
        <v>101</v>
      </c>
      <c r="V36" s="114">
        <v>0</v>
      </c>
      <c r="W36" s="114">
        <v>27</v>
      </c>
      <c r="X36" s="114">
        <v>19</v>
      </c>
      <c r="Y36" s="114">
        <v>0</v>
      </c>
      <c r="Z36" s="114">
        <v>8</v>
      </c>
      <c r="AA36" s="114">
        <v>16</v>
      </c>
      <c r="AB36" s="115">
        <v>22</v>
      </c>
      <c r="AC36" s="116">
        <v>332</v>
      </c>
      <c r="AD36" s="117">
        <v>117</v>
      </c>
      <c r="AE36" s="114">
        <v>59</v>
      </c>
      <c r="AF36" s="114">
        <v>58</v>
      </c>
      <c r="AG36" s="114">
        <v>6</v>
      </c>
      <c r="AH36" s="115">
        <v>30</v>
      </c>
      <c r="AI36" s="114">
        <v>64</v>
      </c>
      <c r="AJ36" s="114">
        <v>38</v>
      </c>
      <c r="AK36" s="114">
        <v>8</v>
      </c>
      <c r="AL36" s="114">
        <v>15</v>
      </c>
      <c r="AM36" s="115" t="s">
        <v>1105</v>
      </c>
      <c r="AN36" s="114">
        <v>19</v>
      </c>
      <c r="AO36" s="115">
        <v>55</v>
      </c>
      <c r="AP36" s="114">
        <v>17</v>
      </c>
      <c r="AQ36" s="114">
        <v>13</v>
      </c>
      <c r="AR36" s="114">
        <v>34</v>
      </c>
      <c r="AS36" s="118">
        <v>5.2631578947368416</v>
      </c>
    </row>
    <row r="37" spans="1:45" s="1" customFormat="1" ht="53.25" customHeight="1">
      <c r="A37" s="1" t="s">
        <v>40</v>
      </c>
      <c r="B37" s="1" t="s">
        <v>41</v>
      </c>
      <c r="C37" s="113" t="s">
        <v>42</v>
      </c>
      <c r="D37" s="114">
        <v>81</v>
      </c>
      <c r="E37" s="114">
        <v>99</v>
      </c>
      <c r="F37" s="2">
        <v>2</v>
      </c>
      <c r="G37" s="152">
        <v>2.5</v>
      </c>
      <c r="H37" s="154">
        <v>11</v>
      </c>
      <c r="I37" s="155">
        <v>0</v>
      </c>
      <c r="J37" s="155" t="s">
        <v>1105</v>
      </c>
      <c r="K37" s="155">
        <v>7</v>
      </c>
      <c r="L37" s="155">
        <v>0</v>
      </c>
      <c r="M37" s="155">
        <v>0</v>
      </c>
      <c r="N37" s="155">
        <v>0</v>
      </c>
      <c r="O37" s="155">
        <v>0</v>
      </c>
      <c r="P37" s="155" t="s">
        <v>1105</v>
      </c>
      <c r="Q37" s="114">
        <v>8</v>
      </c>
      <c r="R37" s="115" t="s">
        <v>1105</v>
      </c>
      <c r="S37" s="114">
        <v>0</v>
      </c>
      <c r="T37" s="114">
        <v>0</v>
      </c>
      <c r="U37" s="114">
        <v>6</v>
      </c>
      <c r="V37" s="114">
        <v>0</v>
      </c>
      <c r="W37" s="114">
        <v>0</v>
      </c>
      <c r="X37" s="114">
        <v>0</v>
      </c>
      <c r="Y37" s="114">
        <v>0</v>
      </c>
      <c r="Z37" s="114">
        <v>0</v>
      </c>
      <c r="AA37" s="114" t="s">
        <v>1105</v>
      </c>
      <c r="AB37" s="115">
        <v>0</v>
      </c>
      <c r="AC37" s="116">
        <v>13</v>
      </c>
      <c r="AD37" s="117">
        <v>7</v>
      </c>
      <c r="AE37" s="114" t="s">
        <v>1105</v>
      </c>
      <c r="AF37" s="114" t="s">
        <v>1105</v>
      </c>
      <c r="AG37" s="114">
        <v>0</v>
      </c>
      <c r="AH37" s="115">
        <v>5</v>
      </c>
      <c r="AI37" s="114" t="s">
        <v>1105</v>
      </c>
      <c r="AJ37" s="114" t="s">
        <v>1105</v>
      </c>
      <c r="AK37" s="114">
        <v>0</v>
      </c>
      <c r="AL37" s="114">
        <v>0</v>
      </c>
      <c r="AM37" s="115">
        <v>0</v>
      </c>
      <c r="AN37" s="114" t="s">
        <v>1105</v>
      </c>
      <c r="AO37" s="115">
        <v>0</v>
      </c>
      <c r="AP37" s="114" t="s">
        <v>1094</v>
      </c>
      <c r="AQ37" s="114" t="s">
        <v>1058</v>
      </c>
      <c r="AR37" s="114" t="s">
        <v>1058</v>
      </c>
      <c r="AS37" s="118">
        <v>0</v>
      </c>
    </row>
    <row r="38" spans="1:45" s="1" customFormat="1" ht="53.25" customHeight="1">
      <c r="A38" s="1" t="s">
        <v>43</v>
      </c>
      <c r="B38" s="1" t="s">
        <v>41</v>
      </c>
      <c r="C38" s="113" t="s">
        <v>42</v>
      </c>
      <c r="D38" s="114">
        <v>1044</v>
      </c>
      <c r="E38" s="114">
        <v>1945</v>
      </c>
      <c r="F38" s="2">
        <v>2.9</v>
      </c>
      <c r="G38" s="152">
        <v>5.5</v>
      </c>
      <c r="H38" s="154">
        <v>281</v>
      </c>
      <c r="I38" s="155">
        <v>8</v>
      </c>
      <c r="J38" s="155">
        <v>67</v>
      </c>
      <c r="K38" s="155">
        <v>82</v>
      </c>
      <c r="L38" s="155">
        <v>8</v>
      </c>
      <c r="M38" s="155" t="s">
        <v>1105</v>
      </c>
      <c r="N38" s="155">
        <v>15</v>
      </c>
      <c r="O38" s="155">
        <v>17</v>
      </c>
      <c r="P38" s="155">
        <v>82</v>
      </c>
      <c r="Q38" s="114">
        <v>74</v>
      </c>
      <c r="R38" s="115">
        <v>207</v>
      </c>
      <c r="S38" s="114">
        <v>6</v>
      </c>
      <c r="T38" s="114">
        <v>11</v>
      </c>
      <c r="U38" s="114">
        <v>41</v>
      </c>
      <c r="V38" s="114">
        <v>5</v>
      </c>
      <c r="W38" s="114">
        <v>42</v>
      </c>
      <c r="X38" s="114">
        <v>10</v>
      </c>
      <c r="Y38" s="114">
        <v>7</v>
      </c>
      <c r="Z38" s="114">
        <v>23</v>
      </c>
      <c r="AA38" s="114">
        <v>20</v>
      </c>
      <c r="AB38" s="115" t="s">
        <v>1105</v>
      </c>
      <c r="AC38" s="116">
        <v>375</v>
      </c>
      <c r="AD38" s="117">
        <v>90</v>
      </c>
      <c r="AE38" s="114">
        <v>40</v>
      </c>
      <c r="AF38" s="114">
        <v>50</v>
      </c>
      <c r="AG38" s="114">
        <v>6</v>
      </c>
      <c r="AH38" s="115">
        <v>24</v>
      </c>
      <c r="AI38" s="114">
        <v>55</v>
      </c>
      <c r="AJ38" s="114">
        <v>18</v>
      </c>
      <c r="AK38" s="114">
        <v>9</v>
      </c>
      <c r="AL38" s="114">
        <v>20</v>
      </c>
      <c r="AM38" s="115">
        <v>8</v>
      </c>
      <c r="AN38" s="114">
        <v>27</v>
      </c>
      <c r="AO38" s="115">
        <v>52</v>
      </c>
      <c r="AP38" s="114">
        <v>14</v>
      </c>
      <c r="AQ38" s="114">
        <v>15</v>
      </c>
      <c r="AR38" s="114">
        <v>34</v>
      </c>
      <c r="AS38" s="118">
        <v>6.0606060606060606</v>
      </c>
    </row>
    <row r="39" spans="1:45" s="1" customFormat="1" ht="53.25" customHeight="1">
      <c r="A39" s="1" t="s">
        <v>44</v>
      </c>
      <c r="B39" s="1" t="s">
        <v>41</v>
      </c>
      <c r="C39" s="113" t="s">
        <v>42</v>
      </c>
      <c r="D39" s="114">
        <v>250</v>
      </c>
      <c r="E39" s="114">
        <v>222</v>
      </c>
      <c r="F39" s="2">
        <v>3.8</v>
      </c>
      <c r="G39" s="152">
        <v>3.4</v>
      </c>
      <c r="H39" s="154">
        <v>50</v>
      </c>
      <c r="I39" s="155" t="s">
        <v>1105</v>
      </c>
      <c r="J39" s="155">
        <v>17</v>
      </c>
      <c r="K39" s="155">
        <v>25</v>
      </c>
      <c r="L39" s="155" t="s">
        <v>1105</v>
      </c>
      <c r="M39" s="155" t="s">
        <v>1105</v>
      </c>
      <c r="N39" s="155">
        <v>0</v>
      </c>
      <c r="O39" s="155" t="s">
        <v>1105</v>
      </c>
      <c r="P39" s="155" t="s">
        <v>1105</v>
      </c>
      <c r="Q39" s="114">
        <v>29</v>
      </c>
      <c r="R39" s="115">
        <v>21</v>
      </c>
      <c r="S39" s="114">
        <v>0</v>
      </c>
      <c r="T39" s="114" t="s">
        <v>1105</v>
      </c>
      <c r="U39" s="114">
        <v>13</v>
      </c>
      <c r="V39" s="114">
        <v>0</v>
      </c>
      <c r="W39" s="114" t="s">
        <v>1105</v>
      </c>
      <c r="X39" s="114" t="s">
        <v>1105</v>
      </c>
      <c r="Y39" s="114">
        <v>0</v>
      </c>
      <c r="Z39" s="114" t="s">
        <v>1105</v>
      </c>
      <c r="AA39" s="114">
        <v>5</v>
      </c>
      <c r="AB39" s="115">
        <v>0</v>
      </c>
      <c r="AC39" s="116">
        <v>40</v>
      </c>
      <c r="AD39" s="117">
        <v>25</v>
      </c>
      <c r="AE39" s="114">
        <v>11</v>
      </c>
      <c r="AF39" s="114">
        <v>15</v>
      </c>
      <c r="AG39" s="114" t="s">
        <v>1105</v>
      </c>
      <c r="AH39" s="115">
        <v>12</v>
      </c>
      <c r="AI39" s="114">
        <v>12</v>
      </c>
      <c r="AJ39" s="114">
        <v>7</v>
      </c>
      <c r="AK39" s="114" t="s">
        <v>1105</v>
      </c>
      <c r="AL39" s="114" t="s">
        <v>1105</v>
      </c>
      <c r="AM39" s="115">
        <v>0</v>
      </c>
      <c r="AN39" s="114" t="s">
        <v>1105</v>
      </c>
      <c r="AO39" s="115" t="s">
        <v>1105</v>
      </c>
      <c r="AP39" s="114" t="s">
        <v>1094</v>
      </c>
      <c r="AQ39" s="114" t="s">
        <v>1058</v>
      </c>
      <c r="AR39" s="114" t="s">
        <v>1058</v>
      </c>
      <c r="AS39" s="118">
        <v>0</v>
      </c>
    </row>
    <row r="40" spans="1:45" s="1" customFormat="1" ht="53.25" customHeight="1">
      <c r="A40" s="1" t="s">
        <v>45</v>
      </c>
      <c r="B40" s="1" t="s">
        <v>41</v>
      </c>
      <c r="C40" s="113" t="s">
        <v>42</v>
      </c>
      <c r="D40" s="114">
        <v>87</v>
      </c>
      <c r="E40" s="114">
        <v>98</v>
      </c>
      <c r="F40" s="2">
        <v>3.8</v>
      </c>
      <c r="G40" s="152">
        <v>4.3</v>
      </c>
      <c r="H40" s="154">
        <v>13</v>
      </c>
      <c r="I40" s="155">
        <v>0</v>
      </c>
      <c r="J40" s="155">
        <v>5</v>
      </c>
      <c r="K40" s="155">
        <v>5</v>
      </c>
      <c r="L40" s="155">
        <v>0</v>
      </c>
      <c r="M40" s="155">
        <v>0</v>
      </c>
      <c r="N40" s="155">
        <v>0</v>
      </c>
      <c r="O40" s="155">
        <v>0</v>
      </c>
      <c r="P40" s="155" t="s">
        <v>1105</v>
      </c>
      <c r="Q40" s="114">
        <v>8</v>
      </c>
      <c r="R40" s="115">
        <v>5</v>
      </c>
      <c r="S40" s="114">
        <v>0</v>
      </c>
      <c r="T40" s="114">
        <v>0</v>
      </c>
      <c r="U40" s="114" t="s">
        <v>1105</v>
      </c>
      <c r="V40" s="114">
        <v>0</v>
      </c>
      <c r="W40" s="114">
        <v>0</v>
      </c>
      <c r="X40" s="114" t="s">
        <v>1105</v>
      </c>
      <c r="Y40" s="114">
        <v>0</v>
      </c>
      <c r="Z40" s="114">
        <v>0</v>
      </c>
      <c r="AA40" s="114" t="s">
        <v>1105</v>
      </c>
      <c r="AB40" s="115">
        <v>0</v>
      </c>
      <c r="AC40" s="116">
        <v>14</v>
      </c>
      <c r="AD40" s="117">
        <v>5</v>
      </c>
      <c r="AE40" s="114" t="s">
        <v>1105</v>
      </c>
      <c r="AF40" s="114" t="s">
        <v>1105</v>
      </c>
      <c r="AG40" s="114">
        <v>0</v>
      </c>
      <c r="AH40" s="115" t="s">
        <v>1105</v>
      </c>
      <c r="AI40" s="114" t="s">
        <v>1105</v>
      </c>
      <c r="AJ40" s="114" t="s">
        <v>1105</v>
      </c>
      <c r="AK40" s="114" t="s">
        <v>1105</v>
      </c>
      <c r="AL40" s="114" t="s">
        <v>1105</v>
      </c>
      <c r="AM40" s="115" t="s">
        <v>1105</v>
      </c>
      <c r="AN40" s="114" t="s">
        <v>1105</v>
      </c>
      <c r="AO40" s="115" t="s">
        <v>1105</v>
      </c>
      <c r="AP40" s="114" t="s">
        <v>1094</v>
      </c>
      <c r="AQ40" s="114">
        <v>0</v>
      </c>
      <c r="AR40" s="114" t="s">
        <v>1058</v>
      </c>
      <c r="AS40" s="118">
        <v>0</v>
      </c>
    </row>
    <row r="41" spans="1:45" s="1" customFormat="1" ht="53.25" customHeight="1">
      <c r="A41" s="1" t="s">
        <v>46</v>
      </c>
      <c r="B41" s="1" t="s">
        <v>41</v>
      </c>
      <c r="C41" s="113" t="s">
        <v>42</v>
      </c>
      <c r="D41" s="114">
        <v>20</v>
      </c>
      <c r="E41" s="114">
        <v>27</v>
      </c>
      <c r="F41" s="2">
        <v>2.1</v>
      </c>
      <c r="G41" s="152">
        <v>2.8</v>
      </c>
      <c r="H41" s="154" t="s">
        <v>1105</v>
      </c>
      <c r="I41" s="155" t="s">
        <v>1105</v>
      </c>
      <c r="J41" s="155" t="s">
        <v>1105</v>
      </c>
      <c r="K41" s="155">
        <v>0</v>
      </c>
      <c r="L41" s="155">
        <v>0</v>
      </c>
      <c r="M41" s="155">
        <v>0</v>
      </c>
      <c r="N41" s="155">
        <v>0</v>
      </c>
      <c r="O41" s="155">
        <v>0</v>
      </c>
      <c r="P41" s="155">
        <v>0</v>
      </c>
      <c r="Q41" s="114" t="s">
        <v>1105</v>
      </c>
      <c r="R41" s="115" t="s">
        <v>1105</v>
      </c>
      <c r="S41" s="114">
        <v>0</v>
      </c>
      <c r="T41" s="114">
        <v>0</v>
      </c>
      <c r="U41" s="114" t="s">
        <v>1105</v>
      </c>
      <c r="V41" s="114">
        <v>0</v>
      </c>
      <c r="W41" s="114">
        <v>0</v>
      </c>
      <c r="X41" s="114">
        <v>0</v>
      </c>
      <c r="Y41" s="114">
        <v>0</v>
      </c>
      <c r="Z41" s="114">
        <v>0</v>
      </c>
      <c r="AA41" s="114" t="s">
        <v>1105</v>
      </c>
      <c r="AB41" s="115">
        <v>0</v>
      </c>
      <c r="AC41" s="116" t="s">
        <v>1105</v>
      </c>
      <c r="AD41" s="117">
        <v>0</v>
      </c>
      <c r="AE41" s="114">
        <v>0</v>
      </c>
      <c r="AF41" s="114">
        <v>0</v>
      </c>
      <c r="AG41" s="114">
        <v>0</v>
      </c>
      <c r="AH41" s="115">
        <v>0</v>
      </c>
      <c r="AI41" s="114">
        <v>0</v>
      </c>
      <c r="AJ41" s="114">
        <v>0</v>
      </c>
      <c r="AK41" s="114">
        <v>0</v>
      </c>
      <c r="AL41" s="114">
        <v>0</v>
      </c>
      <c r="AM41" s="115">
        <v>0</v>
      </c>
      <c r="AN41" s="114">
        <v>0</v>
      </c>
      <c r="AO41" s="115">
        <v>0</v>
      </c>
      <c r="AP41" s="114">
        <v>0</v>
      </c>
      <c r="AQ41" s="114">
        <v>0</v>
      </c>
      <c r="AR41" s="114">
        <v>0</v>
      </c>
      <c r="AS41" s="118">
        <v>0</v>
      </c>
    </row>
    <row r="42" spans="1:45" s="1" customFormat="1" ht="53.25" customHeight="1">
      <c r="A42" s="1" t="s">
        <v>47</v>
      </c>
      <c r="B42" s="1" t="s">
        <v>41</v>
      </c>
      <c r="C42" s="113" t="s">
        <v>42</v>
      </c>
      <c r="D42" s="114">
        <v>686</v>
      </c>
      <c r="E42" s="114">
        <v>748</v>
      </c>
      <c r="F42" s="2">
        <v>8.1</v>
      </c>
      <c r="G42" s="152">
        <v>8.8000000000000007</v>
      </c>
      <c r="H42" s="154">
        <v>98</v>
      </c>
      <c r="I42" s="155" t="s">
        <v>1105</v>
      </c>
      <c r="J42" s="155">
        <v>28</v>
      </c>
      <c r="K42" s="155">
        <v>34</v>
      </c>
      <c r="L42" s="155" t="s">
        <v>1105</v>
      </c>
      <c r="M42" s="155">
        <v>0</v>
      </c>
      <c r="N42" s="155" t="s">
        <v>1105</v>
      </c>
      <c r="O42" s="155" t="s">
        <v>1105</v>
      </c>
      <c r="P42" s="155">
        <v>28</v>
      </c>
      <c r="Q42" s="114">
        <v>49</v>
      </c>
      <c r="R42" s="115">
        <v>49</v>
      </c>
      <c r="S42" s="114" t="s">
        <v>1105</v>
      </c>
      <c r="T42" s="114" t="s">
        <v>1105</v>
      </c>
      <c r="U42" s="114">
        <v>21</v>
      </c>
      <c r="V42" s="114" t="s">
        <v>1105</v>
      </c>
      <c r="W42" s="114">
        <v>5</v>
      </c>
      <c r="X42" s="114" t="s">
        <v>1105</v>
      </c>
      <c r="Y42" s="114">
        <v>0</v>
      </c>
      <c r="Z42" s="114" t="s">
        <v>1105</v>
      </c>
      <c r="AA42" s="114" t="s">
        <v>1105</v>
      </c>
      <c r="AB42" s="115" t="s">
        <v>1105</v>
      </c>
      <c r="AC42" s="116">
        <v>102</v>
      </c>
      <c r="AD42" s="117">
        <v>37</v>
      </c>
      <c r="AE42" s="114">
        <v>18</v>
      </c>
      <c r="AF42" s="114">
        <v>19</v>
      </c>
      <c r="AG42" s="114" t="s">
        <v>1105</v>
      </c>
      <c r="AH42" s="115">
        <v>7</v>
      </c>
      <c r="AI42" s="114">
        <v>20</v>
      </c>
      <c r="AJ42" s="114">
        <v>7</v>
      </c>
      <c r="AK42" s="114" t="s">
        <v>1105</v>
      </c>
      <c r="AL42" s="114">
        <v>8</v>
      </c>
      <c r="AM42" s="115" t="s">
        <v>1105</v>
      </c>
      <c r="AN42" s="114">
        <v>20</v>
      </c>
      <c r="AO42" s="115" t="s">
        <v>1105</v>
      </c>
      <c r="AP42" s="114">
        <v>7</v>
      </c>
      <c r="AQ42" s="114">
        <v>11</v>
      </c>
      <c r="AR42" s="114">
        <v>23</v>
      </c>
      <c r="AS42" s="118">
        <v>0</v>
      </c>
    </row>
    <row r="43" spans="1:45" s="1" customFormat="1" ht="53.25" customHeight="1">
      <c r="A43" s="1" t="s">
        <v>48</v>
      </c>
      <c r="B43" s="1" t="s">
        <v>41</v>
      </c>
      <c r="C43" s="113" t="s">
        <v>42</v>
      </c>
      <c r="D43" s="114">
        <v>374</v>
      </c>
      <c r="E43" s="114">
        <v>767</v>
      </c>
      <c r="F43" s="2">
        <v>1.8</v>
      </c>
      <c r="G43" s="152">
        <v>3.8</v>
      </c>
      <c r="H43" s="154">
        <v>104</v>
      </c>
      <c r="I43" s="155" t="s">
        <v>1105</v>
      </c>
      <c r="J43" s="155">
        <v>28</v>
      </c>
      <c r="K43" s="155">
        <v>28</v>
      </c>
      <c r="L43" s="155" t="s">
        <v>1105</v>
      </c>
      <c r="M43" s="155">
        <v>0</v>
      </c>
      <c r="N43" s="155" t="s">
        <v>1105</v>
      </c>
      <c r="O43" s="155">
        <v>5</v>
      </c>
      <c r="P43" s="155">
        <v>33</v>
      </c>
      <c r="Q43" s="114">
        <v>36</v>
      </c>
      <c r="R43" s="115">
        <v>68</v>
      </c>
      <c r="S43" s="114" t="s">
        <v>1105</v>
      </c>
      <c r="T43" s="114" t="s">
        <v>1105</v>
      </c>
      <c r="U43" s="114">
        <v>15</v>
      </c>
      <c r="V43" s="114">
        <v>11</v>
      </c>
      <c r="W43" s="114">
        <v>6</v>
      </c>
      <c r="X43" s="114">
        <v>5</v>
      </c>
      <c r="Y43" s="114">
        <v>0</v>
      </c>
      <c r="Z43" s="114">
        <v>5</v>
      </c>
      <c r="AA43" s="114">
        <v>11</v>
      </c>
      <c r="AB43" s="115">
        <v>0</v>
      </c>
      <c r="AC43" s="116">
        <v>142</v>
      </c>
      <c r="AD43" s="117">
        <v>31</v>
      </c>
      <c r="AE43" s="114">
        <v>16</v>
      </c>
      <c r="AF43" s="114">
        <v>16</v>
      </c>
      <c r="AG43" s="114" t="s">
        <v>1105</v>
      </c>
      <c r="AH43" s="115">
        <v>7</v>
      </c>
      <c r="AI43" s="114">
        <v>15</v>
      </c>
      <c r="AJ43" s="114" t="s">
        <v>1105</v>
      </c>
      <c r="AK43" s="114" t="s">
        <v>1105</v>
      </c>
      <c r="AL43" s="114">
        <v>9</v>
      </c>
      <c r="AM43" s="115" t="s">
        <v>1105</v>
      </c>
      <c r="AN43" s="114">
        <v>12</v>
      </c>
      <c r="AO43" s="115">
        <v>19</v>
      </c>
      <c r="AP43" s="114">
        <v>12</v>
      </c>
      <c r="AQ43" s="114">
        <v>9</v>
      </c>
      <c r="AR43" s="114">
        <v>22</v>
      </c>
      <c r="AS43" s="118">
        <v>0</v>
      </c>
    </row>
    <row r="44" spans="1:45" s="1" customFormat="1" ht="53.25" customHeight="1">
      <c r="A44" s="1" t="s">
        <v>49</v>
      </c>
      <c r="B44" s="1" t="s">
        <v>41</v>
      </c>
      <c r="C44" s="113" t="s">
        <v>42</v>
      </c>
      <c r="D44" s="114">
        <v>498</v>
      </c>
      <c r="E44" s="114">
        <v>618</v>
      </c>
      <c r="F44" s="2">
        <v>3.2</v>
      </c>
      <c r="G44" s="152">
        <v>4</v>
      </c>
      <c r="H44" s="154">
        <v>134</v>
      </c>
      <c r="I44" s="155" t="s">
        <v>1105</v>
      </c>
      <c r="J44" s="155">
        <v>31</v>
      </c>
      <c r="K44" s="155">
        <v>30</v>
      </c>
      <c r="L44" s="155" t="s">
        <v>1105</v>
      </c>
      <c r="M44" s="155" t="s">
        <v>1105</v>
      </c>
      <c r="N44" s="155">
        <v>8</v>
      </c>
      <c r="O44" s="155">
        <v>7</v>
      </c>
      <c r="P44" s="155">
        <v>52</v>
      </c>
      <c r="Q44" s="114">
        <v>46</v>
      </c>
      <c r="R44" s="115">
        <v>89</v>
      </c>
      <c r="S44" s="114">
        <v>9</v>
      </c>
      <c r="T44" s="114" t="s">
        <v>1105</v>
      </c>
      <c r="U44" s="114">
        <v>26</v>
      </c>
      <c r="V44" s="114" t="s">
        <v>1105</v>
      </c>
      <c r="W44" s="114">
        <v>8</v>
      </c>
      <c r="X44" s="114">
        <v>16</v>
      </c>
      <c r="Y44" s="114" t="s">
        <v>1105</v>
      </c>
      <c r="Z44" s="114">
        <v>0</v>
      </c>
      <c r="AA44" s="114" t="s">
        <v>1105</v>
      </c>
      <c r="AB44" s="115">
        <v>21</v>
      </c>
      <c r="AC44" s="116">
        <v>144</v>
      </c>
      <c r="AD44" s="117">
        <v>32</v>
      </c>
      <c r="AE44" s="114">
        <v>17</v>
      </c>
      <c r="AF44" s="114">
        <v>15</v>
      </c>
      <c r="AG44" s="114">
        <v>5</v>
      </c>
      <c r="AH44" s="115">
        <v>7</v>
      </c>
      <c r="AI44" s="114">
        <v>18</v>
      </c>
      <c r="AJ44" s="114">
        <v>7</v>
      </c>
      <c r="AK44" s="114" t="s">
        <v>1105</v>
      </c>
      <c r="AL44" s="114">
        <v>7</v>
      </c>
      <c r="AM44" s="115" t="s">
        <v>1105</v>
      </c>
      <c r="AN44" s="114">
        <v>17</v>
      </c>
      <c r="AO44" s="115">
        <v>32</v>
      </c>
      <c r="AP44" s="114">
        <v>28</v>
      </c>
      <c r="AQ44" s="114">
        <v>13</v>
      </c>
      <c r="AR44" s="114">
        <v>36</v>
      </c>
      <c r="AS44" s="118">
        <v>11.111111111111111</v>
      </c>
    </row>
    <row r="45" spans="1:45" s="1" customFormat="1" ht="53.25" customHeight="1">
      <c r="A45" s="1" t="s">
        <v>50</v>
      </c>
      <c r="B45" s="1" t="s">
        <v>41</v>
      </c>
      <c r="C45" s="113" t="s">
        <v>42</v>
      </c>
      <c r="D45" s="114">
        <v>48</v>
      </c>
      <c r="E45" s="114">
        <v>55</v>
      </c>
      <c r="F45" s="2">
        <v>2.4</v>
      </c>
      <c r="G45" s="152">
        <v>2.8</v>
      </c>
      <c r="H45" s="154">
        <v>9</v>
      </c>
      <c r="I45" s="155">
        <v>0</v>
      </c>
      <c r="J45" s="155" t="s">
        <v>1105</v>
      </c>
      <c r="K45" s="155" t="s">
        <v>1105</v>
      </c>
      <c r="L45" s="155">
        <v>0</v>
      </c>
      <c r="M45" s="155">
        <v>0</v>
      </c>
      <c r="N45" s="155" t="s">
        <v>1105</v>
      </c>
      <c r="O45" s="155">
        <v>0</v>
      </c>
      <c r="P45" s="155" t="s">
        <v>1105</v>
      </c>
      <c r="Q45" s="114" t="s">
        <v>1105</v>
      </c>
      <c r="R45" s="115">
        <v>5</v>
      </c>
      <c r="S45" s="114">
        <v>0</v>
      </c>
      <c r="T45" s="114">
        <v>0</v>
      </c>
      <c r="U45" s="114" t="s">
        <v>1105</v>
      </c>
      <c r="V45" s="114">
        <v>0</v>
      </c>
      <c r="W45" s="114">
        <v>0</v>
      </c>
      <c r="X45" s="114" t="s">
        <v>1105</v>
      </c>
      <c r="Y45" s="114">
        <v>0</v>
      </c>
      <c r="Z45" s="114">
        <v>0</v>
      </c>
      <c r="AA45" s="114">
        <v>0</v>
      </c>
      <c r="AB45" s="115">
        <v>0</v>
      </c>
      <c r="AC45" s="116">
        <v>9</v>
      </c>
      <c r="AD45" s="117" t="s">
        <v>1105</v>
      </c>
      <c r="AE45" s="114">
        <v>0</v>
      </c>
      <c r="AF45" s="114" t="s">
        <v>1105</v>
      </c>
      <c r="AG45" s="114">
        <v>0</v>
      </c>
      <c r="AH45" s="115" t="s">
        <v>1105</v>
      </c>
      <c r="AI45" s="114" t="s">
        <v>1105</v>
      </c>
      <c r="AJ45" s="114">
        <v>0</v>
      </c>
      <c r="AK45" s="114">
        <v>0</v>
      </c>
      <c r="AL45" s="114">
        <v>0</v>
      </c>
      <c r="AM45" s="115">
        <v>0</v>
      </c>
      <c r="AN45" s="114" t="s">
        <v>1105</v>
      </c>
      <c r="AO45" s="115">
        <v>0</v>
      </c>
      <c r="AP45" s="114" t="s">
        <v>1094</v>
      </c>
      <c r="AQ45" s="114" t="s">
        <v>1058</v>
      </c>
      <c r="AR45" s="114" t="s">
        <v>1058</v>
      </c>
      <c r="AS45" s="118">
        <v>0</v>
      </c>
    </row>
    <row r="46" spans="1:45" s="1" customFormat="1" ht="53.25" customHeight="1">
      <c r="A46" s="1" t="s">
        <v>51</v>
      </c>
      <c r="B46" s="1" t="s">
        <v>41</v>
      </c>
      <c r="C46" s="113" t="s">
        <v>42</v>
      </c>
      <c r="D46" s="114">
        <v>150</v>
      </c>
      <c r="E46" s="114">
        <v>223</v>
      </c>
      <c r="F46" s="2">
        <v>1.6</v>
      </c>
      <c r="G46" s="152">
        <v>2.2999999999999998</v>
      </c>
      <c r="H46" s="154">
        <v>35</v>
      </c>
      <c r="I46" s="155" t="s">
        <v>1105</v>
      </c>
      <c r="J46" s="155">
        <v>10</v>
      </c>
      <c r="K46" s="155">
        <v>11</v>
      </c>
      <c r="L46" s="155" t="s">
        <v>1105</v>
      </c>
      <c r="M46" s="155" t="s">
        <v>1105</v>
      </c>
      <c r="N46" s="155" t="s">
        <v>1105</v>
      </c>
      <c r="O46" s="155">
        <v>0</v>
      </c>
      <c r="P46" s="155">
        <v>7</v>
      </c>
      <c r="Q46" s="114">
        <v>14</v>
      </c>
      <c r="R46" s="115">
        <v>21</v>
      </c>
      <c r="S46" s="114" t="s">
        <v>1105</v>
      </c>
      <c r="T46" s="114">
        <v>0</v>
      </c>
      <c r="U46" s="114" t="s">
        <v>1105</v>
      </c>
      <c r="V46" s="114">
        <v>0</v>
      </c>
      <c r="W46" s="114" t="s">
        <v>1105</v>
      </c>
      <c r="X46" s="114" t="s">
        <v>1105</v>
      </c>
      <c r="Y46" s="114">
        <v>0</v>
      </c>
      <c r="Z46" s="114">
        <v>0</v>
      </c>
      <c r="AA46" s="114">
        <v>5</v>
      </c>
      <c r="AB46" s="115">
        <v>0</v>
      </c>
      <c r="AC46" s="116">
        <v>42</v>
      </c>
      <c r="AD46" s="117">
        <v>15</v>
      </c>
      <c r="AE46" s="114">
        <v>9</v>
      </c>
      <c r="AF46" s="114">
        <v>5</v>
      </c>
      <c r="AG46" s="114" t="s">
        <v>1105</v>
      </c>
      <c r="AH46" s="115" t="s">
        <v>1105</v>
      </c>
      <c r="AI46" s="114">
        <v>7</v>
      </c>
      <c r="AJ46" s="114" t="s">
        <v>1105</v>
      </c>
      <c r="AK46" s="114" t="s">
        <v>1105</v>
      </c>
      <c r="AL46" s="114" t="s">
        <v>1105</v>
      </c>
      <c r="AM46" s="115">
        <v>0</v>
      </c>
      <c r="AN46" s="114" t="s">
        <v>1105</v>
      </c>
      <c r="AO46" s="115" t="s">
        <v>1105</v>
      </c>
      <c r="AP46" s="114">
        <v>5</v>
      </c>
      <c r="AQ46" s="114" t="s">
        <v>1058</v>
      </c>
      <c r="AR46" s="114" t="s">
        <v>1058</v>
      </c>
      <c r="AS46" s="118">
        <v>0</v>
      </c>
    </row>
    <row r="47" spans="1:45" s="1" customFormat="1" ht="53.25" customHeight="1">
      <c r="A47" s="1" t="s">
        <v>52</v>
      </c>
      <c r="B47" s="1" t="s">
        <v>41</v>
      </c>
      <c r="C47" s="113" t="s">
        <v>42</v>
      </c>
      <c r="D47" s="114">
        <v>175</v>
      </c>
      <c r="E47" s="114">
        <v>214</v>
      </c>
      <c r="F47" s="2">
        <v>2.2999999999999998</v>
      </c>
      <c r="G47" s="152">
        <v>2.8</v>
      </c>
      <c r="H47" s="154">
        <v>38</v>
      </c>
      <c r="I47" s="155">
        <v>0</v>
      </c>
      <c r="J47" s="155">
        <v>12</v>
      </c>
      <c r="K47" s="155">
        <v>11</v>
      </c>
      <c r="L47" s="155">
        <v>0</v>
      </c>
      <c r="M47" s="155">
        <v>0</v>
      </c>
      <c r="N47" s="155" t="s">
        <v>1105</v>
      </c>
      <c r="O47" s="155" t="s">
        <v>1105</v>
      </c>
      <c r="P47" s="155">
        <v>11</v>
      </c>
      <c r="Q47" s="114">
        <v>14</v>
      </c>
      <c r="R47" s="115">
        <v>24</v>
      </c>
      <c r="S47" s="114">
        <v>0</v>
      </c>
      <c r="T47" s="114" t="s">
        <v>1105</v>
      </c>
      <c r="U47" s="114">
        <v>5</v>
      </c>
      <c r="V47" s="114">
        <v>0</v>
      </c>
      <c r="W47" s="114">
        <v>0</v>
      </c>
      <c r="X47" s="114" t="s">
        <v>1105</v>
      </c>
      <c r="Y47" s="114">
        <v>0</v>
      </c>
      <c r="Z47" s="114">
        <v>0</v>
      </c>
      <c r="AA47" s="114">
        <v>5</v>
      </c>
      <c r="AB47" s="115" t="s">
        <v>1105</v>
      </c>
      <c r="AC47" s="116">
        <v>40</v>
      </c>
      <c r="AD47" s="117">
        <v>11</v>
      </c>
      <c r="AE47" s="114" t="s">
        <v>1105</v>
      </c>
      <c r="AF47" s="114">
        <v>10</v>
      </c>
      <c r="AG47" s="114">
        <v>0</v>
      </c>
      <c r="AH47" s="115" t="s">
        <v>1105</v>
      </c>
      <c r="AI47" s="114">
        <v>5</v>
      </c>
      <c r="AJ47" s="114" t="s">
        <v>1105</v>
      </c>
      <c r="AK47" s="114">
        <v>0</v>
      </c>
      <c r="AL47" s="114" t="s">
        <v>1105</v>
      </c>
      <c r="AM47" s="115" t="s">
        <v>1105</v>
      </c>
      <c r="AN47" s="114">
        <v>5</v>
      </c>
      <c r="AO47" s="115">
        <v>5</v>
      </c>
      <c r="AP47" s="114" t="s">
        <v>1094</v>
      </c>
      <c r="AQ47" s="114" t="s">
        <v>1058</v>
      </c>
      <c r="AR47" s="114">
        <v>10</v>
      </c>
      <c r="AS47" s="118">
        <v>8.3333333333333321</v>
      </c>
    </row>
    <row r="48" spans="1:45" s="1" customFormat="1" ht="53.25" customHeight="1">
      <c r="A48" s="1" t="s">
        <v>53</v>
      </c>
      <c r="B48" s="1" t="s">
        <v>41</v>
      </c>
      <c r="C48" s="113" t="s">
        <v>42</v>
      </c>
      <c r="D48" s="114">
        <v>405</v>
      </c>
      <c r="E48" s="114">
        <v>619</v>
      </c>
      <c r="F48" s="2">
        <v>2.1</v>
      </c>
      <c r="G48" s="152">
        <v>3.2</v>
      </c>
      <c r="H48" s="154">
        <v>115</v>
      </c>
      <c r="I48" s="155" t="s">
        <v>1105</v>
      </c>
      <c r="J48" s="155">
        <v>41</v>
      </c>
      <c r="K48" s="155">
        <v>32</v>
      </c>
      <c r="L48" s="155">
        <v>8</v>
      </c>
      <c r="M48" s="155" t="s">
        <v>1105</v>
      </c>
      <c r="N48" s="155" t="s">
        <v>1105</v>
      </c>
      <c r="O48" s="155" t="s">
        <v>1105</v>
      </c>
      <c r="P48" s="155">
        <v>23</v>
      </c>
      <c r="Q48" s="114">
        <v>51</v>
      </c>
      <c r="R48" s="115">
        <v>64</v>
      </c>
      <c r="S48" s="114" t="s">
        <v>1105</v>
      </c>
      <c r="T48" s="114" t="s">
        <v>1105</v>
      </c>
      <c r="U48" s="114">
        <v>13</v>
      </c>
      <c r="V48" s="114" t="s">
        <v>1105</v>
      </c>
      <c r="W48" s="114">
        <v>5</v>
      </c>
      <c r="X48" s="114">
        <v>10</v>
      </c>
      <c r="Y48" s="114" t="s">
        <v>1105</v>
      </c>
      <c r="Z48" s="114" t="s">
        <v>1105</v>
      </c>
      <c r="AA48" s="114">
        <v>7</v>
      </c>
      <c r="AB48" s="115" t="s">
        <v>1105</v>
      </c>
      <c r="AC48" s="116">
        <v>144</v>
      </c>
      <c r="AD48" s="117">
        <v>40</v>
      </c>
      <c r="AE48" s="114">
        <v>21</v>
      </c>
      <c r="AF48" s="114">
        <v>19</v>
      </c>
      <c r="AG48" s="114" t="s">
        <v>1105</v>
      </c>
      <c r="AH48" s="115">
        <v>12</v>
      </c>
      <c r="AI48" s="114">
        <v>24</v>
      </c>
      <c r="AJ48" s="114">
        <v>12</v>
      </c>
      <c r="AK48" s="114" t="s">
        <v>1105</v>
      </c>
      <c r="AL48" s="114">
        <v>8</v>
      </c>
      <c r="AM48" s="115" t="s">
        <v>1105</v>
      </c>
      <c r="AN48" s="114">
        <v>11</v>
      </c>
      <c r="AO48" s="115">
        <v>13</v>
      </c>
      <c r="AP48" s="114">
        <v>13</v>
      </c>
      <c r="AQ48" s="114">
        <v>8</v>
      </c>
      <c r="AR48" s="114">
        <v>18</v>
      </c>
      <c r="AS48" s="118">
        <v>11.111111111111111</v>
      </c>
    </row>
    <row r="49" spans="1:45" s="1" customFormat="1" ht="53.25" customHeight="1">
      <c r="A49" s="1" t="s">
        <v>54</v>
      </c>
      <c r="B49" s="1" t="s">
        <v>41</v>
      </c>
      <c r="C49" s="113" t="s">
        <v>42</v>
      </c>
      <c r="D49" s="114">
        <v>75</v>
      </c>
      <c r="E49" s="114">
        <v>99</v>
      </c>
      <c r="F49" s="2">
        <v>1.6</v>
      </c>
      <c r="G49" s="152">
        <v>2.1</v>
      </c>
      <c r="H49" s="154">
        <v>10</v>
      </c>
      <c r="I49" s="155">
        <v>0</v>
      </c>
      <c r="J49" s="155" t="s">
        <v>1105</v>
      </c>
      <c r="K49" s="155" t="s">
        <v>1105</v>
      </c>
      <c r="L49" s="155">
        <v>0</v>
      </c>
      <c r="M49" s="155">
        <v>0</v>
      </c>
      <c r="N49" s="155">
        <v>0</v>
      </c>
      <c r="O49" s="155">
        <v>0</v>
      </c>
      <c r="P49" s="155" t="s">
        <v>1105</v>
      </c>
      <c r="Q49" s="114">
        <v>5</v>
      </c>
      <c r="R49" s="115">
        <v>5</v>
      </c>
      <c r="S49" s="114">
        <v>0</v>
      </c>
      <c r="T49" s="114" t="s">
        <v>1105</v>
      </c>
      <c r="U49" s="114" t="s">
        <v>1105</v>
      </c>
      <c r="V49" s="114">
        <v>0</v>
      </c>
      <c r="W49" s="114">
        <v>0</v>
      </c>
      <c r="X49" s="114" t="s">
        <v>1105</v>
      </c>
      <c r="Y49" s="114">
        <v>0</v>
      </c>
      <c r="Z49" s="114">
        <v>0</v>
      </c>
      <c r="AA49" s="114">
        <v>0</v>
      </c>
      <c r="AB49" s="115">
        <v>0</v>
      </c>
      <c r="AC49" s="116">
        <v>12</v>
      </c>
      <c r="AD49" s="117" t="s">
        <v>1105</v>
      </c>
      <c r="AE49" s="114" t="s">
        <v>1105</v>
      </c>
      <c r="AF49" s="114" t="s">
        <v>1105</v>
      </c>
      <c r="AG49" s="114">
        <v>0</v>
      </c>
      <c r="AH49" s="115" t="s">
        <v>1105</v>
      </c>
      <c r="AI49" s="114" t="s">
        <v>1105</v>
      </c>
      <c r="AJ49" s="114" t="s">
        <v>1105</v>
      </c>
      <c r="AK49" s="114" t="s">
        <v>1105</v>
      </c>
      <c r="AL49" s="114" t="s">
        <v>1105</v>
      </c>
      <c r="AM49" s="115">
        <v>0</v>
      </c>
      <c r="AN49" s="114" t="s">
        <v>1105</v>
      </c>
      <c r="AO49" s="115">
        <v>0</v>
      </c>
      <c r="AP49" s="114" t="s">
        <v>1094</v>
      </c>
      <c r="AQ49" s="114">
        <v>0</v>
      </c>
      <c r="AR49" s="114" t="s">
        <v>1058</v>
      </c>
      <c r="AS49" s="118">
        <v>100</v>
      </c>
    </row>
    <row r="50" spans="1:45" s="1" customFormat="1" ht="53.25" customHeight="1">
      <c r="A50" s="1" t="s">
        <v>55</v>
      </c>
      <c r="B50" s="1" t="s">
        <v>41</v>
      </c>
      <c r="C50" s="113" t="s">
        <v>42</v>
      </c>
      <c r="D50" s="114">
        <v>105</v>
      </c>
      <c r="E50" s="114">
        <v>110</v>
      </c>
      <c r="F50" s="2">
        <v>7.9</v>
      </c>
      <c r="G50" s="152">
        <v>8.1999999999999993</v>
      </c>
      <c r="H50" s="154">
        <v>20</v>
      </c>
      <c r="I50" s="155" t="s">
        <v>1105</v>
      </c>
      <c r="J50" s="155">
        <v>5</v>
      </c>
      <c r="K50" s="155">
        <v>5</v>
      </c>
      <c r="L50" s="155">
        <v>0</v>
      </c>
      <c r="M50" s="155">
        <v>0</v>
      </c>
      <c r="N50" s="155">
        <v>0</v>
      </c>
      <c r="O50" s="155" t="s">
        <v>1105</v>
      </c>
      <c r="P50" s="155">
        <v>6</v>
      </c>
      <c r="Q50" s="114">
        <v>7</v>
      </c>
      <c r="R50" s="115">
        <v>13</v>
      </c>
      <c r="S50" s="114" t="s">
        <v>1105</v>
      </c>
      <c r="T50" s="114">
        <v>0</v>
      </c>
      <c r="U50" s="114">
        <v>5</v>
      </c>
      <c r="V50" s="114">
        <v>0</v>
      </c>
      <c r="W50" s="114">
        <v>0</v>
      </c>
      <c r="X50" s="114" t="s">
        <v>1105</v>
      </c>
      <c r="Y50" s="114">
        <v>0</v>
      </c>
      <c r="Z50" s="114">
        <v>0</v>
      </c>
      <c r="AA50" s="114" t="s">
        <v>1105</v>
      </c>
      <c r="AB50" s="115">
        <v>0</v>
      </c>
      <c r="AC50" s="116">
        <v>16</v>
      </c>
      <c r="AD50" s="117">
        <v>6</v>
      </c>
      <c r="AE50" s="114" t="s">
        <v>1105</v>
      </c>
      <c r="AF50" s="114" t="s">
        <v>1105</v>
      </c>
      <c r="AG50" s="114">
        <v>0</v>
      </c>
      <c r="AH50" s="115" t="s">
        <v>1105</v>
      </c>
      <c r="AI50" s="114" t="s">
        <v>1105</v>
      </c>
      <c r="AJ50" s="114" t="s">
        <v>1105</v>
      </c>
      <c r="AK50" s="114">
        <v>0</v>
      </c>
      <c r="AL50" s="114" t="s">
        <v>1105</v>
      </c>
      <c r="AM50" s="115" t="s">
        <v>1105</v>
      </c>
      <c r="AN50" s="114" t="s">
        <v>1105</v>
      </c>
      <c r="AO50" s="115" t="s">
        <v>1105</v>
      </c>
      <c r="AP50" s="114" t="s">
        <v>1094</v>
      </c>
      <c r="AQ50" s="114" t="s">
        <v>1058</v>
      </c>
      <c r="AR50" s="114">
        <v>6</v>
      </c>
      <c r="AS50" s="118">
        <v>0</v>
      </c>
    </row>
    <row r="51" spans="1:45" s="1" customFormat="1" ht="53.25" customHeight="1">
      <c r="A51" s="1" t="s">
        <v>56</v>
      </c>
      <c r="B51" s="1" t="s">
        <v>41</v>
      </c>
      <c r="C51" s="113" t="s">
        <v>42</v>
      </c>
      <c r="D51" s="114">
        <v>254</v>
      </c>
      <c r="E51" s="114">
        <v>347</v>
      </c>
      <c r="F51" s="2">
        <v>2.2999999999999998</v>
      </c>
      <c r="G51" s="152">
        <v>3.1</v>
      </c>
      <c r="H51" s="154">
        <v>66</v>
      </c>
      <c r="I51" s="155">
        <v>0</v>
      </c>
      <c r="J51" s="155">
        <v>25</v>
      </c>
      <c r="K51" s="155">
        <v>15</v>
      </c>
      <c r="L51" s="155" t="s">
        <v>1105</v>
      </c>
      <c r="M51" s="155" t="s">
        <v>1105</v>
      </c>
      <c r="N51" s="155" t="s">
        <v>1105</v>
      </c>
      <c r="O51" s="155">
        <v>5</v>
      </c>
      <c r="P51" s="155">
        <v>15</v>
      </c>
      <c r="Q51" s="114">
        <v>35</v>
      </c>
      <c r="R51" s="115">
        <v>32</v>
      </c>
      <c r="S51" s="114" t="s">
        <v>1105</v>
      </c>
      <c r="T51" s="114">
        <v>0</v>
      </c>
      <c r="U51" s="114">
        <v>18</v>
      </c>
      <c r="V51" s="114" t="s">
        <v>1105</v>
      </c>
      <c r="W51" s="114">
        <v>0</v>
      </c>
      <c r="X51" s="114">
        <v>8</v>
      </c>
      <c r="Y51" s="114">
        <v>0</v>
      </c>
      <c r="Z51" s="114" t="s">
        <v>1105</v>
      </c>
      <c r="AA51" s="114" t="s">
        <v>1105</v>
      </c>
      <c r="AB51" s="115">
        <v>0</v>
      </c>
      <c r="AC51" s="116">
        <v>75</v>
      </c>
      <c r="AD51" s="117">
        <v>19</v>
      </c>
      <c r="AE51" s="114">
        <v>9</v>
      </c>
      <c r="AF51" s="114">
        <v>9</v>
      </c>
      <c r="AG51" s="114" t="s">
        <v>1105</v>
      </c>
      <c r="AH51" s="115">
        <v>5</v>
      </c>
      <c r="AI51" s="114">
        <v>12</v>
      </c>
      <c r="AJ51" s="114" t="s">
        <v>1105</v>
      </c>
      <c r="AK51" s="114" t="s">
        <v>1105</v>
      </c>
      <c r="AL51" s="114">
        <v>5</v>
      </c>
      <c r="AM51" s="115" t="s">
        <v>1105</v>
      </c>
      <c r="AN51" s="114">
        <v>9</v>
      </c>
      <c r="AO51" s="115">
        <v>8</v>
      </c>
      <c r="AP51" s="114">
        <v>6</v>
      </c>
      <c r="AQ51" s="114">
        <v>6</v>
      </c>
      <c r="AR51" s="114">
        <v>16</v>
      </c>
      <c r="AS51" s="118">
        <v>7.1428571428571423</v>
      </c>
    </row>
    <row r="52" spans="1:45" s="1" customFormat="1" ht="53.25" customHeight="1">
      <c r="A52" s="1" t="s">
        <v>57</v>
      </c>
      <c r="B52" s="1" t="s">
        <v>41</v>
      </c>
      <c r="C52" s="113" t="s">
        <v>42</v>
      </c>
      <c r="D52" s="114">
        <v>436</v>
      </c>
      <c r="E52" s="114">
        <v>518</v>
      </c>
      <c r="F52" s="2">
        <v>2.9</v>
      </c>
      <c r="G52" s="152">
        <v>3.4</v>
      </c>
      <c r="H52" s="154">
        <v>101</v>
      </c>
      <c r="I52" s="155" t="s">
        <v>1105</v>
      </c>
      <c r="J52" s="155">
        <v>30</v>
      </c>
      <c r="K52" s="155">
        <v>32</v>
      </c>
      <c r="L52" s="155">
        <v>6</v>
      </c>
      <c r="M52" s="155">
        <v>0</v>
      </c>
      <c r="N52" s="155" t="s">
        <v>1105</v>
      </c>
      <c r="O52" s="155" t="s">
        <v>1105</v>
      </c>
      <c r="P52" s="155">
        <v>25</v>
      </c>
      <c r="Q52" s="114">
        <v>38</v>
      </c>
      <c r="R52" s="115">
        <v>63</v>
      </c>
      <c r="S52" s="114">
        <v>0</v>
      </c>
      <c r="T52" s="114">
        <v>0</v>
      </c>
      <c r="U52" s="114">
        <v>16</v>
      </c>
      <c r="V52" s="114">
        <v>0</v>
      </c>
      <c r="W52" s="114">
        <v>16</v>
      </c>
      <c r="X52" s="114" t="s">
        <v>1105</v>
      </c>
      <c r="Y52" s="114">
        <v>0</v>
      </c>
      <c r="Z52" s="114">
        <v>12</v>
      </c>
      <c r="AA52" s="114">
        <v>7</v>
      </c>
      <c r="AB52" s="115" t="s">
        <v>1105</v>
      </c>
      <c r="AC52" s="116">
        <v>119</v>
      </c>
      <c r="AD52" s="117">
        <v>37</v>
      </c>
      <c r="AE52" s="114">
        <v>21</v>
      </c>
      <c r="AF52" s="114">
        <v>17</v>
      </c>
      <c r="AG52" s="114" t="s">
        <v>1105</v>
      </c>
      <c r="AH52" s="115">
        <v>11</v>
      </c>
      <c r="AI52" s="114">
        <v>19</v>
      </c>
      <c r="AJ52" s="114" t="s">
        <v>1105</v>
      </c>
      <c r="AK52" s="114">
        <v>5</v>
      </c>
      <c r="AL52" s="114">
        <v>7</v>
      </c>
      <c r="AM52" s="115" t="s">
        <v>1105</v>
      </c>
      <c r="AN52" s="114">
        <v>8</v>
      </c>
      <c r="AO52" s="115">
        <v>19</v>
      </c>
      <c r="AP52" s="114">
        <v>6</v>
      </c>
      <c r="AQ52" s="114">
        <v>7</v>
      </c>
      <c r="AR52" s="114">
        <v>15</v>
      </c>
      <c r="AS52" s="118">
        <v>11.111111111111111</v>
      </c>
    </row>
    <row r="53" spans="1:45" s="1" customFormat="1" ht="53.25" customHeight="1">
      <c r="A53" s="1" t="s">
        <v>58</v>
      </c>
      <c r="B53" s="1" t="s">
        <v>41</v>
      </c>
      <c r="C53" s="113" t="s">
        <v>42</v>
      </c>
      <c r="D53" s="114">
        <v>31</v>
      </c>
      <c r="E53" s="114">
        <v>49</v>
      </c>
      <c r="F53" s="2">
        <v>1.6</v>
      </c>
      <c r="G53" s="152">
        <v>2.5</v>
      </c>
      <c r="H53" s="154" t="s">
        <v>1105</v>
      </c>
      <c r="I53" s="155">
        <v>0</v>
      </c>
      <c r="J53" s="155" t="s">
        <v>1105</v>
      </c>
      <c r="K53" s="155" t="s">
        <v>1105</v>
      </c>
      <c r="L53" s="155">
        <v>0</v>
      </c>
      <c r="M53" s="155" t="s">
        <v>1105</v>
      </c>
      <c r="N53" s="155" t="s">
        <v>1105</v>
      </c>
      <c r="O53" s="155">
        <v>0</v>
      </c>
      <c r="P53" s="155">
        <v>0</v>
      </c>
      <c r="Q53" s="114" t="s">
        <v>1105</v>
      </c>
      <c r="R53" s="115">
        <v>0</v>
      </c>
      <c r="S53" s="114">
        <v>0</v>
      </c>
      <c r="T53" s="114">
        <v>0</v>
      </c>
      <c r="U53" s="114">
        <v>0</v>
      </c>
      <c r="V53" s="114">
        <v>0</v>
      </c>
      <c r="W53" s="114">
        <v>0</v>
      </c>
      <c r="X53" s="114">
        <v>0</v>
      </c>
      <c r="Y53" s="114">
        <v>0</v>
      </c>
      <c r="Z53" s="114">
        <v>0</v>
      </c>
      <c r="AA53" s="114">
        <v>0</v>
      </c>
      <c r="AB53" s="115">
        <v>0</v>
      </c>
      <c r="AC53" s="116">
        <v>6</v>
      </c>
      <c r="AD53" s="117" t="s">
        <v>1105</v>
      </c>
      <c r="AE53" s="114">
        <v>0</v>
      </c>
      <c r="AF53" s="114" t="s">
        <v>1105</v>
      </c>
      <c r="AG53" s="114">
        <v>0</v>
      </c>
      <c r="AH53" s="115">
        <v>0</v>
      </c>
      <c r="AI53" s="114">
        <v>0</v>
      </c>
      <c r="AJ53" s="114">
        <v>0</v>
      </c>
      <c r="AK53" s="114">
        <v>0</v>
      </c>
      <c r="AL53" s="114">
        <v>0</v>
      </c>
      <c r="AM53" s="115">
        <v>0</v>
      </c>
      <c r="AN53" s="114">
        <v>0</v>
      </c>
      <c r="AO53" s="115">
        <v>0</v>
      </c>
      <c r="AP53" s="114">
        <v>0</v>
      </c>
      <c r="AQ53" s="114">
        <v>0</v>
      </c>
      <c r="AR53" s="114">
        <v>0</v>
      </c>
      <c r="AS53" s="118">
        <v>0</v>
      </c>
    </row>
    <row r="54" spans="1:45" s="1" customFormat="1" ht="53.25" customHeight="1">
      <c r="A54" s="1" t="s">
        <v>59</v>
      </c>
      <c r="B54" s="1" t="s">
        <v>41</v>
      </c>
      <c r="C54" s="113" t="s">
        <v>42</v>
      </c>
      <c r="D54" s="114">
        <v>320</v>
      </c>
      <c r="E54" s="114">
        <v>361</v>
      </c>
      <c r="F54" s="2">
        <v>3.9</v>
      </c>
      <c r="G54" s="152">
        <v>4.4000000000000004</v>
      </c>
      <c r="H54" s="154">
        <v>72</v>
      </c>
      <c r="I54" s="155" t="s">
        <v>1105</v>
      </c>
      <c r="J54" s="155">
        <v>23</v>
      </c>
      <c r="K54" s="155">
        <v>21</v>
      </c>
      <c r="L54" s="155" t="s">
        <v>1105</v>
      </c>
      <c r="M54" s="155" t="s">
        <v>1105</v>
      </c>
      <c r="N54" s="155" t="s">
        <v>1105</v>
      </c>
      <c r="O54" s="155" t="s">
        <v>1105</v>
      </c>
      <c r="P54" s="155">
        <v>16</v>
      </c>
      <c r="Q54" s="114">
        <v>39</v>
      </c>
      <c r="R54" s="115">
        <v>33</v>
      </c>
      <c r="S54" s="114">
        <v>0</v>
      </c>
      <c r="T54" s="114">
        <v>0</v>
      </c>
      <c r="U54" s="114">
        <v>12</v>
      </c>
      <c r="V54" s="114">
        <v>0</v>
      </c>
      <c r="W54" s="114">
        <v>0</v>
      </c>
      <c r="X54" s="114">
        <v>8</v>
      </c>
      <c r="Y54" s="114">
        <v>0</v>
      </c>
      <c r="Z54" s="114">
        <v>0</v>
      </c>
      <c r="AA54" s="114">
        <v>6</v>
      </c>
      <c r="AB54" s="115" t="s">
        <v>1105</v>
      </c>
      <c r="AC54" s="116">
        <v>72</v>
      </c>
      <c r="AD54" s="117">
        <v>24</v>
      </c>
      <c r="AE54" s="114">
        <v>9</v>
      </c>
      <c r="AF54" s="114">
        <v>15</v>
      </c>
      <c r="AG54" s="114">
        <v>0</v>
      </c>
      <c r="AH54" s="115">
        <v>6</v>
      </c>
      <c r="AI54" s="114">
        <v>13</v>
      </c>
      <c r="AJ54" s="114" t="s">
        <v>1105</v>
      </c>
      <c r="AK54" s="114" t="s">
        <v>1105</v>
      </c>
      <c r="AL54" s="114">
        <v>5</v>
      </c>
      <c r="AM54" s="115" t="s">
        <v>1105</v>
      </c>
      <c r="AN54" s="114">
        <v>11</v>
      </c>
      <c r="AO54" s="115" t="s">
        <v>1105</v>
      </c>
      <c r="AP54" s="114" t="s">
        <v>1094</v>
      </c>
      <c r="AQ54" s="114">
        <v>7</v>
      </c>
      <c r="AR54" s="114">
        <v>17</v>
      </c>
      <c r="AS54" s="118">
        <v>16.666666666666664</v>
      </c>
    </row>
    <row r="55" spans="1:45" s="1" customFormat="1" ht="53.25" customHeight="1">
      <c r="A55" s="1" t="s">
        <v>60</v>
      </c>
      <c r="B55" s="1" t="s">
        <v>41</v>
      </c>
      <c r="C55" s="113" t="s">
        <v>42</v>
      </c>
      <c r="D55" s="114">
        <v>1411</v>
      </c>
      <c r="E55" s="114">
        <v>2434</v>
      </c>
      <c r="F55" s="2">
        <v>5.7</v>
      </c>
      <c r="G55" s="152">
        <v>9.8000000000000007</v>
      </c>
      <c r="H55" s="154">
        <v>411</v>
      </c>
      <c r="I55" s="155">
        <v>9</v>
      </c>
      <c r="J55" s="155">
        <v>111</v>
      </c>
      <c r="K55" s="155">
        <v>95</v>
      </c>
      <c r="L55" s="155">
        <v>25</v>
      </c>
      <c r="M55" s="155" t="s">
        <v>1105</v>
      </c>
      <c r="N55" s="155">
        <v>15</v>
      </c>
      <c r="O55" s="155">
        <v>26</v>
      </c>
      <c r="P55" s="155">
        <v>127</v>
      </c>
      <c r="Q55" s="114">
        <v>115</v>
      </c>
      <c r="R55" s="115">
        <v>295</v>
      </c>
      <c r="S55" s="114">
        <v>20</v>
      </c>
      <c r="T55" s="114" t="s">
        <v>1105</v>
      </c>
      <c r="U55" s="114">
        <v>34</v>
      </c>
      <c r="V55" s="114">
        <v>26</v>
      </c>
      <c r="W55" s="114">
        <v>42</v>
      </c>
      <c r="X55" s="114">
        <v>23</v>
      </c>
      <c r="Y55" s="114">
        <v>18</v>
      </c>
      <c r="Z55" s="114">
        <v>11</v>
      </c>
      <c r="AA55" s="114">
        <v>8</v>
      </c>
      <c r="AB55" s="115">
        <v>6</v>
      </c>
      <c r="AC55" s="116">
        <v>550</v>
      </c>
      <c r="AD55" s="117">
        <v>120</v>
      </c>
      <c r="AE55" s="114">
        <v>70</v>
      </c>
      <c r="AF55" s="114">
        <v>50</v>
      </c>
      <c r="AG55" s="114">
        <v>11</v>
      </c>
      <c r="AH55" s="115">
        <v>24</v>
      </c>
      <c r="AI55" s="114">
        <v>63</v>
      </c>
      <c r="AJ55" s="114">
        <v>17</v>
      </c>
      <c r="AK55" s="114">
        <v>6</v>
      </c>
      <c r="AL55" s="114">
        <v>31</v>
      </c>
      <c r="AM55" s="115">
        <v>10</v>
      </c>
      <c r="AN55" s="114">
        <v>55</v>
      </c>
      <c r="AO55" s="115">
        <v>70</v>
      </c>
      <c r="AP55" s="114">
        <v>36</v>
      </c>
      <c r="AQ55" s="114">
        <v>36</v>
      </c>
      <c r="AR55" s="114">
        <v>74</v>
      </c>
      <c r="AS55" s="118">
        <v>11.76470588235294</v>
      </c>
    </row>
    <row r="56" spans="1:45" s="1" customFormat="1" ht="53.25" customHeight="1">
      <c r="A56" s="1" t="s">
        <v>61</v>
      </c>
      <c r="B56" s="1" t="s">
        <v>41</v>
      </c>
      <c r="C56" s="113" t="s">
        <v>42</v>
      </c>
      <c r="D56" s="114">
        <v>116</v>
      </c>
      <c r="E56" s="114">
        <v>181</v>
      </c>
      <c r="F56" s="2">
        <v>1.8</v>
      </c>
      <c r="G56" s="152">
        <v>2.8</v>
      </c>
      <c r="H56" s="154">
        <v>23</v>
      </c>
      <c r="I56" s="155">
        <v>0</v>
      </c>
      <c r="J56" s="155">
        <v>11</v>
      </c>
      <c r="K56" s="155" t="s">
        <v>1105</v>
      </c>
      <c r="L56" s="155" t="s">
        <v>1105</v>
      </c>
      <c r="M56" s="155">
        <v>0</v>
      </c>
      <c r="N56" s="155">
        <v>0</v>
      </c>
      <c r="O56" s="155" t="s">
        <v>1105</v>
      </c>
      <c r="P56" s="155">
        <v>5</v>
      </c>
      <c r="Q56" s="114">
        <v>7</v>
      </c>
      <c r="R56" s="115">
        <v>16</v>
      </c>
      <c r="S56" s="114">
        <v>0</v>
      </c>
      <c r="T56" s="114">
        <v>0</v>
      </c>
      <c r="U56" s="114" t="s">
        <v>1105</v>
      </c>
      <c r="V56" s="114" t="s">
        <v>1105</v>
      </c>
      <c r="W56" s="114" t="s">
        <v>1105</v>
      </c>
      <c r="X56" s="114">
        <v>0</v>
      </c>
      <c r="Y56" s="114">
        <v>0</v>
      </c>
      <c r="Z56" s="114">
        <v>0</v>
      </c>
      <c r="AA56" s="114" t="s">
        <v>1105</v>
      </c>
      <c r="AB56" s="115">
        <v>0</v>
      </c>
      <c r="AC56" s="116">
        <v>30</v>
      </c>
      <c r="AD56" s="117">
        <v>6</v>
      </c>
      <c r="AE56" s="114" t="s">
        <v>1105</v>
      </c>
      <c r="AF56" s="114" t="s">
        <v>1105</v>
      </c>
      <c r="AG56" s="114">
        <v>0</v>
      </c>
      <c r="AH56" s="115" t="s">
        <v>1105</v>
      </c>
      <c r="AI56" s="114" t="s">
        <v>1105</v>
      </c>
      <c r="AJ56" s="114" t="s">
        <v>1105</v>
      </c>
      <c r="AK56" s="114">
        <v>0</v>
      </c>
      <c r="AL56" s="114" t="s">
        <v>1105</v>
      </c>
      <c r="AM56" s="115">
        <v>0</v>
      </c>
      <c r="AN56" s="114" t="s">
        <v>1105</v>
      </c>
      <c r="AO56" s="115" t="s">
        <v>1105</v>
      </c>
      <c r="AP56" s="114">
        <v>0</v>
      </c>
      <c r="AQ56" s="114" t="s">
        <v>1058</v>
      </c>
      <c r="AR56" s="114" t="s">
        <v>1058</v>
      </c>
      <c r="AS56" s="118">
        <v>0</v>
      </c>
    </row>
    <row r="57" spans="1:45" s="1" customFormat="1" ht="53.25" customHeight="1">
      <c r="A57" s="1" t="s">
        <v>62</v>
      </c>
      <c r="B57" s="1" t="s">
        <v>41</v>
      </c>
      <c r="C57" s="113" t="s">
        <v>42</v>
      </c>
      <c r="D57" s="114">
        <v>2278</v>
      </c>
      <c r="E57" s="114">
        <v>3422</v>
      </c>
      <c r="F57" s="2">
        <v>4.4000000000000004</v>
      </c>
      <c r="G57" s="152">
        <v>6.7</v>
      </c>
      <c r="H57" s="154">
        <v>697</v>
      </c>
      <c r="I57" s="155">
        <v>20</v>
      </c>
      <c r="J57" s="155">
        <v>162</v>
      </c>
      <c r="K57" s="155">
        <v>240</v>
      </c>
      <c r="L57" s="155">
        <v>33</v>
      </c>
      <c r="M57" s="155">
        <v>10</v>
      </c>
      <c r="N57" s="155">
        <v>11</v>
      </c>
      <c r="O57" s="155">
        <v>39</v>
      </c>
      <c r="P57" s="155">
        <v>182</v>
      </c>
      <c r="Q57" s="114">
        <v>251</v>
      </c>
      <c r="R57" s="115">
        <v>446</v>
      </c>
      <c r="S57" s="114">
        <v>23</v>
      </c>
      <c r="T57" s="114">
        <v>28</v>
      </c>
      <c r="U57" s="114">
        <v>137</v>
      </c>
      <c r="V57" s="114">
        <v>16</v>
      </c>
      <c r="W57" s="114">
        <v>66</v>
      </c>
      <c r="X57" s="114">
        <v>92</v>
      </c>
      <c r="Y57" s="114" t="s">
        <v>1105</v>
      </c>
      <c r="Z57" s="114">
        <v>7</v>
      </c>
      <c r="AA57" s="114">
        <v>49</v>
      </c>
      <c r="AB57" s="115">
        <v>20</v>
      </c>
      <c r="AC57" s="116">
        <v>891</v>
      </c>
      <c r="AD57" s="117">
        <v>273</v>
      </c>
      <c r="AE57" s="114">
        <v>132</v>
      </c>
      <c r="AF57" s="114">
        <v>141</v>
      </c>
      <c r="AG57" s="114">
        <v>31</v>
      </c>
      <c r="AH57" s="115">
        <v>80</v>
      </c>
      <c r="AI57" s="114">
        <v>169</v>
      </c>
      <c r="AJ57" s="114">
        <v>76</v>
      </c>
      <c r="AK57" s="114">
        <v>22</v>
      </c>
      <c r="AL57" s="114">
        <v>58</v>
      </c>
      <c r="AM57" s="115">
        <v>14</v>
      </c>
      <c r="AN57" s="114">
        <v>127</v>
      </c>
      <c r="AO57" s="115">
        <v>75</v>
      </c>
      <c r="AP57" s="114">
        <v>90</v>
      </c>
      <c r="AQ57" s="114">
        <v>81</v>
      </c>
      <c r="AR57" s="114">
        <v>160</v>
      </c>
      <c r="AS57" s="118">
        <v>5.9523809523809517</v>
      </c>
    </row>
    <row r="58" spans="1:45" s="1" customFormat="1" ht="53.25" customHeight="1">
      <c r="A58" s="1" t="s">
        <v>63</v>
      </c>
      <c r="B58" s="1" t="s">
        <v>41</v>
      </c>
      <c r="C58" s="113" t="s">
        <v>42</v>
      </c>
      <c r="D58" s="114">
        <v>87</v>
      </c>
      <c r="E58" s="114">
        <v>105</v>
      </c>
      <c r="F58" s="2">
        <v>2.9</v>
      </c>
      <c r="G58" s="152">
        <v>3.5</v>
      </c>
      <c r="H58" s="154">
        <v>8</v>
      </c>
      <c r="I58" s="155">
        <v>0</v>
      </c>
      <c r="J58" s="155" t="s">
        <v>1105</v>
      </c>
      <c r="K58" s="155" t="s">
        <v>1105</v>
      </c>
      <c r="L58" s="155" t="s">
        <v>1105</v>
      </c>
      <c r="M58" s="155">
        <v>0</v>
      </c>
      <c r="N58" s="155" t="s">
        <v>1105</v>
      </c>
      <c r="O58" s="155" t="s">
        <v>1105</v>
      </c>
      <c r="P58" s="155">
        <v>0</v>
      </c>
      <c r="Q58" s="114" t="s">
        <v>1105</v>
      </c>
      <c r="R58" s="115" t="s">
        <v>1105</v>
      </c>
      <c r="S58" s="114">
        <v>0</v>
      </c>
      <c r="T58" s="114">
        <v>0</v>
      </c>
      <c r="U58" s="114" t="s">
        <v>1105</v>
      </c>
      <c r="V58" s="114">
        <v>0</v>
      </c>
      <c r="W58" s="114">
        <v>0</v>
      </c>
      <c r="X58" s="114">
        <v>0</v>
      </c>
      <c r="Y58" s="114">
        <v>0</v>
      </c>
      <c r="Z58" s="114">
        <v>0</v>
      </c>
      <c r="AA58" s="114" t="s">
        <v>1105</v>
      </c>
      <c r="AB58" s="115">
        <v>0</v>
      </c>
      <c r="AC58" s="116">
        <v>9</v>
      </c>
      <c r="AD58" s="117" t="s">
        <v>1105</v>
      </c>
      <c r="AE58" s="114" t="s">
        <v>1105</v>
      </c>
      <c r="AF58" s="114" t="s">
        <v>1105</v>
      </c>
      <c r="AG58" s="114">
        <v>0</v>
      </c>
      <c r="AH58" s="115" t="s">
        <v>1105</v>
      </c>
      <c r="AI58" s="114" t="s">
        <v>1105</v>
      </c>
      <c r="AJ58" s="114" t="s">
        <v>1105</v>
      </c>
      <c r="AK58" s="114">
        <v>0</v>
      </c>
      <c r="AL58" s="114">
        <v>0</v>
      </c>
      <c r="AM58" s="115">
        <v>0</v>
      </c>
      <c r="AN58" s="114">
        <v>0</v>
      </c>
      <c r="AO58" s="115">
        <v>0</v>
      </c>
      <c r="AP58" s="114" t="s">
        <v>1094</v>
      </c>
      <c r="AQ58" s="114">
        <v>0</v>
      </c>
      <c r="AR58" s="114" t="s">
        <v>1058</v>
      </c>
      <c r="AS58" s="118">
        <v>0</v>
      </c>
    </row>
    <row r="59" spans="1:45" s="1" customFormat="1" ht="53.25" customHeight="1">
      <c r="A59" s="1" t="s">
        <v>64</v>
      </c>
      <c r="B59" s="1" t="s">
        <v>41</v>
      </c>
      <c r="C59" s="113" t="s">
        <v>42</v>
      </c>
      <c r="D59" s="114">
        <v>241</v>
      </c>
      <c r="E59" s="114">
        <v>313</v>
      </c>
      <c r="F59" s="2">
        <v>2.8</v>
      </c>
      <c r="G59" s="152">
        <v>3.7</v>
      </c>
      <c r="H59" s="154">
        <v>62</v>
      </c>
      <c r="I59" s="155" t="s">
        <v>1105</v>
      </c>
      <c r="J59" s="155">
        <v>15</v>
      </c>
      <c r="K59" s="155">
        <v>16</v>
      </c>
      <c r="L59" s="155" t="s">
        <v>1105</v>
      </c>
      <c r="M59" s="155">
        <v>0</v>
      </c>
      <c r="N59" s="155" t="s">
        <v>1105</v>
      </c>
      <c r="O59" s="155">
        <v>7</v>
      </c>
      <c r="P59" s="155">
        <v>14</v>
      </c>
      <c r="Q59" s="114">
        <v>30</v>
      </c>
      <c r="R59" s="115">
        <v>32</v>
      </c>
      <c r="S59" s="114">
        <v>0</v>
      </c>
      <c r="T59" s="114" t="s">
        <v>1105</v>
      </c>
      <c r="U59" s="114">
        <v>22</v>
      </c>
      <c r="V59" s="114" t="s">
        <v>1105</v>
      </c>
      <c r="W59" s="114" t="s">
        <v>1105</v>
      </c>
      <c r="X59" s="114">
        <v>5</v>
      </c>
      <c r="Y59" s="114">
        <v>0</v>
      </c>
      <c r="Z59" s="114">
        <v>0</v>
      </c>
      <c r="AA59" s="114">
        <v>6</v>
      </c>
      <c r="AB59" s="115" t="s">
        <v>1105</v>
      </c>
      <c r="AC59" s="116">
        <v>78</v>
      </c>
      <c r="AD59" s="117">
        <v>18</v>
      </c>
      <c r="AE59" s="114">
        <v>10</v>
      </c>
      <c r="AF59" s="114">
        <v>8</v>
      </c>
      <c r="AG59" s="114" t="s">
        <v>1105</v>
      </c>
      <c r="AH59" s="115">
        <v>5</v>
      </c>
      <c r="AI59" s="114">
        <v>10</v>
      </c>
      <c r="AJ59" s="114" t="s">
        <v>1105</v>
      </c>
      <c r="AK59" s="114" t="s">
        <v>1105</v>
      </c>
      <c r="AL59" s="114" t="s">
        <v>1105</v>
      </c>
      <c r="AM59" s="115" t="s">
        <v>1105</v>
      </c>
      <c r="AN59" s="114">
        <v>11</v>
      </c>
      <c r="AO59" s="115">
        <v>7</v>
      </c>
      <c r="AP59" s="114">
        <v>8</v>
      </c>
      <c r="AQ59" s="114">
        <v>8</v>
      </c>
      <c r="AR59" s="114">
        <v>15</v>
      </c>
      <c r="AS59" s="118">
        <v>9.0909090909090917</v>
      </c>
    </row>
    <row r="60" spans="1:45" s="1" customFormat="1" ht="53.25" customHeight="1">
      <c r="A60" s="1" t="s">
        <v>65</v>
      </c>
      <c r="B60" s="1" t="s">
        <v>41</v>
      </c>
      <c r="C60" s="113" t="s">
        <v>42</v>
      </c>
      <c r="D60" s="114">
        <v>82</v>
      </c>
      <c r="E60" s="114">
        <v>89</v>
      </c>
      <c r="F60" s="2">
        <v>4.9000000000000004</v>
      </c>
      <c r="G60" s="152">
        <v>5.3</v>
      </c>
      <c r="H60" s="154">
        <v>15</v>
      </c>
      <c r="I60" s="155">
        <v>0</v>
      </c>
      <c r="J60" s="155" t="s">
        <v>1105</v>
      </c>
      <c r="K60" s="155" t="s">
        <v>1105</v>
      </c>
      <c r="L60" s="155">
        <v>6</v>
      </c>
      <c r="M60" s="155" t="s">
        <v>1105</v>
      </c>
      <c r="N60" s="155">
        <v>0</v>
      </c>
      <c r="O60" s="155">
        <v>0</v>
      </c>
      <c r="P60" s="155" t="s">
        <v>1105</v>
      </c>
      <c r="Q60" s="114">
        <v>8</v>
      </c>
      <c r="R60" s="115">
        <v>8</v>
      </c>
      <c r="S60" s="114">
        <v>0</v>
      </c>
      <c r="T60" s="114">
        <v>0</v>
      </c>
      <c r="U60" s="114" t="s">
        <v>1105</v>
      </c>
      <c r="V60" s="114">
        <v>0</v>
      </c>
      <c r="W60" s="114">
        <v>0</v>
      </c>
      <c r="X60" s="114">
        <v>0</v>
      </c>
      <c r="Y60" s="114">
        <v>0</v>
      </c>
      <c r="Z60" s="114">
        <v>0</v>
      </c>
      <c r="AA60" s="114">
        <v>0</v>
      </c>
      <c r="AB60" s="115">
        <v>0</v>
      </c>
      <c r="AC60" s="116">
        <v>17</v>
      </c>
      <c r="AD60" s="117">
        <v>7</v>
      </c>
      <c r="AE60" s="114">
        <v>6</v>
      </c>
      <c r="AF60" s="114" t="s">
        <v>1105</v>
      </c>
      <c r="AG60" s="114">
        <v>0</v>
      </c>
      <c r="AH60" s="115" t="s">
        <v>1105</v>
      </c>
      <c r="AI60" s="114" t="s">
        <v>1105</v>
      </c>
      <c r="AJ60" s="114">
        <v>0</v>
      </c>
      <c r="AK60" s="114" t="s">
        <v>1105</v>
      </c>
      <c r="AL60" s="114">
        <v>0</v>
      </c>
      <c r="AM60" s="115">
        <v>0</v>
      </c>
      <c r="AN60" s="114" t="s">
        <v>1105</v>
      </c>
      <c r="AO60" s="115" t="s">
        <v>1105</v>
      </c>
      <c r="AP60" s="114" t="s">
        <v>1094</v>
      </c>
      <c r="AQ60" s="114" t="s">
        <v>1058</v>
      </c>
      <c r="AR60" s="114" t="s">
        <v>1058</v>
      </c>
      <c r="AS60" s="118">
        <v>0</v>
      </c>
    </row>
    <row r="61" spans="1:45" s="1" customFormat="1" ht="53.25" customHeight="1">
      <c r="A61" s="1" t="s">
        <v>66</v>
      </c>
      <c r="B61" s="1" t="s">
        <v>41</v>
      </c>
      <c r="C61" s="113" t="s">
        <v>42</v>
      </c>
      <c r="D61" s="114">
        <v>14567</v>
      </c>
      <c r="E61" s="114">
        <v>25131</v>
      </c>
      <c r="F61" s="2">
        <v>7.5</v>
      </c>
      <c r="G61" s="152">
        <v>12.9</v>
      </c>
      <c r="H61" s="154">
        <v>5013</v>
      </c>
      <c r="I61" s="155">
        <v>122</v>
      </c>
      <c r="J61" s="155">
        <v>1060</v>
      </c>
      <c r="K61" s="155">
        <v>1767</v>
      </c>
      <c r="L61" s="155">
        <v>226</v>
      </c>
      <c r="M61" s="155">
        <v>38</v>
      </c>
      <c r="N61" s="155">
        <v>172</v>
      </c>
      <c r="O61" s="155">
        <v>122</v>
      </c>
      <c r="P61" s="155">
        <v>1506</v>
      </c>
      <c r="Q61" s="114">
        <v>1166</v>
      </c>
      <c r="R61" s="115">
        <v>3847</v>
      </c>
      <c r="S61" s="114">
        <v>181</v>
      </c>
      <c r="T61" s="114">
        <v>76</v>
      </c>
      <c r="U61" s="114">
        <v>357</v>
      </c>
      <c r="V61" s="114">
        <v>325</v>
      </c>
      <c r="W61" s="114">
        <v>732</v>
      </c>
      <c r="X61" s="114">
        <v>287</v>
      </c>
      <c r="Y61" s="114">
        <v>259</v>
      </c>
      <c r="Z61" s="114">
        <v>180</v>
      </c>
      <c r="AA61" s="114">
        <v>100</v>
      </c>
      <c r="AB61" s="115">
        <v>84</v>
      </c>
      <c r="AC61" s="116">
        <v>6972</v>
      </c>
      <c r="AD61" s="117">
        <v>1992</v>
      </c>
      <c r="AE61" s="114">
        <v>1116</v>
      </c>
      <c r="AF61" s="114">
        <v>877</v>
      </c>
      <c r="AG61" s="114">
        <v>140</v>
      </c>
      <c r="AH61" s="115">
        <v>507</v>
      </c>
      <c r="AI61" s="114">
        <v>1277</v>
      </c>
      <c r="AJ61" s="114">
        <v>536</v>
      </c>
      <c r="AK61" s="114">
        <v>170</v>
      </c>
      <c r="AL61" s="114">
        <v>429</v>
      </c>
      <c r="AM61" s="115">
        <v>142</v>
      </c>
      <c r="AN61" s="114">
        <v>539</v>
      </c>
      <c r="AO61" s="115">
        <v>866</v>
      </c>
      <c r="AP61" s="114">
        <v>421</v>
      </c>
      <c r="AQ61" s="114">
        <v>350</v>
      </c>
      <c r="AR61" s="114">
        <v>799</v>
      </c>
      <c r="AS61" s="118">
        <v>7.9729729729729737</v>
      </c>
    </row>
    <row r="62" spans="1:45" s="1" customFormat="1" ht="53.25" customHeight="1">
      <c r="A62" s="1" t="s">
        <v>67</v>
      </c>
      <c r="B62" s="1" t="s">
        <v>41</v>
      </c>
      <c r="C62" s="113" t="s">
        <v>42</v>
      </c>
      <c r="D62" s="114">
        <v>949</v>
      </c>
      <c r="E62" s="114">
        <v>1207</v>
      </c>
      <c r="F62" s="2">
        <v>6.1</v>
      </c>
      <c r="G62" s="152">
        <v>7.8</v>
      </c>
      <c r="H62" s="154">
        <v>224</v>
      </c>
      <c r="I62" s="155" t="s">
        <v>1105</v>
      </c>
      <c r="J62" s="155">
        <v>72</v>
      </c>
      <c r="K62" s="155">
        <v>59</v>
      </c>
      <c r="L62" s="155">
        <v>7</v>
      </c>
      <c r="M62" s="155" t="s">
        <v>1105</v>
      </c>
      <c r="N62" s="155">
        <v>7</v>
      </c>
      <c r="O62" s="155">
        <v>6</v>
      </c>
      <c r="P62" s="155">
        <v>69</v>
      </c>
      <c r="Q62" s="114">
        <v>69</v>
      </c>
      <c r="R62" s="115">
        <v>156</v>
      </c>
      <c r="S62" s="114">
        <v>19</v>
      </c>
      <c r="T62" s="114" t="s">
        <v>1105</v>
      </c>
      <c r="U62" s="114">
        <v>24</v>
      </c>
      <c r="V62" s="114" t="s">
        <v>1105</v>
      </c>
      <c r="W62" s="114">
        <v>18</v>
      </c>
      <c r="X62" s="114">
        <v>9</v>
      </c>
      <c r="Y62" s="114">
        <v>5</v>
      </c>
      <c r="Z62" s="114" t="s">
        <v>1105</v>
      </c>
      <c r="AA62" s="114" t="s">
        <v>1105</v>
      </c>
      <c r="AB62" s="115">
        <v>7</v>
      </c>
      <c r="AC62" s="116">
        <v>246</v>
      </c>
      <c r="AD62" s="117">
        <v>66</v>
      </c>
      <c r="AE62" s="114">
        <v>26</v>
      </c>
      <c r="AF62" s="114">
        <v>40</v>
      </c>
      <c r="AG62" s="114">
        <v>5</v>
      </c>
      <c r="AH62" s="115">
        <v>14</v>
      </c>
      <c r="AI62" s="114">
        <v>34</v>
      </c>
      <c r="AJ62" s="114">
        <v>9</v>
      </c>
      <c r="AK62" s="114">
        <v>5</v>
      </c>
      <c r="AL62" s="114">
        <v>15</v>
      </c>
      <c r="AM62" s="115">
        <v>6</v>
      </c>
      <c r="AN62" s="114">
        <v>50</v>
      </c>
      <c r="AO62" s="115">
        <v>25</v>
      </c>
      <c r="AP62" s="114">
        <v>27</v>
      </c>
      <c r="AQ62" s="114">
        <v>35</v>
      </c>
      <c r="AR62" s="114">
        <v>72</v>
      </c>
      <c r="AS62" s="118">
        <v>3.5714285714285712</v>
      </c>
    </row>
    <row r="63" spans="1:45" s="1" customFormat="1" ht="53.25" customHeight="1">
      <c r="A63" s="1" t="s">
        <v>68</v>
      </c>
      <c r="B63" s="1" t="s">
        <v>41</v>
      </c>
      <c r="C63" s="113" t="s">
        <v>42</v>
      </c>
      <c r="D63" s="114">
        <v>61</v>
      </c>
      <c r="E63" s="114">
        <v>78</v>
      </c>
      <c r="F63" s="2">
        <v>2.7</v>
      </c>
      <c r="G63" s="152">
        <v>3.4</v>
      </c>
      <c r="H63" s="154">
        <v>5</v>
      </c>
      <c r="I63" s="155">
        <v>0</v>
      </c>
      <c r="J63" s="155" t="s">
        <v>1105</v>
      </c>
      <c r="K63" s="155" t="s">
        <v>1105</v>
      </c>
      <c r="L63" s="155">
        <v>0</v>
      </c>
      <c r="M63" s="155">
        <v>0</v>
      </c>
      <c r="N63" s="155">
        <v>0</v>
      </c>
      <c r="O63" s="155">
        <v>0</v>
      </c>
      <c r="P63" s="155" t="s">
        <v>1105</v>
      </c>
      <c r="Q63" s="114">
        <v>0</v>
      </c>
      <c r="R63" s="115">
        <v>5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 t="s">
        <v>1105</v>
      </c>
      <c r="Y63" s="114">
        <v>0</v>
      </c>
      <c r="Z63" s="114">
        <v>0</v>
      </c>
      <c r="AA63" s="114">
        <v>0</v>
      </c>
      <c r="AB63" s="115">
        <v>0</v>
      </c>
      <c r="AC63" s="116">
        <v>9</v>
      </c>
      <c r="AD63" s="117" t="s">
        <v>1105</v>
      </c>
      <c r="AE63" s="114">
        <v>0</v>
      </c>
      <c r="AF63" s="114" t="s">
        <v>1105</v>
      </c>
      <c r="AG63" s="114">
        <v>0</v>
      </c>
      <c r="AH63" s="115">
        <v>0</v>
      </c>
      <c r="AI63" s="114" t="s">
        <v>1105</v>
      </c>
      <c r="AJ63" s="114" t="s">
        <v>1105</v>
      </c>
      <c r="AK63" s="114">
        <v>0</v>
      </c>
      <c r="AL63" s="114">
        <v>0</v>
      </c>
      <c r="AM63" s="115">
        <v>0</v>
      </c>
      <c r="AN63" s="114" t="s">
        <v>1105</v>
      </c>
      <c r="AO63" s="115">
        <v>0</v>
      </c>
      <c r="AP63" s="114">
        <v>0</v>
      </c>
      <c r="AQ63" s="114">
        <v>0</v>
      </c>
      <c r="AR63" s="114" t="s">
        <v>1058</v>
      </c>
      <c r="AS63" s="118">
        <v>100</v>
      </c>
    </row>
    <row r="64" spans="1:45" s="1" customFormat="1" ht="53.25" customHeight="1">
      <c r="A64" s="1" t="s">
        <v>69</v>
      </c>
      <c r="B64" s="1" t="s">
        <v>70</v>
      </c>
      <c r="C64" s="113" t="s">
        <v>71</v>
      </c>
      <c r="D64" s="114">
        <v>361</v>
      </c>
      <c r="E64" s="114">
        <v>421</v>
      </c>
      <c r="F64" s="2">
        <v>3.2</v>
      </c>
      <c r="G64" s="152">
        <v>3.7</v>
      </c>
      <c r="H64" s="154">
        <v>67</v>
      </c>
      <c r="I64" s="155" t="s">
        <v>1105</v>
      </c>
      <c r="J64" s="155">
        <v>18</v>
      </c>
      <c r="K64" s="155">
        <v>20</v>
      </c>
      <c r="L64" s="155" t="s">
        <v>1105</v>
      </c>
      <c r="M64" s="155" t="s">
        <v>1105</v>
      </c>
      <c r="N64" s="155" t="s">
        <v>1105</v>
      </c>
      <c r="O64" s="155" t="s">
        <v>1105</v>
      </c>
      <c r="P64" s="155">
        <v>17</v>
      </c>
      <c r="Q64" s="114">
        <v>30</v>
      </c>
      <c r="R64" s="115">
        <v>37</v>
      </c>
      <c r="S64" s="114" t="s">
        <v>1105</v>
      </c>
      <c r="T64" s="114">
        <v>0</v>
      </c>
      <c r="U64" s="114">
        <v>16</v>
      </c>
      <c r="V64" s="114" t="s">
        <v>1105</v>
      </c>
      <c r="W64" s="114" t="s">
        <v>1105</v>
      </c>
      <c r="X64" s="114" t="s">
        <v>1105</v>
      </c>
      <c r="Y64" s="114">
        <v>0</v>
      </c>
      <c r="Z64" s="114">
        <v>7</v>
      </c>
      <c r="AA64" s="114">
        <v>5</v>
      </c>
      <c r="AB64" s="115">
        <v>7</v>
      </c>
      <c r="AC64" s="116">
        <v>73</v>
      </c>
      <c r="AD64" s="117">
        <v>22</v>
      </c>
      <c r="AE64" s="114">
        <v>11</v>
      </c>
      <c r="AF64" s="114">
        <v>12</v>
      </c>
      <c r="AG64" s="114" t="s">
        <v>1105</v>
      </c>
      <c r="AH64" s="115">
        <v>7</v>
      </c>
      <c r="AI64" s="114">
        <v>11</v>
      </c>
      <c r="AJ64" s="114">
        <v>6</v>
      </c>
      <c r="AK64" s="114" t="s">
        <v>1105</v>
      </c>
      <c r="AL64" s="114" t="s">
        <v>1105</v>
      </c>
      <c r="AM64" s="115" t="s">
        <v>1105</v>
      </c>
      <c r="AN64" s="114">
        <v>10</v>
      </c>
      <c r="AO64" s="115">
        <v>6</v>
      </c>
      <c r="AP64" s="114" t="s">
        <v>1094</v>
      </c>
      <c r="AQ64" s="114" t="s">
        <v>1058</v>
      </c>
      <c r="AR64" s="114">
        <v>9</v>
      </c>
      <c r="AS64" s="118">
        <v>16.666666666666664</v>
      </c>
    </row>
    <row r="65" spans="1:45" s="1" customFormat="1" ht="53.25" customHeight="1">
      <c r="A65" s="1" t="s">
        <v>72</v>
      </c>
      <c r="B65" s="1" t="s">
        <v>70</v>
      </c>
      <c r="C65" s="113" t="s">
        <v>71</v>
      </c>
      <c r="D65" s="114">
        <v>272</v>
      </c>
      <c r="E65" s="114">
        <v>308</v>
      </c>
      <c r="F65" s="2">
        <v>2.9</v>
      </c>
      <c r="G65" s="152">
        <v>3.3</v>
      </c>
      <c r="H65" s="154">
        <v>44</v>
      </c>
      <c r="I65" s="155">
        <v>0</v>
      </c>
      <c r="J65" s="155">
        <v>12</v>
      </c>
      <c r="K65" s="155">
        <v>14</v>
      </c>
      <c r="L65" s="155" t="s">
        <v>1105</v>
      </c>
      <c r="M65" s="155">
        <v>0</v>
      </c>
      <c r="N65" s="155" t="s">
        <v>1105</v>
      </c>
      <c r="O65" s="155">
        <v>5</v>
      </c>
      <c r="P65" s="155">
        <v>9</v>
      </c>
      <c r="Q65" s="114">
        <v>25</v>
      </c>
      <c r="R65" s="115">
        <v>20</v>
      </c>
      <c r="S65" s="114">
        <v>0</v>
      </c>
      <c r="T65" s="114">
        <v>0</v>
      </c>
      <c r="U65" s="114">
        <v>11</v>
      </c>
      <c r="V65" s="114">
        <v>0</v>
      </c>
      <c r="W65" s="114">
        <v>0</v>
      </c>
      <c r="X65" s="114" t="s">
        <v>1105</v>
      </c>
      <c r="Y65" s="114">
        <v>0</v>
      </c>
      <c r="Z65" s="114">
        <v>0</v>
      </c>
      <c r="AA65" s="114">
        <v>5</v>
      </c>
      <c r="AB65" s="115" t="s">
        <v>1105</v>
      </c>
      <c r="AC65" s="116">
        <v>48</v>
      </c>
      <c r="AD65" s="117">
        <v>16</v>
      </c>
      <c r="AE65" s="114">
        <v>6</v>
      </c>
      <c r="AF65" s="114">
        <v>10</v>
      </c>
      <c r="AG65" s="114">
        <v>0</v>
      </c>
      <c r="AH65" s="115">
        <v>5</v>
      </c>
      <c r="AI65" s="114">
        <v>8</v>
      </c>
      <c r="AJ65" s="114" t="s">
        <v>1105</v>
      </c>
      <c r="AK65" s="114" t="s">
        <v>1105</v>
      </c>
      <c r="AL65" s="114" t="s">
        <v>1105</v>
      </c>
      <c r="AM65" s="115">
        <v>0</v>
      </c>
      <c r="AN65" s="114">
        <v>8</v>
      </c>
      <c r="AO65" s="115" t="s">
        <v>1105</v>
      </c>
      <c r="AP65" s="114" t="s">
        <v>1094</v>
      </c>
      <c r="AQ65" s="114" t="s">
        <v>1058</v>
      </c>
      <c r="AR65" s="114">
        <v>8</v>
      </c>
      <c r="AS65" s="118">
        <v>0</v>
      </c>
    </row>
    <row r="66" spans="1:45" s="1" customFormat="1" ht="53.25" customHeight="1">
      <c r="A66" s="1" t="s">
        <v>73</v>
      </c>
      <c r="B66" s="1" t="s">
        <v>70</v>
      </c>
      <c r="C66" s="113" t="s">
        <v>71</v>
      </c>
      <c r="D66" s="114">
        <v>208</v>
      </c>
      <c r="E66" s="114">
        <v>258</v>
      </c>
      <c r="F66" s="2">
        <v>3.1</v>
      </c>
      <c r="G66" s="152">
        <v>3.8</v>
      </c>
      <c r="H66" s="154">
        <v>47</v>
      </c>
      <c r="I66" s="155" t="s">
        <v>1105</v>
      </c>
      <c r="J66" s="155">
        <v>12</v>
      </c>
      <c r="K66" s="155">
        <v>17</v>
      </c>
      <c r="L66" s="155" t="s">
        <v>1105</v>
      </c>
      <c r="M66" s="155" t="s">
        <v>1105</v>
      </c>
      <c r="N66" s="155" t="s">
        <v>1105</v>
      </c>
      <c r="O66" s="155">
        <v>7</v>
      </c>
      <c r="P66" s="155">
        <v>6</v>
      </c>
      <c r="Q66" s="114">
        <v>25</v>
      </c>
      <c r="R66" s="115">
        <v>23</v>
      </c>
      <c r="S66" s="114">
        <v>0</v>
      </c>
      <c r="T66" s="114" t="s">
        <v>1105</v>
      </c>
      <c r="U66" s="114">
        <v>15</v>
      </c>
      <c r="V66" s="114">
        <v>0</v>
      </c>
      <c r="W66" s="114" t="s">
        <v>1105</v>
      </c>
      <c r="X66" s="114" t="s">
        <v>1105</v>
      </c>
      <c r="Y66" s="114">
        <v>0</v>
      </c>
      <c r="Z66" s="114">
        <v>0</v>
      </c>
      <c r="AA66" s="114" t="s">
        <v>1105</v>
      </c>
      <c r="AB66" s="115" t="s">
        <v>1105</v>
      </c>
      <c r="AC66" s="116">
        <v>52</v>
      </c>
      <c r="AD66" s="117">
        <v>18</v>
      </c>
      <c r="AE66" s="114">
        <v>10</v>
      </c>
      <c r="AF66" s="114">
        <v>9</v>
      </c>
      <c r="AG66" s="114" t="s">
        <v>1105</v>
      </c>
      <c r="AH66" s="115">
        <v>9</v>
      </c>
      <c r="AI66" s="114">
        <v>11</v>
      </c>
      <c r="AJ66" s="114" t="s">
        <v>1105</v>
      </c>
      <c r="AK66" s="114" t="s">
        <v>1105</v>
      </c>
      <c r="AL66" s="114" t="s">
        <v>1105</v>
      </c>
      <c r="AM66" s="115" t="s">
        <v>1105</v>
      </c>
      <c r="AN66" s="114" t="s">
        <v>1105</v>
      </c>
      <c r="AO66" s="115" t="s">
        <v>1105</v>
      </c>
      <c r="AP66" s="114" t="s">
        <v>1094</v>
      </c>
      <c r="AQ66" s="114" t="s">
        <v>1058</v>
      </c>
      <c r="AR66" s="114">
        <v>6</v>
      </c>
      <c r="AS66" s="118">
        <v>0</v>
      </c>
    </row>
    <row r="67" spans="1:45" s="1" customFormat="1" ht="53.25" customHeight="1">
      <c r="A67" s="1" t="s">
        <v>74</v>
      </c>
      <c r="B67" s="1" t="s">
        <v>70</v>
      </c>
      <c r="C67" s="113" t="s">
        <v>71</v>
      </c>
      <c r="D67" s="114">
        <v>305</v>
      </c>
      <c r="E67" s="114">
        <v>407</v>
      </c>
      <c r="F67" s="2">
        <v>3.1</v>
      </c>
      <c r="G67" s="152">
        <v>4.0999999999999996</v>
      </c>
      <c r="H67" s="154">
        <v>69</v>
      </c>
      <c r="I67" s="155" t="s">
        <v>1105</v>
      </c>
      <c r="J67" s="155">
        <v>18</v>
      </c>
      <c r="K67" s="155">
        <v>18</v>
      </c>
      <c r="L67" s="155" t="s">
        <v>1105</v>
      </c>
      <c r="M67" s="155" t="s">
        <v>1105</v>
      </c>
      <c r="N67" s="155" t="s">
        <v>1105</v>
      </c>
      <c r="O67" s="155">
        <v>7</v>
      </c>
      <c r="P67" s="155">
        <v>21</v>
      </c>
      <c r="Q67" s="114">
        <v>22</v>
      </c>
      <c r="R67" s="115">
        <v>48</v>
      </c>
      <c r="S67" s="114">
        <v>5</v>
      </c>
      <c r="T67" s="114">
        <v>0</v>
      </c>
      <c r="U67" s="114">
        <v>11</v>
      </c>
      <c r="V67" s="114">
        <v>0</v>
      </c>
      <c r="W67" s="114" t="s">
        <v>1105</v>
      </c>
      <c r="X67" s="114">
        <v>7</v>
      </c>
      <c r="Y67" s="114" t="s">
        <v>1105</v>
      </c>
      <c r="Z67" s="114" t="s">
        <v>1105</v>
      </c>
      <c r="AA67" s="114">
        <v>6</v>
      </c>
      <c r="AB67" s="115">
        <v>7</v>
      </c>
      <c r="AC67" s="116">
        <v>77</v>
      </c>
      <c r="AD67" s="117">
        <v>19</v>
      </c>
      <c r="AE67" s="114">
        <v>10</v>
      </c>
      <c r="AF67" s="114">
        <v>9</v>
      </c>
      <c r="AG67" s="114" t="s">
        <v>1105</v>
      </c>
      <c r="AH67" s="115" t="s">
        <v>1105</v>
      </c>
      <c r="AI67" s="114">
        <v>9</v>
      </c>
      <c r="AJ67" s="114" t="s">
        <v>1105</v>
      </c>
      <c r="AK67" s="114" t="s">
        <v>1105</v>
      </c>
      <c r="AL67" s="114" t="s">
        <v>1105</v>
      </c>
      <c r="AM67" s="115">
        <v>0</v>
      </c>
      <c r="AN67" s="114">
        <v>9</v>
      </c>
      <c r="AO67" s="115">
        <v>8</v>
      </c>
      <c r="AP67" s="114">
        <v>9</v>
      </c>
      <c r="AQ67" s="114">
        <v>5</v>
      </c>
      <c r="AR67" s="114">
        <v>10</v>
      </c>
      <c r="AS67" s="118">
        <v>0</v>
      </c>
    </row>
    <row r="68" spans="1:45" s="1" customFormat="1" ht="53.25" customHeight="1">
      <c r="A68" s="1" t="s">
        <v>75</v>
      </c>
      <c r="B68" s="1" t="s">
        <v>70</v>
      </c>
      <c r="C68" s="113" t="s">
        <v>71</v>
      </c>
      <c r="D68" s="114">
        <v>24</v>
      </c>
      <c r="E68" s="114">
        <v>33</v>
      </c>
      <c r="F68" s="2">
        <v>1.4</v>
      </c>
      <c r="G68" s="152">
        <v>2</v>
      </c>
      <c r="H68" s="154" t="s">
        <v>1105</v>
      </c>
      <c r="I68" s="155">
        <v>0</v>
      </c>
      <c r="J68" s="155" t="s">
        <v>1105</v>
      </c>
      <c r="K68" s="155" t="s">
        <v>1105</v>
      </c>
      <c r="L68" s="155">
        <v>0</v>
      </c>
      <c r="M68" s="155">
        <v>0</v>
      </c>
      <c r="N68" s="155">
        <v>0</v>
      </c>
      <c r="O68" s="155">
        <v>0</v>
      </c>
      <c r="P68" s="155">
        <v>0</v>
      </c>
      <c r="Q68" s="114" t="s">
        <v>1105</v>
      </c>
      <c r="R68" s="115">
        <v>0</v>
      </c>
      <c r="S68" s="114">
        <v>0</v>
      </c>
      <c r="T68" s="114">
        <v>0</v>
      </c>
      <c r="U68" s="114" t="s">
        <v>1105</v>
      </c>
      <c r="V68" s="114">
        <v>0</v>
      </c>
      <c r="W68" s="114">
        <v>0</v>
      </c>
      <c r="X68" s="114">
        <v>0</v>
      </c>
      <c r="Y68" s="114">
        <v>0</v>
      </c>
      <c r="Z68" s="114">
        <v>0</v>
      </c>
      <c r="AA68" s="114">
        <v>0</v>
      </c>
      <c r="AB68" s="115">
        <v>0</v>
      </c>
      <c r="AC68" s="116" t="s">
        <v>1105</v>
      </c>
      <c r="AD68" s="117" t="s">
        <v>1105</v>
      </c>
      <c r="AE68" s="114" t="s">
        <v>1105</v>
      </c>
      <c r="AF68" s="114">
        <v>0</v>
      </c>
      <c r="AG68" s="114">
        <v>0</v>
      </c>
      <c r="AH68" s="115" t="s">
        <v>1105</v>
      </c>
      <c r="AI68" s="114" t="s">
        <v>1105</v>
      </c>
      <c r="AJ68" s="114">
        <v>0</v>
      </c>
      <c r="AK68" s="114">
        <v>0</v>
      </c>
      <c r="AL68" s="114">
        <v>0</v>
      </c>
      <c r="AM68" s="115">
        <v>0</v>
      </c>
      <c r="AN68" s="114">
        <v>0</v>
      </c>
      <c r="AO68" s="115">
        <v>0</v>
      </c>
      <c r="AP68" s="114">
        <v>0</v>
      </c>
      <c r="AQ68" s="114">
        <v>0</v>
      </c>
      <c r="AR68" s="114">
        <v>0</v>
      </c>
      <c r="AS68" s="118">
        <v>0</v>
      </c>
    </row>
    <row r="69" spans="1:45" s="1" customFormat="1" ht="53.25" customHeight="1">
      <c r="A69" s="1" t="s">
        <v>76</v>
      </c>
      <c r="B69" s="1" t="s">
        <v>70</v>
      </c>
      <c r="C69" s="113" t="s">
        <v>71</v>
      </c>
      <c r="D69" s="114">
        <v>449</v>
      </c>
      <c r="E69" s="114">
        <v>530</v>
      </c>
      <c r="F69" s="2">
        <v>3.5</v>
      </c>
      <c r="G69" s="152">
        <v>4.2</v>
      </c>
      <c r="H69" s="154">
        <v>119</v>
      </c>
      <c r="I69" s="155" t="s">
        <v>1105</v>
      </c>
      <c r="J69" s="155">
        <v>46</v>
      </c>
      <c r="K69" s="155">
        <v>28</v>
      </c>
      <c r="L69" s="155" t="s">
        <v>1105</v>
      </c>
      <c r="M69" s="155" t="s">
        <v>1105</v>
      </c>
      <c r="N69" s="155" t="s">
        <v>1105</v>
      </c>
      <c r="O69" s="155">
        <v>9</v>
      </c>
      <c r="P69" s="155">
        <v>31</v>
      </c>
      <c r="Q69" s="114">
        <v>80</v>
      </c>
      <c r="R69" s="115">
        <v>40</v>
      </c>
      <c r="S69" s="114">
        <v>0</v>
      </c>
      <c r="T69" s="114">
        <v>0</v>
      </c>
      <c r="U69" s="114">
        <v>25</v>
      </c>
      <c r="V69" s="114">
        <v>0</v>
      </c>
      <c r="W69" s="114" t="s">
        <v>1105</v>
      </c>
      <c r="X69" s="114">
        <v>7</v>
      </c>
      <c r="Y69" s="114">
        <v>0</v>
      </c>
      <c r="Z69" s="114">
        <v>0</v>
      </c>
      <c r="AA69" s="114">
        <v>6</v>
      </c>
      <c r="AB69" s="115">
        <v>5</v>
      </c>
      <c r="AC69" s="116">
        <v>122</v>
      </c>
      <c r="AD69" s="117">
        <v>29</v>
      </c>
      <c r="AE69" s="114">
        <v>11</v>
      </c>
      <c r="AF69" s="114">
        <v>18</v>
      </c>
      <c r="AG69" s="114" t="s">
        <v>1105</v>
      </c>
      <c r="AH69" s="115">
        <v>8</v>
      </c>
      <c r="AI69" s="114">
        <v>15</v>
      </c>
      <c r="AJ69" s="114" t="s">
        <v>1105</v>
      </c>
      <c r="AK69" s="114" t="s">
        <v>1105</v>
      </c>
      <c r="AL69" s="114">
        <v>10</v>
      </c>
      <c r="AM69" s="115" t="s">
        <v>1105</v>
      </c>
      <c r="AN69" s="114">
        <v>24</v>
      </c>
      <c r="AO69" s="115">
        <v>7</v>
      </c>
      <c r="AP69" s="114">
        <v>6</v>
      </c>
      <c r="AQ69" s="114">
        <v>8</v>
      </c>
      <c r="AR69" s="114">
        <v>20</v>
      </c>
      <c r="AS69" s="118">
        <v>6.8965517241379306</v>
      </c>
    </row>
    <row r="70" spans="1:45" s="1" customFormat="1" ht="53.25" customHeight="1">
      <c r="A70" s="1" t="s">
        <v>77</v>
      </c>
      <c r="B70" s="1" t="s">
        <v>70</v>
      </c>
      <c r="C70" s="113" t="s">
        <v>71</v>
      </c>
      <c r="D70" s="114">
        <v>91</v>
      </c>
      <c r="E70" s="114">
        <v>91</v>
      </c>
      <c r="F70" s="2">
        <v>4</v>
      </c>
      <c r="G70" s="152">
        <v>4</v>
      </c>
      <c r="H70" s="154">
        <v>12</v>
      </c>
      <c r="I70" s="155">
        <v>0</v>
      </c>
      <c r="J70" s="155">
        <v>5</v>
      </c>
      <c r="K70" s="155" t="s">
        <v>1105</v>
      </c>
      <c r="L70" s="155">
        <v>0</v>
      </c>
      <c r="M70" s="155">
        <v>0</v>
      </c>
      <c r="N70" s="155" t="s">
        <v>1105</v>
      </c>
      <c r="O70" s="155" t="s">
        <v>1105</v>
      </c>
      <c r="P70" s="155" t="s">
        <v>1105</v>
      </c>
      <c r="Q70" s="114">
        <v>7</v>
      </c>
      <c r="R70" s="115">
        <v>5</v>
      </c>
      <c r="S70" s="114">
        <v>0</v>
      </c>
      <c r="T70" s="114">
        <v>0</v>
      </c>
      <c r="U70" s="114">
        <v>7</v>
      </c>
      <c r="V70" s="114">
        <v>0</v>
      </c>
      <c r="W70" s="114">
        <v>0</v>
      </c>
      <c r="X70" s="114">
        <v>0</v>
      </c>
      <c r="Y70" s="114">
        <v>0</v>
      </c>
      <c r="Z70" s="114">
        <v>0</v>
      </c>
      <c r="AA70" s="114">
        <v>0</v>
      </c>
      <c r="AB70" s="115">
        <v>0</v>
      </c>
      <c r="AC70" s="116">
        <v>11</v>
      </c>
      <c r="AD70" s="117" t="s">
        <v>1105</v>
      </c>
      <c r="AE70" s="114">
        <v>0</v>
      </c>
      <c r="AF70" s="114" t="s">
        <v>1105</v>
      </c>
      <c r="AG70" s="114">
        <v>0</v>
      </c>
      <c r="AH70" s="115" t="s">
        <v>1105</v>
      </c>
      <c r="AI70" s="114" t="s">
        <v>1105</v>
      </c>
      <c r="AJ70" s="114" t="s">
        <v>1105</v>
      </c>
      <c r="AK70" s="114" t="s">
        <v>1105</v>
      </c>
      <c r="AL70" s="114">
        <v>0</v>
      </c>
      <c r="AM70" s="115" t="s">
        <v>1105</v>
      </c>
      <c r="AN70" s="114" t="s">
        <v>1105</v>
      </c>
      <c r="AO70" s="115" t="s">
        <v>1105</v>
      </c>
      <c r="AP70" s="114" t="s">
        <v>1094</v>
      </c>
      <c r="AQ70" s="114">
        <v>0</v>
      </c>
      <c r="AR70" s="114" t="s">
        <v>1058</v>
      </c>
      <c r="AS70" s="118">
        <v>50</v>
      </c>
    </row>
    <row r="71" spans="1:45" s="1" customFormat="1" ht="53.25" customHeight="1">
      <c r="A71" s="1" t="s">
        <v>78</v>
      </c>
      <c r="B71" s="1" t="s">
        <v>70</v>
      </c>
      <c r="C71" s="113" t="s">
        <v>71</v>
      </c>
      <c r="D71" s="114">
        <v>195</v>
      </c>
      <c r="E71" s="114">
        <v>230</v>
      </c>
      <c r="F71" s="2">
        <v>2.8</v>
      </c>
      <c r="G71" s="152">
        <v>3.3</v>
      </c>
      <c r="H71" s="154">
        <v>52</v>
      </c>
      <c r="I71" s="155" t="s">
        <v>1105</v>
      </c>
      <c r="J71" s="155">
        <v>15</v>
      </c>
      <c r="K71" s="155">
        <v>15</v>
      </c>
      <c r="L71" s="155" t="s">
        <v>1105</v>
      </c>
      <c r="M71" s="155" t="s">
        <v>1105</v>
      </c>
      <c r="N71" s="155" t="s">
        <v>1105</v>
      </c>
      <c r="O71" s="155" t="s">
        <v>1105</v>
      </c>
      <c r="P71" s="155">
        <v>13</v>
      </c>
      <c r="Q71" s="114">
        <v>24</v>
      </c>
      <c r="R71" s="115">
        <v>28</v>
      </c>
      <c r="S71" s="114">
        <v>0</v>
      </c>
      <c r="T71" s="114">
        <v>0</v>
      </c>
      <c r="U71" s="114">
        <v>13</v>
      </c>
      <c r="V71" s="114">
        <v>0</v>
      </c>
      <c r="W71" s="114" t="s">
        <v>1105</v>
      </c>
      <c r="X71" s="114">
        <v>6</v>
      </c>
      <c r="Y71" s="114">
        <v>0</v>
      </c>
      <c r="Z71" s="114">
        <v>0</v>
      </c>
      <c r="AA71" s="114">
        <v>6</v>
      </c>
      <c r="AB71" s="115" t="s">
        <v>1105</v>
      </c>
      <c r="AC71" s="116">
        <v>54</v>
      </c>
      <c r="AD71" s="117">
        <v>16</v>
      </c>
      <c r="AE71" s="114">
        <v>8</v>
      </c>
      <c r="AF71" s="114">
        <v>8</v>
      </c>
      <c r="AG71" s="114" t="s">
        <v>1105</v>
      </c>
      <c r="AH71" s="115">
        <v>8</v>
      </c>
      <c r="AI71" s="114">
        <v>6</v>
      </c>
      <c r="AJ71" s="114" t="s">
        <v>1105</v>
      </c>
      <c r="AK71" s="114" t="s">
        <v>1105</v>
      </c>
      <c r="AL71" s="114" t="s">
        <v>1105</v>
      </c>
      <c r="AM71" s="115">
        <v>0</v>
      </c>
      <c r="AN71" s="114" t="s">
        <v>1105</v>
      </c>
      <c r="AO71" s="115">
        <v>9</v>
      </c>
      <c r="AP71" s="114">
        <v>8</v>
      </c>
      <c r="AQ71" s="114" t="s">
        <v>1058</v>
      </c>
      <c r="AR71" s="114">
        <v>7</v>
      </c>
      <c r="AS71" s="118">
        <v>33.333333333333329</v>
      </c>
    </row>
    <row r="72" spans="1:45" s="1" customFormat="1" ht="53.25" customHeight="1">
      <c r="A72" s="1" t="s">
        <v>79</v>
      </c>
      <c r="B72" s="1" t="s">
        <v>70</v>
      </c>
      <c r="C72" s="113" t="s">
        <v>71</v>
      </c>
      <c r="D72" s="114">
        <v>44</v>
      </c>
      <c r="E72" s="114">
        <v>55</v>
      </c>
      <c r="F72" s="2">
        <v>1.4</v>
      </c>
      <c r="G72" s="152">
        <v>1.8</v>
      </c>
      <c r="H72" s="154">
        <v>16</v>
      </c>
      <c r="I72" s="155" t="s">
        <v>1105</v>
      </c>
      <c r="J72" s="155">
        <v>6</v>
      </c>
      <c r="K72" s="155">
        <v>5</v>
      </c>
      <c r="L72" s="155">
        <v>0</v>
      </c>
      <c r="M72" s="155">
        <v>0</v>
      </c>
      <c r="N72" s="155" t="s">
        <v>1105</v>
      </c>
      <c r="O72" s="155" t="s">
        <v>1105</v>
      </c>
      <c r="P72" s="155" t="s">
        <v>1105</v>
      </c>
      <c r="Q72" s="114">
        <v>8</v>
      </c>
      <c r="R72" s="115">
        <v>8</v>
      </c>
      <c r="S72" s="114">
        <v>0</v>
      </c>
      <c r="T72" s="114">
        <v>0</v>
      </c>
      <c r="U72" s="114" t="s">
        <v>1105</v>
      </c>
      <c r="V72" s="114">
        <v>0</v>
      </c>
      <c r="W72" s="114">
        <v>0</v>
      </c>
      <c r="X72" s="114" t="s">
        <v>1105</v>
      </c>
      <c r="Y72" s="114">
        <v>0</v>
      </c>
      <c r="Z72" s="114">
        <v>0</v>
      </c>
      <c r="AA72" s="114" t="s">
        <v>1105</v>
      </c>
      <c r="AB72" s="115" t="s">
        <v>1105</v>
      </c>
      <c r="AC72" s="116">
        <v>17</v>
      </c>
      <c r="AD72" s="117">
        <v>5</v>
      </c>
      <c r="AE72" s="114" t="s">
        <v>1105</v>
      </c>
      <c r="AF72" s="114" t="s">
        <v>1105</v>
      </c>
      <c r="AG72" s="114">
        <v>0</v>
      </c>
      <c r="AH72" s="115" t="s">
        <v>1105</v>
      </c>
      <c r="AI72" s="114" t="s">
        <v>1105</v>
      </c>
      <c r="AJ72" s="114" t="s">
        <v>1105</v>
      </c>
      <c r="AK72" s="114" t="s">
        <v>1105</v>
      </c>
      <c r="AL72" s="114" t="s">
        <v>1105</v>
      </c>
      <c r="AM72" s="115">
        <v>0</v>
      </c>
      <c r="AN72" s="114" t="s">
        <v>1105</v>
      </c>
      <c r="AO72" s="115" t="s">
        <v>1105</v>
      </c>
      <c r="AP72" s="114" t="s">
        <v>1094</v>
      </c>
      <c r="AQ72" s="114">
        <v>0</v>
      </c>
      <c r="AR72" s="114" t="s">
        <v>1058</v>
      </c>
      <c r="AS72" s="118">
        <v>0</v>
      </c>
    </row>
    <row r="73" spans="1:45" s="1" customFormat="1" ht="53.25" customHeight="1">
      <c r="A73" s="1" t="s">
        <v>80</v>
      </c>
      <c r="B73" s="1" t="s">
        <v>70</v>
      </c>
      <c r="C73" s="113" t="s">
        <v>71</v>
      </c>
      <c r="D73" s="114">
        <v>55</v>
      </c>
      <c r="E73" s="114">
        <v>95</v>
      </c>
      <c r="F73" s="2">
        <v>1.1000000000000001</v>
      </c>
      <c r="G73" s="152">
        <v>1.8</v>
      </c>
      <c r="H73" s="154">
        <v>12</v>
      </c>
      <c r="I73" s="155">
        <v>0</v>
      </c>
      <c r="J73" s="155" t="s">
        <v>1105</v>
      </c>
      <c r="K73" s="155" t="s">
        <v>1105</v>
      </c>
      <c r="L73" s="155">
        <v>0</v>
      </c>
      <c r="M73" s="155">
        <v>0</v>
      </c>
      <c r="N73" s="155" t="s">
        <v>1105</v>
      </c>
      <c r="O73" s="155" t="s">
        <v>1105</v>
      </c>
      <c r="P73" s="155" t="s">
        <v>1105</v>
      </c>
      <c r="Q73" s="114">
        <v>5</v>
      </c>
      <c r="R73" s="115">
        <v>8</v>
      </c>
      <c r="S73" s="114">
        <v>0</v>
      </c>
      <c r="T73" s="114">
        <v>0</v>
      </c>
      <c r="U73" s="114" t="s">
        <v>1105</v>
      </c>
      <c r="V73" s="114">
        <v>0</v>
      </c>
      <c r="W73" s="114">
        <v>0</v>
      </c>
      <c r="X73" s="114" t="s">
        <v>1105</v>
      </c>
      <c r="Y73" s="114">
        <v>0</v>
      </c>
      <c r="Z73" s="114">
        <v>0</v>
      </c>
      <c r="AA73" s="114" t="s">
        <v>1105</v>
      </c>
      <c r="AB73" s="115" t="s">
        <v>1105</v>
      </c>
      <c r="AC73" s="116">
        <v>21</v>
      </c>
      <c r="AD73" s="117">
        <v>5</v>
      </c>
      <c r="AE73" s="114" t="s">
        <v>1105</v>
      </c>
      <c r="AF73" s="114" t="s">
        <v>1105</v>
      </c>
      <c r="AG73" s="114">
        <v>0</v>
      </c>
      <c r="AH73" s="115" t="s">
        <v>1105</v>
      </c>
      <c r="AI73" s="114" t="s">
        <v>1105</v>
      </c>
      <c r="AJ73" s="114">
        <v>0</v>
      </c>
      <c r="AK73" s="114">
        <v>0</v>
      </c>
      <c r="AL73" s="114" t="s">
        <v>1105</v>
      </c>
      <c r="AM73" s="115" t="s">
        <v>1105</v>
      </c>
      <c r="AN73" s="114" t="s">
        <v>1105</v>
      </c>
      <c r="AO73" s="115" t="s">
        <v>1105</v>
      </c>
      <c r="AP73" s="114">
        <v>0</v>
      </c>
      <c r="AQ73" s="114" t="s">
        <v>1058</v>
      </c>
      <c r="AR73" s="114" t="s">
        <v>1058</v>
      </c>
      <c r="AS73" s="118">
        <v>0</v>
      </c>
    </row>
    <row r="74" spans="1:45" s="1" customFormat="1" ht="53.25" customHeight="1">
      <c r="A74" s="1" t="s">
        <v>81</v>
      </c>
      <c r="B74" s="1" t="s">
        <v>70</v>
      </c>
      <c r="C74" s="113" t="s">
        <v>71</v>
      </c>
      <c r="D74" s="114">
        <v>21</v>
      </c>
      <c r="E74" s="114">
        <v>24</v>
      </c>
      <c r="F74" s="2">
        <v>1</v>
      </c>
      <c r="G74" s="152">
        <v>1.2</v>
      </c>
      <c r="H74" s="154">
        <v>7</v>
      </c>
      <c r="I74" s="155" t="s">
        <v>1105</v>
      </c>
      <c r="J74" s="155" t="s">
        <v>1105</v>
      </c>
      <c r="K74" s="155" t="s">
        <v>1105</v>
      </c>
      <c r="L74" s="155">
        <v>0</v>
      </c>
      <c r="M74" s="155">
        <v>0</v>
      </c>
      <c r="N74" s="155">
        <v>0</v>
      </c>
      <c r="O74" s="155">
        <v>0</v>
      </c>
      <c r="P74" s="155" t="s">
        <v>1105</v>
      </c>
      <c r="Q74" s="114" t="s">
        <v>1105</v>
      </c>
      <c r="R74" s="115">
        <v>5</v>
      </c>
      <c r="S74" s="114">
        <v>0</v>
      </c>
      <c r="T74" s="114">
        <v>0</v>
      </c>
      <c r="U74" s="114" t="s">
        <v>1105</v>
      </c>
      <c r="V74" s="114">
        <v>0</v>
      </c>
      <c r="W74" s="114">
        <v>0</v>
      </c>
      <c r="X74" s="114">
        <v>0</v>
      </c>
      <c r="Y74" s="114">
        <v>0</v>
      </c>
      <c r="Z74" s="114">
        <v>0</v>
      </c>
      <c r="AA74" s="114" t="s">
        <v>1105</v>
      </c>
      <c r="AB74" s="115">
        <v>0</v>
      </c>
      <c r="AC74" s="116">
        <v>8</v>
      </c>
      <c r="AD74" s="117" t="s">
        <v>1105</v>
      </c>
      <c r="AE74" s="114">
        <v>0</v>
      </c>
      <c r="AF74" s="114" t="s">
        <v>1105</v>
      </c>
      <c r="AG74" s="114">
        <v>0</v>
      </c>
      <c r="AH74" s="115">
        <v>0</v>
      </c>
      <c r="AI74" s="114" t="s">
        <v>1105</v>
      </c>
      <c r="AJ74" s="114">
        <v>0</v>
      </c>
      <c r="AK74" s="114">
        <v>0</v>
      </c>
      <c r="AL74" s="114" t="s">
        <v>1105</v>
      </c>
      <c r="AM74" s="115" t="s">
        <v>1105</v>
      </c>
      <c r="AN74" s="114" t="s">
        <v>1105</v>
      </c>
      <c r="AO74" s="115" t="s">
        <v>1105</v>
      </c>
      <c r="AP74" s="114">
        <v>0</v>
      </c>
      <c r="AQ74" s="114" t="s">
        <v>1058</v>
      </c>
      <c r="AR74" s="114" t="s">
        <v>1058</v>
      </c>
      <c r="AS74" s="118">
        <v>50</v>
      </c>
    </row>
    <row r="75" spans="1:45" s="1" customFormat="1" ht="53.25" customHeight="1">
      <c r="A75" s="1" t="s">
        <v>82</v>
      </c>
      <c r="B75" s="1" t="s">
        <v>70</v>
      </c>
      <c r="C75" s="113" t="s">
        <v>71</v>
      </c>
      <c r="D75" s="114">
        <v>2394</v>
      </c>
      <c r="E75" s="114">
        <v>3299</v>
      </c>
      <c r="F75" s="2">
        <v>2.9</v>
      </c>
      <c r="G75" s="152">
        <v>4</v>
      </c>
      <c r="H75" s="154">
        <v>739</v>
      </c>
      <c r="I75" s="155">
        <v>15</v>
      </c>
      <c r="J75" s="155">
        <v>191</v>
      </c>
      <c r="K75" s="155">
        <v>234</v>
      </c>
      <c r="L75" s="155">
        <v>20</v>
      </c>
      <c r="M75" s="155">
        <v>6</v>
      </c>
      <c r="N75" s="155">
        <v>11</v>
      </c>
      <c r="O75" s="155">
        <v>32</v>
      </c>
      <c r="P75" s="155">
        <v>230</v>
      </c>
      <c r="Q75" s="114">
        <v>224</v>
      </c>
      <c r="R75" s="115">
        <v>515</v>
      </c>
      <c r="S75" s="114">
        <v>36</v>
      </c>
      <c r="T75" s="114">
        <v>18</v>
      </c>
      <c r="U75" s="114">
        <v>58</v>
      </c>
      <c r="V75" s="114" t="s">
        <v>1105</v>
      </c>
      <c r="W75" s="114">
        <v>80</v>
      </c>
      <c r="X75" s="114">
        <v>95</v>
      </c>
      <c r="Y75" s="114">
        <v>10</v>
      </c>
      <c r="Z75" s="114">
        <v>25</v>
      </c>
      <c r="AA75" s="114">
        <v>52</v>
      </c>
      <c r="AB75" s="115">
        <v>51</v>
      </c>
      <c r="AC75" s="116">
        <v>908</v>
      </c>
      <c r="AD75" s="117">
        <v>254</v>
      </c>
      <c r="AE75" s="114">
        <v>134</v>
      </c>
      <c r="AF75" s="114">
        <v>120</v>
      </c>
      <c r="AG75" s="114">
        <v>23</v>
      </c>
      <c r="AH75" s="115">
        <v>90</v>
      </c>
      <c r="AI75" s="114">
        <v>162</v>
      </c>
      <c r="AJ75" s="114">
        <v>65</v>
      </c>
      <c r="AK75" s="114">
        <v>23</v>
      </c>
      <c r="AL75" s="114">
        <v>54</v>
      </c>
      <c r="AM75" s="115">
        <v>20</v>
      </c>
      <c r="AN75" s="114">
        <v>139</v>
      </c>
      <c r="AO75" s="115">
        <v>128</v>
      </c>
      <c r="AP75" s="114">
        <v>73</v>
      </c>
      <c r="AQ75" s="114">
        <v>94</v>
      </c>
      <c r="AR75" s="114">
        <v>162</v>
      </c>
      <c r="AS75" s="118">
        <v>14.14141414141414</v>
      </c>
    </row>
    <row r="76" spans="1:45" s="1" customFormat="1" ht="53.25" customHeight="1">
      <c r="A76" s="1" t="s">
        <v>83</v>
      </c>
      <c r="B76" s="1" t="s">
        <v>70</v>
      </c>
      <c r="C76" s="113" t="s">
        <v>71</v>
      </c>
      <c r="D76" s="114">
        <v>2533</v>
      </c>
      <c r="E76" s="114">
        <v>2945</v>
      </c>
      <c r="F76" s="2">
        <v>6.5</v>
      </c>
      <c r="G76" s="152">
        <v>7.6</v>
      </c>
      <c r="H76" s="154">
        <v>522</v>
      </c>
      <c r="I76" s="155">
        <v>10</v>
      </c>
      <c r="J76" s="155">
        <v>135</v>
      </c>
      <c r="K76" s="155">
        <v>171</v>
      </c>
      <c r="L76" s="155">
        <v>18</v>
      </c>
      <c r="M76" s="155" t="s">
        <v>1105</v>
      </c>
      <c r="N76" s="155">
        <v>19</v>
      </c>
      <c r="O76" s="155">
        <v>19</v>
      </c>
      <c r="P76" s="155">
        <v>150</v>
      </c>
      <c r="Q76" s="114">
        <v>279</v>
      </c>
      <c r="R76" s="115">
        <v>243</v>
      </c>
      <c r="S76" s="114">
        <v>16</v>
      </c>
      <c r="T76" s="114">
        <v>17</v>
      </c>
      <c r="U76" s="114">
        <v>61</v>
      </c>
      <c r="V76" s="114" t="s">
        <v>1105</v>
      </c>
      <c r="W76" s="114">
        <v>25</v>
      </c>
      <c r="X76" s="114">
        <v>15</v>
      </c>
      <c r="Y76" s="114" t="s">
        <v>1105</v>
      </c>
      <c r="Z76" s="114">
        <v>24</v>
      </c>
      <c r="AA76" s="114">
        <v>20</v>
      </c>
      <c r="AB76" s="115">
        <v>36</v>
      </c>
      <c r="AC76" s="116">
        <v>566</v>
      </c>
      <c r="AD76" s="117">
        <v>188</v>
      </c>
      <c r="AE76" s="114">
        <v>101</v>
      </c>
      <c r="AF76" s="114">
        <v>88</v>
      </c>
      <c r="AG76" s="114">
        <v>12</v>
      </c>
      <c r="AH76" s="115">
        <v>52</v>
      </c>
      <c r="AI76" s="114">
        <v>87</v>
      </c>
      <c r="AJ76" s="114">
        <v>34</v>
      </c>
      <c r="AK76" s="114">
        <v>13</v>
      </c>
      <c r="AL76" s="114">
        <v>30</v>
      </c>
      <c r="AM76" s="115">
        <v>10</v>
      </c>
      <c r="AN76" s="114">
        <v>100</v>
      </c>
      <c r="AO76" s="115">
        <v>58</v>
      </c>
      <c r="AP76" s="114">
        <v>84</v>
      </c>
      <c r="AQ76" s="114">
        <v>66</v>
      </c>
      <c r="AR76" s="114">
        <v>152</v>
      </c>
      <c r="AS76" s="118">
        <v>9.4117647058823533</v>
      </c>
    </row>
    <row r="77" spans="1:45" s="1" customFormat="1" ht="53.25" customHeight="1">
      <c r="A77" s="1" t="s">
        <v>84</v>
      </c>
      <c r="B77" s="1" t="s">
        <v>70</v>
      </c>
      <c r="C77" s="113" t="s">
        <v>71</v>
      </c>
      <c r="D77" s="114">
        <v>16</v>
      </c>
      <c r="E77" s="114">
        <v>17</v>
      </c>
      <c r="F77" s="2">
        <v>1.2</v>
      </c>
      <c r="G77" s="152">
        <v>1.3</v>
      </c>
      <c r="H77" s="154" t="s">
        <v>1105</v>
      </c>
      <c r="I77" s="155">
        <v>0</v>
      </c>
      <c r="J77" s="155" t="s">
        <v>1105</v>
      </c>
      <c r="K77" s="155">
        <v>0</v>
      </c>
      <c r="L77" s="155">
        <v>0</v>
      </c>
      <c r="M77" s="155">
        <v>0</v>
      </c>
      <c r="N77" s="155">
        <v>0</v>
      </c>
      <c r="O77" s="155">
        <v>0</v>
      </c>
      <c r="P77" s="155" t="s">
        <v>1105</v>
      </c>
      <c r="Q77" s="114">
        <v>0</v>
      </c>
      <c r="R77" s="115" t="s">
        <v>1105</v>
      </c>
      <c r="S77" s="114">
        <v>0</v>
      </c>
      <c r="T77" s="114">
        <v>0</v>
      </c>
      <c r="U77" s="114">
        <v>0</v>
      </c>
      <c r="V77" s="114">
        <v>0</v>
      </c>
      <c r="W77" s="114">
        <v>0</v>
      </c>
      <c r="X77" s="114" t="s">
        <v>1105</v>
      </c>
      <c r="Y77" s="114">
        <v>0</v>
      </c>
      <c r="Z77" s="114">
        <v>0</v>
      </c>
      <c r="AA77" s="114" t="s">
        <v>1105</v>
      </c>
      <c r="AB77" s="115">
        <v>0</v>
      </c>
      <c r="AC77" s="116" t="s">
        <v>1105</v>
      </c>
      <c r="AD77" s="117" t="s">
        <v>1105</v>
      </c>
      <c r="AE77" s="114">
        <v>0</v>
      </c>
      <c r="AF77" s="114">
        <v>0</v>
      </c>
      <c r="AG77" s="114">
        <v>0</v>
      </c>
      <c r="AH77" s="115">
        <v>0</v>
      </c>
      <c r="AI77" s="114">
        <v>0</v>
      </c>
      <c r="AJ77" s="114">
        <v>0</v>
      </c>
      <c r="AK77" s="114">
        <v>0</v>
      </c>
      <c r="AL77" s="114">
        <v>0</v>
      </c>
      <c r="AM77" s="115">
        <v>0</v>
      </c>
      <c r="AN77" s="114" t="s">
        <v>1105</v>
      </c>
      <c r="AO77" s="115">
        <v>0</v>
      </c>
      <c r="AP77" s="114">
        <v>0</v>
      </c>
      <c r="AQ77" s="114" t="s">
        <v>1058</v>
      </c>
      <c r="AR77" s="114" t="s">
        <v>1058</v>
      </c>
      <c r="AS77" s="118">
        <v>0</v>
      </c>
    </row>
    <row r="78" spans="1:45" s="1" customFormat="1" ht="53.25" customHeight="1">
      <c r="A78" s="1" t="s">
        <v>85</v>
      </c>
      <c r="B78" s="1" t="s">
        <v>70</v>
      </c>
      <c r="C78" s="113" t="s">
        <v>71</v>
      </c>
      <c r="D78" s="114">
        <v>160</v>
      </c>
      <c r="E78" s="114">
        <v>191</v>
      </c>
      <c r="F78" s="2">
        <v>2.4</v>
      </c>
      <c r="G78" s="152">
        <v>2.9</v>
      </c>
      <c r="H78" s="154">
        <v>32</v>
      </c>
      <c r="I78" s="155">
        <v>0</v>
      </c>
      <c r="J78" s="155">
        <v>13</v>
      </c>
      <c r="K78" s="155">
        <v>9</v>
      </c>
      <c r="L78" s="155" t="s">
        <v>1105</v>
      </c>
      <c r="M78" s="155" t="s">
        <v>1105</v>
      </c>
      <c r="N78" s="155" t="s">
        <v>1105</v>
      </c>
      <c r="O78" s="155">
        <v>0</v>
      </c>
      <c r="P78" s="155" t="s">
        <v>1105</v>
      </c>
      <c r="Q78" s="114">
        <v>15</v>
      </c>
      <c r="R78" s="115">
        <v>17</v>
      </c>
      <c r="S78" s="114">
        <v>0</v>
      </c>
      <c r="T78" s="114">
        <v>0</v>
      </c>
      <c r="U78" s="114">
        <v>11</v>
      </c>
      <c r="V78" s="114">
        <v>0</v>
      </c>
      <c r="W78" s="114" t="s">
        <v>1105</v>
      </c>
      <c r="X78" s="114" t="s">
        <v>1105</v>
      </c>
      <c r="Y78" s="114">
        <v>0</v>
      </c>
      <c r="Z78" s="114">
        <v>0</v>
      </c>
      <c r="AA78" s="114">
        <v>5</v>
      </c>
      <c r="AB78" s="115" t="s">
        <v>1105</v>
      </c>
      <c r="AC78" s="116">
        <v>32</v>
      </c>
      <c r="AD78" s="117">
        <v>12</v>
      </c>
      <c r="AE78" s="114">
        <v>6</v>
      </c>
      <c r="AF78" s="114">
        <v>6</v>
      </c>
      <c r="AG78" s="114">
        <v>0</v>
      </c>
      <c r="AH78" s="115">
        <v>5</v>
      </c>
      <c r="AI78" s="114" t="s">
        <v>1105</v>
      </c>
      <c r="AJ78" s="114" t="s">
        <v>1105</v>
      </c>
      <c r="AK78" s="114">
        <v>0</v>
      </c>
      <c r="AL78" s="114">
        <v>0</v>
      </c>
      <c r="AM78" s="115">
        <v>0</v>
      </c>
      <c r="AN78" s="114" t="s">
        <v>1105</v>
      </c>
      <c r="AO78" s="115" t="s">
        <v>1105</v>
      </c>
      <c r="AP78" s="114" t="s">
        <v>1094</v>
      </c>
      <c r="AQ78" s="114" t="s">
        <v>1058</v>
      </c>
      <c r="AR78" s="114" t="s">
        <v>1058</v>
      </c>
      <c r="AS78" s="118">
        <v>0</v>
      </c>
    </row>
    <row r="79" spans="1:45" s="1" customFormat="1" ht="53.25" customHeight="1">
      <c r="A79" s="1" t="s">
        <v>86</v>
      </c>
      <c r="B79" s="1" t="s">
        <v>70</v>
      </c>
      <c r="C79" s="113" t="s">
        <v>71</v>
      </c>
      <c r="D79" s="114">
        <v>148</v>
      </c>
      <c r="E79" s="114">
        <v>256</v>
      </c>
      <c r="F79" s="2">
        <v>1.2</v>
      </c>
      <c r="G79" s="152">
        <v>2</v>
      </c>
      <c r="H79" s="154">
        <v>35</v>
      </c>
      <c r="I79" s="155" t="s">
        <v>1105</v>
      </c>
      <c r="J79" s="155">
        <v>14</v>
      </c>
      <c r="K79" s="155">
        <v>9</v>
      </c>
      <c r="L79" s="155">
        <v>0</v>
      </c>
      <c r="M79" s="155">
        <v>0</v>
      </c>
      <c r="N79" s="155" t="s">
        <v>1105</v>
      </c>
      <c r="O79" s="155">
        <v>0</v>
      </c>
      <c r="P79" s="155">
        <v>10</v>
      </c>
      <c r="Q79" s="114">
        <v>17</v>
      </c>
      <c r="R79" s="115">
        <v>18</v>
      </c>
      <c r="S79" s="114">
        <v>0</v>
      </c>
      <c r="T79" s="114" t="s">
        <v>1105</v>
      </c>
      <c r="U79" s="114">
        <v>7</v>
      </c>
      <c r="V79" s="114">
        <v>0</v>
      </c>
      <c r="W79" s="114">
        <v>0</v>
      </c>
      <c r="X79" s="114" t="s">
        <v>1105</v>
      </c>
      <c r="Y79" s="114">
        <v>0</v>
      </c>
      <c r="Z79" s="114">
        <v>0</v>
      </c>
      <c r="AA79" s="114" t="s">
        <v>1105</v>
      </c>
      <c r="AB79" s="115" t="s">
        <v>1105</v>
      </c>
      <c r="AC79" s="116">
        <v>50</v>
      </c>
      <c r="AD79" s="117">
        <v>9</v>
      </c>
      <c r="AE79" s="114">
        <v>5</v>
      </c>
      <c r="AF79" s="114" t="s">
        <v>1105</v>
      </c>
      <c r="AG79" s="114" t="s">
        <v>1105</v>
      </c>
      <c r="AH79" s="115" t="s">
        <v>1105</v>
      </c>
      <c r="AI79" s="114">
        <v>7</v>
      </c>
      <c r="AJ79" s="114" t="s">
        <v>1105</v>
      </c>
      <c r="AK79" s="114" t="s">
        <v>1105</v>
      </c>
      <c r="AL79" s="114" t="s">
        <v>1105</v>
      </c>
      <c r="AM79" s="115" t="s">
        <v>1105</v>
      </c>
      <c r="AN79" s="114">
        <v>7</v>
      </c>
      <c r="AO79" s="115" t="s">
        <v>1105</v>
      </c>
      <c r="AP79" s="114" t="s">
        <v>1094</v>
      </c>
      <c r="AQ79" s="114" t="s">
        <v>1058</v>
      </c>
      <c r="AR79" s="114">
        <v>7</v>
      </c>
      <c r="AS79" s="118">
        <v>0</v>
      </c>
    </row>
    <row r="80" spans="1:45" s="1" customFormat="1" ht="53.25" customHeight="1">
      <c r="A80" s="1" t="s">
        <v>87</v>
      </c>
      <c r="B80" s="1" t="s">
        <v>88</v>
      </c>
      <c r="C80" s="113" t="s">
        <v>89</v>
      </c>
      <c r="D80" s="114">
        <v>736</v>
      </c>
      <c r="E80" s="114">
        <v>977</v>
      </c>
      <c r="F80" s="2">
        <v>4.4000000000000004</v>
      </c>
      <c r="G80" s="152">
        <v>5.9</v>
      </c>
      <c r="H80" s="154">
        <v>215</v>
      </c>
      <c r="I80" s="155">
        <v>6</v>
      </c>
      <c r="J80" s="155">
        <v>49</v>
      </c>
      <c r="K80" s="155">
        <v>56</v>
      </c>
      <c r="L80" s="155" t="s">
        <v>1105</v>
      </c>
      <c r="M80" s="155" t="s">
        <v>1105</v>
      </c>
      <c r="N80" s="155">
        <v>17</v>
      </c>
      <c r="O80" s="155">
        <v>9</v>
      </c>
      <c r="P80" s="155">
        <v>72</v>
      </c>
      <c r="Q80" s="114">
        <v>54</v>
      </c>
      <c r="R80" s="115">
        <v>161</v>
      </c>
      <c r="S80" s="114">
        <v>9</v>
      </c>
      <c r="T80" s="114">
        <v>0</v>
      </c>
      <c r="U80" s="114">
        <v>30</v>
      </c>
      <c r="V80" s="114">
        <v>0</v>
      </c>
      <c r="W80" s="114">
        <v>32</v>
      </c>
      <c r="X80" s="114">
        <v>20</v>
      </c>
      <c r="Y80" s="114">
        <v>0</v>
      </c>
      <c r="Z80" s="114">
        <v>44</v>
      </c>
      <c r="AA80" s="114">
        <v>11</v>
      </c>
      <c r="AB80" s="115">
        <v>8</v>
      </c>
      <c r="AC80" s="116">
        <v>256</v>
      </c>
      <c r="AD80" s="117">
        <v>60</v>
      </c>
      <c r="AE80" s="114">
        <v>30</v>
      </c>
      <c r="AF80" s="114">
        <v>30</v>
      </c>
      <c r="AG80" s="114" t="s">
        <v>1105</v>
      </c>
      <c r="AH80" s="115">
        <v>18</v>
      </c>
      <c r="AI80" s="114">
        <v>45</v>
      </c>
      <c r="AJ80" s="114">
        <v>17</v>
      </c>
      <c r="AK80" s="114">
        <v>7</v>
      </c>
      <c r="AL80" s="114">
        <v>15</v>
      </c>
      <c r="AM80" s="115">
        <v>6</v>
      </c>
      <c r="AN80" s="114">
        <v>33</v>
      </c>
      <c r="AO80" s="115">
        <v>43</v>
      </c>
      <c r="AP80" s="114">
        <v>14</v>
      </c>
      <c r="AQ80" s="114">
        <v>24</v>
      </c>
      <c r="AR80" s="114">
        <v>47</v>
      </c>
      <c r="AS80" s="118">
        <v>3.125</v>
      </c>
    </row>
    <row r="81" spans="1:45" s="1" customFormat="1" ht="53.25" customHeight="1">
      <c r="A81" s="1" t="s">
        <v>90</v>
      </c>
      <c r="B81" s="1" t="s">
        <v>88</v>
      </c>
      <c r="C81" s="113" t="s">
        <v>89</v>
      </c>
      <c r="D81" s="114">
        <v>113</v>
      </c>
      <c r="E81" s="114">
        <v>189</v>
      </c>
      <c r="F81" s="2">
        <v>1.2</v>
      </c>
      <c r="G81" s="152">
        <v>2</v>
      </c>
      <c r="H81" s="154">
        <v>29</v>
      </c>
      <c r="I81" s="155" t="s">
        <v>1105</v>
      </c>
      <c r="J81" s="155">
        <v>9</v>
      </c>
      <c r="K81" s="155">
        <v>11</v>
      </c>
      <c r="L81" s="155" t="s">
        <v>1105</v>
      </c>
      <c r="M81" s="155" t="s">
        <v>1105</v>
      </c>
      <c r="N81" s="155">
        <v>0</v>
      </c>
      <c r="O81" s="155" t="s">
        <v>1105</v>
      </c>
      <c r="P81" s="155" t="s">
        <v>1105</v>
      </c>
      <c r="Q81" s="114">
        <v>5</v>
      </c>
      <c r="R81" s="115">
        <v>23</v>
      </c>
      <c r="S81" s="114">
        <v>0</v>
      </c>
      <c r="T81" s="114">
        <v>0</v>
      </c>
      <c r="U81" s="114" t="s">
        <v>1105</v>
      </c>
      <c r="V81" s="114">
        <v>0</v>
      </c>
      <c r="W81" s="114">
        <v>0</v>
      </c>
      <c r="X81" s="114">
        <v>6</v>
      </c>
      <c r="Y81" s="114">
        <v>0</v>
      </c>
      <c r="Z81" s="114">
        <v>0</v>
      </c>
      <c r="AA81" s="114">
        <v>9</v>
      </c>
      <c r="AB81" s="115" t="s">
        <v>1105</v>
      </c>
      <c r="AC81" s="116">
        <v>32</v>
      </c>
      <c r="AD81" s="117">
        <v>13</v>
      </c>
      <c r="AE81" s="114">
        <v>6</v>
      </c>
      <c r="AF81" s="114">
        <v>7</v>
      </c>
      <c r="AG81" s="114">
        <v>0</v>
      </c>
      <c r="AH81" s="115">
        <v>6</v>
      </c>
      <c r="AI81" s="114">
        <v>9</v>
      </c>
      <c r="AJ81" s="114">
        <v>8</v>
      </c>
      <c r="AK81" s="114">
        <v>0</v>
      </c>
      <c r="AL81" s="114" t="s">
        <v>1105</v>
      </c>
      <c r="AM81" s="115">
        <v>0</v>
      </c>
      <c r="AN81" s="114" t="s">
        <v>1105</v>
      </c>
      <c r="AO81" s="115" t="s">
        <v>1105</v>
      </c>
      <c r="AP81" s="114" t="s">
        <v>1094</v>
      </c>
      <c r="AQ81" s="114">
        <v>0</v>
      </c>
      <c r="AR81" s="114">
        <v>0</v>
      </c>
      <c r="AS81" s="118">
        <v>0</v>
      </c>
    </row>
    <row r="82" spans="1:45" s="1" customFormat="1" ht="53.25" customHeight="1">
      <c r="A82" s="1" t="s">
        <v>91</v>
      </c>
      <c r="B82" s="1" t="s">
        <v>88</v>
      </c>
      <c r="C82" s="113" t="s">
        <v>89</v>
      </c>
      <c r="D82" s="114">
        <v>210</v>
      </c>
      <c r="E82" s="114">
        <v>282</v>
      </c>
      <c r="F82" s="2">
        <v>2.6</v>
      </c>
      <c r="G82" s="152">
        <v>3.5</v>
      </c>
      <c r="H82" s="154">
        <v>48</v>
      </c>
      <c r="I82" s="155">
        <v>0</v>
      </c>
      <c r="J82" s="155">
        <v>10</v>
      </c>
      <c r="K82" s="155">
        <v>13</v>
      </c>
      <c r="L82" s="155" t="s">
        <v>1105</v>
      </c>
      <c r="M82" s="155" t="s">
        <v>1105</v>
      </c>
      <c r="N82" s="155" t="s">
        <v>1105</v>
      </c>
      <c r="O82" s="155" t="s">
        <v>1105</v>
      </c>
      <c r="P82" s="155">
        <v>16</v>
      </c>
      <c r="Q82" s="114">
        <v>21</v>
      </c>
      <c r="R82" s="115">
        <v>27</v>
      </c>
      <c r="S82" s="114" t="s">
        <v>1105</v>
      </c>
      <c r="T82" s="114">
        <v>0</v>
      </c>
      <c r="U82" s="114">
        <v>14</v>
      </c>
      <c r="V82" s="114">
        <v>0</v>
      </c>
      <c r="W82" s="114">
        <v>0</v>
      </c>
      <c r="X82" s="114" t="s">
        <v>1105</v>
      </c>
      <c r="Y82" s="114">
        <v>0</v>
      </c>
      <c r="Z82" s="114" t="s">
        <v>1105</v>
      </c>
      <c r="AA82" s="114">
        <v>5</v>
      </c>
      <c r="AB82" s="115">
        <v>0</v>
      </c>
      <c r="AC82" s="116">
        <v>57</v>
      </c>
      <c r="AD82" s="117">
        <v>17</v>
      </c>
      <c r="AE82" s="114">
        <v>12</v>
      </c>
      <c r="AF82" s="114">
        <v>5</v>
      </c>
      <c r="AG82" s="114" t="s">
        <v>1105</v>
      </c>
      <c r="AH82" s="115">
        <v>7</v>
      </c>
      <c r="AI82" s="114">
        <v>8</v>
      </c>
      <c r="AJ82" s="114" t="s">
        <v>1105</v>
      </c>
      <c r="AK82" s="114" t="s">
        <v>1105</v>
      </c>
      <c r="AL82" s="114" t="s">
        <v>1105</v>
      </c>
      <c r="AM82" s="115" t="s">
        <v>1105</v>
      </c>
      <c r="AN82" s="114">
        <v>7</v>
      </c>
      <c r="AO82" s="115">
        <v>9</v>
      </c>
      <c r="AP82" s="114">
        <v>7</v>
      </c>
      <c r="AQ82" s="114" t="s">
        <v>1058</v>
      </c>
      <c r="AR82" s="114">
        <v>5</v>
      </c>
      <c r="AS82" s="118">
        <v>0</v>
      </c>
    </row>
    <row r="83" spans="1:45" s="1" customFormat="1" ht="53.25" customHeight="1">
      <c r="A83" s="1" t="s">
        <v>92</v>
      </c>
      <c r="B83" s="1" t="s">
        <v>88</v>
      </c>
      <c r="C83" s="113" t="s">
        <v>89</v>
      </c>
      <c r="D83" s="114">
        <v>32</v>
      </c>
      <c r="E83" s="114">
        <v>43</v>
      </c>
      <c r="F83" s="2">
        <v>1.5</v>
      </c>
      <c r="G83" s="152">
        <v>2</v>
      </c>
      <c r="H83" s="154">
        <v>7</v>
      </c>
      <c r="I83" s="155">
        <v>0</v>
      </c>
      <c r="J83" s="155" t="s">
        <v>1105</v>
      </c>
      <c r="K83" s="155" t="s">
        <v>1105</v>
      </c>
      <c r="L83" s="155" t="s">
        <v>1105</v>
      </c>
      <c r="M83" s="155">
        <v>0</v>
      </c>
      <c r="N83" s="155" t="s">
        <v>1105</v>
      </c>
      <c r="O83" s="155">
        <v>0</v>
      </c>
      <c r="P83" s="155">
        <v>0</v>
      </c>
      <c r="Q83" s="114" t="s">
        <v>1105</v>
      </c>
      <c r="R83" s="115" t="s">
        <v>1105</v>
      </c>
      <c r="S83" s="114">
        <v>0</v>
      </c>
      <c r="T83" s="114">
        <v>0</v>
      </c>
      <c r="U83" s="114" t="s">
        <v>1105</v>
      </c>
      <c r="V83" s="114">
        <v>0</v>
      </c>
      <c r="W83" s="114">
        <v>0</v>
      </c>
      <c r="X83" s="114">
        <v>0</v>
      </c>
      <c r="Y83" s="114">
        <v>0</v>
      </c>
      <c r="Z83" s="114" t="s">
        <v>1105</v>
      </c>
      <c r="AA83" s="114" t="s">
        <v>1105</v>
      </c>
      <c r="AB83" s="115">
        <v>0</v>
      </c>
      <c r="AC83" s="116">
        <v>12</v>
      </c>
      <c r="AD83" s="117" t="s">
        <v>1105</v>
      </c>
      <c r="AE83" s="114" t="s">
        <v>1105</v>
      </c>
      <c r="AF83" s="114" t="s">
        <v>1105</v>
      </c>
      <c r="AG83" s="114">
        <v>0</v>
      </c>
      <c r="AH83" s="115">
        <v>0</v>
      </c>
      <c r="AI83" s="114">
        <v>0</v>
      </c>
      <c r="AJ83" s="114">
        <v>0</v>
      </c>
      <c r="AK83" s="114">
        <v>0</v>
      </c>
      <c r="AL83" s="114">
        <v>0</v>
      </c>
      <c r="AM83" s="115">
        <v>0</v>
      </c>
      <c r="AN83" s="114">
        <v>0</v>
      </c>
      <c r="AO83" s="115">
        <v>0</v>
      </c>
      <c r="AP83" s="114">
        <v>0</v>
      </c>
      <c r="AQ83" s="114">
        <v>0</v>
      </c>
      <c r="AR83" s="114">
        <v>0</v>
      </c>
      <c r="AS83" s="118">
        <v>0</v>
      </c>
    </row>
    <row r="84" spans="1:45" s="1" customFormat="1" ht="53.25" customHeight="1">
      <c r="A84" s="1" t="s">
        <v>93</v>
      </c>
      <c r="B84" s="1" t="s">
        <v>88</v>
      </c>
      <c r="C84" s="113" t="s">
        <v>89</v>
      </c>
      <c r="D84" s="114">
        <v>2502</v>
      </c>
      <c r="E84" s="114">
        <v>3675</v>
      </c>
      <c r="F84" s="2">
        <v>3.7</v>
      </c>
      <c r="G84" s="152">
        <v>5.4</v>
      </c>
      <c r="H84" s="154">
        <v>874</v>
      </c>
      <c r="I84" s="155">
        <v>16</v>
      </c>
      <c r="J84" s="155">
        <v>171</v>
      </c>
      <c r="K84" s="155">
        <v>270</v>
      </c>
      <c r="L84" s="155">
        <v>33</v>
      </c>
      <c r="M84" s="155" t="s">
        <v>1105</v>
      </c>
      <c r="N84" s="155">
        <v>46</v>
      </c>
      <c r="O84" s="155">
        <v>31</v>
      </c>
      <c r="P84" s="155">
        <v>304</v>
      </c>
      <c r="Q84" s="114">
        <v>199</v>
      </c>
      <c r="R84" s="115">
        <v>676</v>
      </c>
      <c r="S84" s="114">
        <v>80</v>
      </c>
      <c r="T84" s="114">
        <v>11</v>
      </c>
      <c r="U84" s="114">
        <v>95</v>
      </c>
      <c r="V84" s="114">
        <v>5</v>
      </c>
      <c r="W84" s="114">
        <v>114</v>
      </c>
      <c r="X84" s="114">
        <v>43</v>
      </c>
      <c r="Y84" s="114">
        <v>85</v>
      </c>
      <c r="Z84" s="114">
        <v>46</v>
      </c>
      <c r="AA84" s="114">
        <v>50</v>
      </c>
      <c r="AB84" s="115">
        <v>61</v>
      </c>
      <c r="AC84" s="116">
        <v>1076</v>
      </c>
      <c r="AD84" s="117">
        <v>303</v>
      </c>
      <c r="AE84" s="114">
        <v>166</v>
      </c>
      <c r="AF84" s="114">
        <v>137</v>
      </c>
      <c r="AG84" s="114">
        <v>24</v>
      </c>
      <c r="AH84" s="115">
        <v>85</v>
      </c>
      <c r="AI84" s="114">
        <v>198</v>
      </c>
      <c r="AJ84" s="114">
        <v>98</v>
      </c>
      <c r="AK84" s="114">
        <v>29</v>
      </c>
      <c r="AL84" s="114">
        <v>60</v>
      </c>
      <c r="AM84" s="115">
        <v>12</v>
      </c>
      <c r="AN84" s="114">
        <v>94</v>
      </c>
      <c r="AO84" s="115">
        <v>183</v>
      </c>
      <c r="AP84" s="114">
        <v>83</v>
      </c>
      <c r="AQ84" s="114" t="s">
        <v>1058</v>
      </c>
      <c r="AR84" s="114">
        <v>28</v>
      </c>
      <c r="AS84" s="118">
        <v>9.375</v>
      </c>
    </row>
    <row r="85" spans="1:45" s="1" customFormat="1" ht="53.25" customHeight="1">
      <c r="A85" s="1" t="s">
        <v>94</v>
      </c>
      <c r="B85" s="1" t="s">
        <v>88</v>
      </c>
      <c r="C85" s="113" t="s">
        <v>89</v>
      </c>
      <c r="D85" s="114">
        <v>392</v>
      </c>
      <c r="E85" s="114">
        <v>537</v>
      </c>
      <c r="F85" s="2">
        <v>2.4</v>
      </c>
      <c r="G85" s="152">
        <v>3.3</v>
      </c>
      <c r="H85" s="154">
        <v>115</v>
      </c>
      <c r="I85" s="155" t="s">
        <v>1105</v>
      </c>
      <c r="J85" s="155">
        <v>26</v>
      </c>
      <c r="K85" s="155">
        <v>33</v>
      </c>
      <c r="L85" s="155" t="s">
        <v>1105</v>
      </c>
      <c r="M85" s="155">
        <v>0</v>
      </c>
      <c r="N85" s="155">
        <v>6</v>
      </c>
      <c r="O85" s="155">
        <v>6</v>
      </c>
      <c r="P85" s="155">
        <v>41</v>
      </c>
      <c r="Q85" s="114">
        <v>23</v>
      </c>
      <c r="R85" s="115">
        <v>91</v>
      </c>
      <c r="S85" s="114" t="s">
        <v>1105</v>
      </c>
      <c r="T85" s="114" t="s">
        <v>1105</v>
      </c>
      <c r="U85" s="114">
        <v>8</v>
      </c>
      <c r="V85" s="114">
        <v>0</v>
      </c>
      <c r="W85" s="114">
        <v>5</v>
      </c>
      <c r="X85" s="114">
        <v>9</v>
      </c>
      <c r="Y85" s="114">
        <v>0</v>
      </c>
      <c r="Z85" s="114">
        <v>0</v>
      </c>
      <c r="AA85" s="114">
        <v>12</v>
      </c>
      <c r="AB85" s="115">
        <v>9</v>
      </c>
      <c r="AC85" s="116">
        <v>125</v>
      </c>
      <c r="AD85" s="117">
        <v>35</v>
      </c>
      <c r="AE85" s="114">
        <v>11</v>
      </c>
      <c r="AF85" s="114">
        <v>23</v>
      </c>
      <c r="AG85" s="114" t="s">
        <v>1105</v>
      </c>
      <c r="AH85" s="115">
        <v>8</v>
      </c>
      <c r="AI85" s="114">
        <v>23</v>
      </c>
      <c r="AJ85" s="114">
        <v>10</v>
      </c>
      <c r="AK85" s="114" t="s">
        <v>1105</v>
      </c>
      <c r="AL85" s="114">
        <v>7</v>
      </c>
      <c r="AM85" s="115" t="s">
        <v>1105</v>
      </c>
      <c r="AN85" s="114">
        <v>12</v>
      </c>
      <c r="AO85" s="115">
        <v>26</v>
      </c>
      <c r="AP85" s="114">
        <v>12</v>
      </c>
      <c r="AQ85" s="114" t="s">
        <v>1058</v>
      </c>
      <c r="AR85" s="114">
        <v>8</v>
      </c>
      <c r="AS85" s="118">
        <v>0</v>
      </c>
    </row>
    <row r="86" spans="1:45" s="1" customFormat="1" ht="53.25" customHeight="1">
      <c r="A86" s="1" t="s">
        <v>95</v>
      </c>
      <c r="B86" s="1" t="s">
        <v>88</v>
      </c>
      <c r="C86" s="113" t="s">
        <v>89</v>
      </c>
      <c r="D86" s="114">
        <v>99</v>
      </c>
      <c r="E86" s="114">
        <v>139</v>
      </c>
      <c r="F86" s="2">
        <v>2</v>
      </c>
      <c r="G86" s="152">
        <v>2.8</v>
      </c>
      <c r="H86" s="154">
        <v>21</v>
      </c>
      <c r="I86" s="155" t="s">
        <v>1105</v>
      </c>
      <c r="J86" s="155">
        <v>9</v>
      </c>
      <c r="K86" s="155" t="s">
        <v>1105</v>
      </c>
      <c r="L86" s="155" t="s">
        <v>1105</v>
      </c>
      <c r="M86" s="155">
        <v>0</v>
      </c>
      <c r="N86" s="155" t="s">
        <v>1105</v>
      </c>
      <c r="O86" s="155" t="s">
        <v>1105</v>
      </c>
      <c r="P86" s="155" t="s">
        <v>1105</v>
      </c>
      <c r="Q86" s="114">
        <v>10</v>
      </c>
      <c r="R86" s="115">
        <v>11</v>
      </c>
      <c r="S86" s="114">
        <v>0</v>
      </c>
      <c r="T86" s="114">
        <v>0</v>
      </c>
      <c r="U86" s="114">
        <v>7</v>
      </c>
      <c r="V86" s="114">
        <v>0</v>
      </c>
      <c r="W86" s="114">
        <v>0</v>
      </c>
      <c r="X86" s="114" t="s">
        <v>1105</v>
      </c>
      <c r="Y86" s="114">
        <v>0</v>
      </c>
      <c r="Z86" s="114" t="s">
        <v>1105</v>
      </c>
      <c r="AA86" s="114" t="s">
        <v>1105</v>
      </c>
      <c r="AB86" s="115">
        <v>0</v>
      </c>
      <c r="AC86" s="116">
        <v>31</v>
      </c>
      <c r="AD86" s="117">
        <v>5</v>
      </c>
      <c r="AE86" s="114" t="s">
        <v>1105</v>
      </c>
      <c r="AF86" s="114" t="s">
        <v>1105</v>
      </c>
      <c r="AG86" s="114" t="s">
        <v>1105</v>
      </c>
      <c r="AH86" s="115" t="s">
        <v>1105</v>
      </c>
      <c r="AI86" s="114" t="s">
        <v>1105</v>
      </c>
      <c r="AJ86" s="114" t="s">
        <v>1105</v>
      </c>
      <c r="AK86" s="114" t="s">
        <v>1105</v>
      </c>
      <c r="AL86" s="114">
        <v>0</v>
      </c>
      <c r="AM86" s="115">
        <v>0</v>
      </c>
      <c r="AN86" s="114" t="s">
        <v>1105</v>
      </c>
      <c r="AO86" s="115" t="s">
        <v>1105</v>
      </c>
      <c r="AP86" s="114" t="s">
        <v>1094</v>
      </c>
      <c r="AQ86" s="114" t="s">
        <v>1058</v>
      </c>
      <c r="AR86" s="114" t="s">
        <v>1058</v>
      </c>
      <c r="AS86" s="118">
        <v>20</v>
      </c>
    </row>
    <row r="87" spans="1:45" s="1" customFormat="1" ht="53.25" customHeight="1">
      <c r="A87" s="1" t="s">
        <v>96</v>
      </c>
      <c r="B87" s="1" t="s">
        <v>88</v>
      </c>
      <c r="C87" s="113" t="s">
        <v>89</v>
      </c>
      <c r="D87" s="114">
        <v>183</v>
      </c>
      <c r="E87" s="114">
        <v>240</v>
      </c>
      <c r="F87" s="2">
        <v>2.2999999999999998</v>
      </c>
      <c r="G87" s="152">
        <v>3.1</v>
      </c>
      <c r="H87" s="154">
        <v>44</v>
      </c>
      <c r="I87" s="155" t="s">
        <v>1105</v>
      </c>
      <c r="J87" s="155">
        <v>9</v>
      </c>
      <c r="K87" s="155">
        <v>17</v>
      </c>
      <c r="L87" s="155">
        <v>5</v>
      </c>
      <c r="M87" s="155">
        <v>0</v>
      </c>
      <c r="N87" s="155" t="s">
        <v>1105</v>
      </c>
      <c r="O87" s="155" t="s">
        <v>1105</v>
      </c>
      <c r="P87" s="155">
        <v>11</v>
      </c>
      <c r="Q87" s="114">
        <v>10</v>
      </c>
      <c r="R87" s="115">
        <v>34</v>
      </c>
      <c r="S87" s="114">
        <v>0</v>
      </c>
      <c r="T87" s="114">
        <v>12</v>
      </c>
      <c r="U87" s="114">
        <v>6</v>
      </c>
      <c r="V87" s="114" t="s">
        <v>1105</v>
      </c>
      <c r="W87" s="114">
        <v>0</v>
      </c>
      <c r="X87" s="114" t="s">
        <v>1105</v>
      </c>
      <c r="Y87" s="114">
        <v>0</v>
      </c>
      <c r="Z87" s="114" t="s">
        <v>1105</v>
      </c>
      <c r="AA87" s="114" t="s">
        <v>1105</v>
      </c>
      <c r="AB87" s="115" t="s">
        <v>1105</v>
      </c>
      <c r="AC87" s="116">
        <v>52</v>
      </c>
      <c r="AD87" s="117">
        <v>22</v>
      </c>
      <c r="AE87" s="114">
        <v>8</v>
      </c>
      <c r="AF87" s="114">
        <v>14</v>
      </c>
      <c r="AG87" s="114" t="s">
        <v>1105</v>
      </c>
      <c r="AH87" s="115" t="s">
        <v>1105</v>
      </c>
      <c r="AI87" s="114">
        <v>15</v>
      </c>
      <c r="AJ87" s="114">
        <v>8</v>
      </c>
      <c r="AK87" s="114" t="s">
        <v>1105</v>
      </c>
      <c r="AL87" s="114" t="s">
        <v>1105</v>
      </c>
      <c r="AM87" s="115" t="s">
        <v>1105</v>
      </c>
      <c r="AN87" s="114">
        <v>9</v>
      </c>
      <c r="AO87" s="115">
        <v>5</v>
      </c>
      <c r="AP87" s="114" t="s">
        <v>1094</v>
      </c>
      <c r="AQ87" s="114">
        <v>9</v>
      </c>
      <c r="AR87" s="114">
        <v>15</v>
      </c>
      <c r="AS87" s="118">
        <v>0</v>
      </c>
    </row>
    <row r="88" spans="1:45" s="1" customFormat="1" ht="53.25" customHeight="1">
      <c r="A88" s="1" t="s">
        <v>97</v>
      </c>
      <c r="B88" s="1" t="s">
        <v>88</v>
      </c>
      <c r="C88" s="113" t="s">
        <v>89</v>
      </c>
      <c r="D88" s="114">
        <v>1014</v>
      </c>
      <c r="E88" s="114">
        <v>1547</v>
      </c>
      <c r="F88" s="2">
        <v>3.6</v>
      </c>
      <c r="G88" s="152">
        <v>5.4</v>
      </c>
      <c r="H88" s="154">
        <v>260</v>
      </c>
      <c r="I88" s="155" t="s">
        <v>1105</v>
      </c>
      <c r="J88" s="155">
        <v>65</v>
      </c>
      <c r="K88" s="155">
        <v>77</v>
      </c>
      <c r="L88" s="155">
        <v>11</v>
      </c>
      <c r="M88" s="155" t="s">
        <v>1105</v>
      </c>
      <c r="N88" s="155">
        <v>13</v>
      </c>
      <c r="O88" s="155">
        <v>13</v>
      </c>
      <c r="P88" s="155">
        <v>78</v>
      </c>
      <c r="Q88" s="114">
        <v>78</v>
      </c>
      <c r="R88" s="115">
        <v>182</v>
      </c>
      <c r="S88" s="114">
        <v>6</v>
      </c>
      <c r="T88" s="114">
        <v>6</v>
      </c>
      <c r="U88" s="114">
        <v>50</v>
      </c>
      <c r="V88" s="114">
        <v>6</v>
      </c>
      <c r="W88" s="114">
        <v>13</v>
      </c>
      <c r="X88" s="114">
        <v>14</v>
      </c>
      <c r="Y88" s="114">
        <v>0</v>
      </c>
      <c r="Z88" s="114">
        <v>11</v>
      </c>
      <c r="AA88" s="114">
        <v>14</v>
      </c>
      <c r="AB88" s="115">
        <v>11</v>
      </c>
      <c r="AC88" s="116">
        <v>340</v>
      </c>
      <c r="AD88" s="117">
        <v>87</v>
      </c>
      <c r="AE88" s="114">
        <v>49</v>
      </c>
      <c r="AF88" s="114">
        <v>38</v>
      </c>
      <c r="AG88" s="114">
        <v>6</v>
      </c>
      <c r="AH88" s="115">
        <v>27</v>
      </c>
      <c r="AI88" s="114">
        <v>57</v>
      </c>
      <c r="AJ88" s="114">
        <v>26</v>
      </c>
      <c r="AK88" s="114">
        <v>7</v>
      </c>
      <c r="AL88" s="114">
        <v>16</v>
      </c>
      <c r="AM88" s="115">
        <v>8</v>
      </c>
      <c r="AN88" s="114">
        <v>40</v>
      </c>
      <c r="AO88" s="115">
        <v>29</v>
      </c>
      <c r="AP88" s="114">
        <v>28</v>
      </c>
      <c r="AQ88" s="114">
        <v>23</v>
      </c>
      <c r="AR88" s="114">
        <v>41</v>
      </c>
      <c r="AS88" s="118">
        <v>2.6315789473684208</v>
      </c>
    </row>
    <row r="89" spans="1:45" s="1" customFormat="1" ht="53.25" customHeight="1">
      <c r="A89" s="1" t="s">
        <v>98</v>
      </c>
      <c r="B89" s="1" t="s">
        <v>88</v>
      </c>
      <c r="C89" s="113" t="s">
        <v>89</v>
      </c>
      <c r="D89" s="114">
        <v>96</v>
      </c>
      <c r="E89" s="114">
        <v>123</v>
      </c>
      <c r="F89" s="2">
        <v>1.6</v>
      </c>
      <c r="G89" s="152">
        <v>2.1</v>
      </c>
      <c r="H89" s="154">
        <v>36</v>
      </c>
      <c r="I89" s="155" t="s">
        <v>1105</v>
      </c>
      <c r="J89" s="155">
        <v>10</v>
      </c>
      <c r="K89" s="155">
        <v>12</v>
      </c>
      <c r="L89" s="155" t="s">
        <v>1105</v>
      </c>
      <c r="M89" s="155" t="s">
        <v>1105</v>
      </c>
      <c r="N89" s="155" t="s">
        <v>1105</v>
      </c>
      <c r="O89" s="155" t="s">
        <v>1105</v>
      </c>
      <c r="P89" s="155">
        <v>7</v>
      </c>
      <c r="Q89" s="114">
        <v>19</v>
      </c>
      <c r="R89" s="115">
        <v>17</v>
      </c>
      <c r="S89" s="114">
        <v>0</v>
      </c>
      <c r="T89" s="114" t="s">
        <v>1105</v>
      </c>
      <c r="U89" s="114">
        <v>12</v>
      </c>
      <c r="V89" s="114">
        <v>0</v>
      </c>
      <c r="W89" s="114">
        <v>0</v>
      </c>
      <c r="X89" s="114">
        <v>0</v>
      </c>
      <c r="Y89" s="114">
        <v>0</v>
      </c>
      <c r="Z89" s="114" t="s">
        <v>1105</v>
      </c>
      <c r="AA89" s="114" t="s">
        <v>1105</v>
      </c>
      <c r="AB89" s="115" t="s">
        <v>1105</v>
      </c>
      <c r="AC89" s="116">
        <v>35</v>
      </c>
      <c r="AD89" s="117">
        <v>13</v>
      </c>
      <c r="AE89" s="114">
        <v>7</v>
      </c>
      <c r="AF89" s="114">
        <v>5</v>
      </c>
      <c r="AG89" s="114">
        <v>0</v>
      </c>
      <c r="AH89" s="115">
        <v>6</v>
      </c>
      <c r="AI89" s="114">
        <v>9</v>
      </c>
      <c r="AJ89" s="114">
        <v>5</v>
      </c>
      <c r="AK89" s="114" t="s">
        <v>1105</v>
      </c>
      <c r="AL89" s="114" t="s">
        <v>1105</v>
      </c>
      <c r="AM89" s="115">
        <v>0</v>
      </c>
      <c r="AN89" s="114" t="s">
        <v>1105</v>
      </c>
      <c r="AO89" s="115" t="s">
        <v>1105</v>
      </c>
      <c r="AP89" s="114" t="s">
        <v>1094</v>
      </c>
      <c r="AQ89" s="114" t="s">
        <v>1058</v>
      </c>
      <c r="AR89" s="114" t="s">
        <v>1058</v>
      </c>
      <c r="AS89" s="118">
        <v>0</v>
      </c>
    </row>
    <row r="90" spans="1:45" s="1" customFormat="1" ht="53.25" customHeight="1">
      <c r="A90" s="1" t="s">
        <v>99</v>
      </c>
      <c r="B90" s="1" t="s">
        <v>88</v>
      </c>
      <c r="C90" s="113" t="s">
        <v>89</v>
      </c>
      <c r="D90" s="114">
        <v>25</v>
      </c>
      <c r="E90" s="114">
        <v>38</v>
      </c>
      <c r="F90" s="2">
        <v>1.1000000000000001</v>
      </c>
      <c r="G90" s="152">
        <v>1.7</v>
      </c>
      <c r="H90" s="154" t="s">
        <v>1105</v>
      </c>
      <c r="I90" s="155">
        <v>0</v>
      </c>
      <c r="J90" s="155" t="s">
        <v>1105</v>
      </c>
      <c r="K90" s="155" t="s">
        <v>1105</v>
      </c>
      <c r="L90" s="155">
        <v>0</v>
      </c>
      <c r="M90" s="155">
        <v>0</v>
      </c>
      <c r="N90" s="155">
        <v>0</v>
      </c>
      <c r="O90" s="155">
        <v>0</v>
      </c>
      <c r="P90" s="155">
        <v>0</v>
      </c>
      <c r="Q90" s="114" t="s">
        <v>1105</v>
      </c>
      <c r="R90" s="115" t="s">
        <v>1105</v>
      </c>
      <c r="S90" s="114">
        <v>0</v>
      </c>
      <c r="T90" s="114">
        <v>0</v>
      </c>
      <c r="U90" s="114" t="s">
        <v>1105</v>
      </c>
      <c r="V90" s="114">
        <v>0</v>
      </c>
      <c r="W90" s="114">
        <v>0</v>
      </c>
      <c r="X90" s="114">
        <v>0</v>
      </c>
      <c r="Y90" s="114">
        <v>0</v>
      </c>
      <c r="Z90" s="114">
        <v>0</v>
      </c>
      <c r="AA90" s="114">
        <v>0</v>
      </c>
      <c r="AB90" s="115">
        <v>0</v>
      </c>
      <c r="AC90" s="116" t="s">
        <v>1105</v>
      </c>
      <c r="AD90" s="117" t="s">
        <v>1105</v>
      </c>
      <c r="AE90" s="114" t="s">
        <v>1105</v>
      </c>
      <c r="AF90" s="114" t="s">
        <v>1105</v>
      </c>
      <c r="AG90" s="114">
        <v>0</v>
      </c>
      <c r="AH90" s="115">
        <v>0</v>
      </c>
      <c r="AI90" s="114" t="s">
        <v>1105</v>
      </c>
      <c r="AJ90" s="114">
        <v>0</v>
      </c>
      <c r="AK90" s="114" t="s">
        <v>1105</v>
      </c>
      <c r="AL90" s="114" t="s">
        <v>1105</v>
      </c>
      <c r="AM90" s="115">
        <v>0</v>
      </c>
      <c r="AN90" s="114">
        <v>0</v>
      </c>
      <c r="AO90" s="115">
        <v>0</v>
      </c>
      <c r="AP90" s="114">
        <v>0</v>
      </c>
      <c r="AQ90" s="114">
        <v>0</v>
      </c>
      <c r="AR90" s="114">
        <v>0</v>
      </c>
      <c r="AS90" s="118">
        <v>0</v>
      </c>
    </row>
    <row r="91" spans="1:45" s="1" customFormat="1" ht="53.25" customHeight="1">
      <c r="A91" s="1" t="s">
        <v>100</v>
      </c>
      <c r="B91" s="1" t="s">
        <v>101</v>
      </c>
      <c r="C91" s="113" t="s">
        <v>102</v>
      </c>
      <c r="D91" s="114">
        <v>318</v>
      </c>
      <c r="E91" s="114">
        <v>427</v>
      </c>
      <c r="F91" s="2">
        <v>1.9</v>
      </c>
      <c r="G91" s="152">
        <v>2.6</v>
      </c>
      <c r="H91" s="154">
        <v>78</v>
      </c>
      <c r="I91" s="155" t="s">
        <v>1105</v>
      </c>
      <c r="J91" s="155">
        <v>22</v>
      </c>
      <c r="K91" s="155">
        <v>20</v>
      </c>
      <c r="L91" s="155">
        <v>7</v>
      </c>
      <c r="M91" s="155">
        <v>0</v>
      </c>
      <c r="N91" s="155" t="s">
        <v>1105</v>
      </c>
      <c r="O91" s="155">
        <v>10</v>
      </c>
      <c r="P91" s="155">
        <v>17</v>
      </c>
      <c r="Q91" s="114">
        <v>36</v>
      </c>
      <c r="R91" s="115">
        <v>42</v>
      </c>
      <c r="S91" s="114" t="s">
        <v>1105</v>
      </c>
      <c r="T91" s="114" t="s">
        <v>1105</v>
      </c>
      <c r="U91" s="114">
        <v>11</v>
      </c>
      <c r="V91" s="114">
        <v>0</v>
      </c>
      <c r="W91" s="114" t="s">
        <v>1105</v>
      </c>
      <c r="X91" s="114">
        <v>6</v>
      </c>
      <c r="Y91" s="114">
        <v>0</v>
      </c>
      <c r="Z91" s="114" t="s">
        <v>1105</v>
      </c>
      <c r="AA91" s="114">
        <v>9</v>
      </c>
      <c r="AB91" s="115">
        <v>8</v>
      </c>
      <c r="AC91" s="116">
        <v>92</v>
      </c>
      <c r="AD91" s="117">
        <v>26</v>
      </c>
      <c r="AE91" s="114">
        <v>11</v>
      </c>
      <c r="AF91" s="114">
        <v>16</v>
      </c>
      <c r="AG91" s="114" t="s">
        <v>1105</v>
      </c>
      <c r="AH91" s="115">
        <v>7</v>
      </c>
      <c r="AI91" s="114">
        <v>14</v>
      </c>
      <c r="AJ91" s="114">
        <v>6</v>
      </c>
      <c r="AK91" s="114" t="s">
        <v>1105</v>
      </c>
      <c r="AL91" s="114" t="s">
        <v>1105</v>
      </c>
      <c r="AM91" s="115" t="s">
        <v>1105</v>
      </c>
      <c r="AN91" s="114">
        <v>10</v>
      </c>
      <c r="AO91" s="115">
        <v>8</v>
      </c>
      <c r="AP91" s="114">
        <v>10</v>
      </c>
      <c r="AQ91" s="114">
        <v>9</v>
      </c>
      <c r="AR91" s="114">
        <v>19</v>
      </c>
      <c r="AS91" s="118">
        <v>6.25</v>
      </c>
    </row>
    <row r="92" spans="1:45" s="1" customFormat="1" ht="53.25" customHeight="1">
      <c r="A92" s="1" t="s">
        <v>103</v>
      </c>
      <c r="B92" s="1" t="s">
        <v>101</v>
      </c>
      <c r="C92" s="113" t="s">
        <v>102</v>
      </c>
      <c r="D92" s="114">
        <v>134</v>
      </c>
      <c r="E92" s="114">
        <v>183</v>
      </c>
      <c r="F92" s="2">
        <v>1.3</v>
      </c>
      <c r="G92" s="152">
        <v>1.8</v>
      </c>
      <c r="H92" s="154">
        <v>39</v>
      </c>
      <c r="I92" s="155" t="s">
        <v>1105</v>
      </c>
      <c r="J92" s="155">
        <v>8</v>
      </c>
      <c r="K92" s="155">
        <v>16</v>
      </c>
      <c r="L92" s="155" t="s">
        <v>1105</v>
      </c>
      <c r="M92" s="155">
        <v>0</v>
      </c>
      <c r="N92" s="155" t="s">
        <v>1105</v>
      </c>
      <c r="O92" s="155" t="s">
        <v>1105</v>
      </c>
      <c r="P92" s="155">
        <v>9</v>
      </c>
      <c r="Q92" s="114">
        <v>15</v>
      </c>
      <c r="R92" s="115">
        <v>24</v>
      </c>
      <c r="S92" s="114" t="s">
        <v>1105</v>
      </c>
      <c r="T92" s="114">
        <v>0</v>
      </c>
      <c r="U92" s="114">
        <v>7</v>
      </c>
      <c r="V92" s="114">
        <v>0</v>
      </c>
      <c r="W92" s="114" t="s">
        <v>1105</v>
      </c>
      <c r="X92" s="114" t="s">
        <v>1105</v>
      </c>
      <c r="Y92" s="114" t="s">
        <v>1105</v>
      </c>
      <c r="Z92" s="114">
        <v>0</v>
      </c>
      <c r="AA92" s="114" t="s">
        <v>1105</v>
      </c>
      <c r="AB92" s="115" t="s">
        <v>1105</v>
      </c>
      <c r="AC92" s="116">
        <v>44</v>
      </c>
      <c r="AD92" s="117">
        <v>18</v>
      </c>
      <c r="AE92" s="114">
        <v>10</v>
      </c>
      <c r="AF92" s="114">
        <v>8</v>
      </c>
      <c r="AG92" s="114" t="s">
        <v>1105</v>
      </c>
      <c r="AH92" s="115">
        <v>8</v>
      </c>
      <c r="AI92" s="114">
        <v>10</v>
      </c>
      <c r="AJ92" s="114">
        <v>6</v>
      </c>
      <c r="AK92" s="114" t="s">
        <v>1105</v>
      </c>
      <c r="AL92" s="114" t="s">
        <v>1105</v>
      </c>
      <c r="AM92" s="115" t="s">
        <v>1105</v>
      </c>
      <c r="AN92" s="114" t="s">
        <v>1105</v>
      </c>
      <c r="AO92" s="115">
        <v>6</v>
      </c>
      <c r="AP92" s="114">
        <v>6</v>
      </c>
      <c r="AQ92" s="114">
        <v>0</v>
      </c>
      <c r="AR92" s="114" t="s">
        <v>1058</v>
      </c>
      <c r="AS92" s="118">
        <v>0</v>
      </c>
    </row>
    <row r="93" spans="1:45" s="1" customFormat="1" ht="53.25" customHeight="1">
      <c r="A93" s="1" t="s">
        <v>104</v>
      </c>
      <c r="B93" s="1" t="s">
        <v>101</v>
      </c>
      <c r="C93" s="113" t="s">
        <v>102</v>
      </c>
      <c r="D93" s="114">
        <v>122</v>
      </c>
      <c r="E93" s="114">
        <v>164</v>
      </c>
      <c r="F93" s="2">
        <v>1.8</v>
      </c>
      <c r="G93" s="152">
        <v>2.4</v>
      </c>
      <c r="H93" s="154">
        <v>24</v>
      </c>
      <c r="I93" s="155" t="s">
        <v>1105</v>
      </c>
      <c r="J93" s="155">
        <v>8</v>
      </c>
      <c r="K93" s="155">
        <v>8</v>
      </c>
      <c r="L93" s="155" t="s">
        <v>1105</v>
      </c>
      <c r="M93" s="155">
        <v>0</v>
      </c>
      <c r="N93" s="155">
        <v>0</v>
      </c>
      <c r="O93" s="155" t="s">
        <v>1105</v>
      </c>
      <c r="P93" s="155" t="s">
        <v>1105</v>
      </c>
      <c r="Q93" s="114">
        <v>10</v>
      </c>
      <c r="R93" s="115">
        <v>15</v>
      </c>
      <c r="S93" s="114">
        <v>0</v>
      </c>
      <c r="T93" s="114">
        <v>0</v>
      </c>
      <c r="U93" s="114">
        <v>6</v>
      </c>
      <c r="V93" s="114">
        <v>0</v>
      </c>
      <c r="W93" s="114">
        <v>0</v>
      </c>
      <c r="X93" s="114" t="s">
        <v>1105</v>
      </c>
      <c r="Y93" s="114">
        <v>0</v>
      </c>
      <c r="Z93" s="114">
        <v>0</v>
      </c>
      <c r="AA93" s="114" t="s">
        <v>1105</v>
      </c>
      <c r="AB93" s="115" t="s">
        <v>1105</v>
      </c>
      <c r="AC93" s="116">
        <v>30</v>
      </c>
      <c r="AD93" s="117">
        <v>8</v>
      </c>
      <c r="AE93" s="114" t="s">
        <v>1105</v>
      </c>
      <c r="AF93" s="114">
        <v>5</v>
      </c>
      <c r="AG93" s="114">
        <v>0</v>
      </c>
      <c r="AH93" s="115" t="s">
        <v>1105</v>
      </c>
      <c r="AI93" s="114">
        <v>5</v>
      </c>
      <c r="AJ93" s="114" t="s">
        <v>1105</v>
      </c>
      <c r="AK93" s="114" t="s">
        <v>1105</v>
      </c>
      <c r="AL93" s="114" t="s">
        <v>1105</v>
      </c>
      <c r="AM93" s="115">
        <v>0</v>
      </c>
      <c r="AN93" s="114" t="s">
        <v>1105</v>
      </c>
      <c r="AO93" s="115" t="s">
        <v>1105</v>
      </c>
      <c r="AP93" s="114" t="s">
        <v>1094</v>
      </c>
      <c r="AQ93" s="114" t="s">
        <v>1058</v>
      </c>
      <c r="AR93" s="114" t="s">
        <v>1058</v>
      </c>
      <c r="AS93" s="118">
        <v>0</v>
      </c>
    </row>
    <row r="94" spans="1:45" s="1" customFormat="1" ht="53.25" customHeight="1">
      <c r="A94" s="1" t="s">
        <v>105</v>
      </c>
      <c r="B94" s="1" t="s">
        <v>101</v>
      </c>
      <c r="C94" s="113" t="s">
        <v>102</v>
      </c>
      <c r="D94" s="114">
        <v>17</v>
      </c>
      <c r="E94" s="114">
        <v>21</v>
      </c>
      <c r="F94" s="2">
        <v>1</v>
      </c>
      <c r="G94" s="152">
        <v>1.2</v>
      </c>
      <c r="H94" s="154">
        <v>5</v>
      </c>
      <c r="I94" s="155">
        <v>0</v>
      </c>
      <c r="J94" s="155" t="s">
        <v>1105</v>
      </c>
      <c r="K94" s="155" t="s">
        <v>1105</v>
      </c>
      <c r="L94" s="155">
        <v>0</v>
      </c>
      <c r="M94" s="155">
        <v>0</v>
      </c>
      <c r="N94" s="155">
        <v>0</v>
      </c>
      <c r="O94" s="155">
        <v>0</v>
      </c>
      <c r="P94" s="155">
        <v>0</v>
      </c>
      <c r="Q94" s="114" t="s">
        <v>1105</v>
      </c>
      <c r="R94" s="115" t="s">
        <v>1105</v>
      </c>
      <c r="S94" s="114">
        <v>0</v>
      </c>
      <c r="T94" s="114">
        <v>0</v>
      </c>
      <c r="U94" s="114" t="s">
        <v>1105</v>
      </c>
      <c r="V94" s="114">
        <v>0</v>
      </c>
      <c r="W94" s="114">
        <v>0</v>
      </c>
      <c r="X94" s="114" t="s">
        <v>1105</v>
      </c>
      <c r="Y94" s="114">
        <v>0</v>
      </c>
      <c r="Z94" s="114">
        <v>0</v>
      </c>
      <c r="AA94" s="114" t="s">
        <v>1105</v>
      </c>
      <c r="AB94" s="115">
        <v>0</v>
      </c>
      <c r="AC94" s="116">
        <v>6</v>
      </c>
      <c r="AD94" s="117" t="s">
        <v>1105</v>
      </c>
      <c r="AE94" s="114" t="s">
        <v>1105</v>
      </c>
      <c r="AF94" s="114">
        <v>0</v>
      </c>
      <c r="AG94" s="114" t="s">
        <v>1105</v>
      </c>
      <c r="AH94" s="115">
        <v>0</v>
      </c>
      <c r="AI94" s="114">
        <v>0</v>
      </c>
      <c r="AJ94" s="114">
        <v>0</v>
      </c>
      <c r="AK94" s="114">
        <v>0</v>
      </c>
      <c r="AL94" s="114">
        <v>0</v>
      </c>
      <c r="AM94" s="115">
        <v>0</v>
      </c>
      <c r="AN94" s="114">
        <v>0</v>
      </c>
      <c r="AO94" s="115">
        <v>0</v>
      </c>
      <c r="AP94" s="114" t="s">
        <v>1094</v>
      </c>
      <c r="AQ94" s="114">
        <v>0</v>
      </c>
      <c r="AR94" s="114">
        <v>0</v>
      </c>
      <c r="AS94" s="118">
        <v>0</v>
      </c>
    </row>
    <row r="95" spans="1:45" s="1" customFormat="1" ht="53.25" customHeight="1">
      <c r="A95" s="1" t="s">
        <v>106</v>
      </c>
      <c r="B95" s="1" t="s">
        <v>101</v>
      </c>
      <c r="C95" s="113" t="s">
        <v>102</v>
      </c>
      <c r="D95" s="114">
        <v>539</v>
      </c>
      <c r="E95" s="114">
        <v>914</v>
      </c>
      <c r="F95" s="2">
        <v>1.7</v>
      </c>
      <c r="G95" s="152">
        <v>2.8</v>
      </c>
      <c r="H95" s="154">
        <v>130</v>
      </c>
      <c r="I95" s="155" t="s">
        <v>1105</v>
      </c>
      <c r="J95" s="155">
        <v>41</v>
      </c>
      <c r="K95" s="155">
        <v>35</v>
      </c>
      <c r="L95" s="155">
        <v>8</v>
      </c>
      <c r="M95" s="155" t="s">
        <v>1105</v>
      </c>
      <c r="N95" s="155" t="s">
        <v>1105</v>
      </c>
      <c r="O95" s="155">
        <v>6</v>
      </c>
      <c r="P95" s="155">
        <v>31</v>
      </c>
      <c r="Q95" s="114">
        <v>42</v>
      </c>
      <c r="R95" s="115">
        <v>88</v>
      </c>
      <c r="S95" s="114" t="s">
        <v>1105</v>
      </c>
      <c r="T95" s="114">
        <v>6</v>
      </c>
      <c r="U95" s="114">
        <v>18</v>
      </c>
      <c r="V95" s="114">
        <v>0</v>
      </c>
      <c r="W95" s="114">
        <v>5</v>
      </c>
      <c r="X95" s="114">
        <v>12</v>
      </c>
      <c r="Y95" s="114" t="s">
        <v>1105</v>
      </c>
      <c r="Z95" s="114">
        <v>0</v>
      </c>
      <c r="AA95" s="114">
        <v>13</v>
      </c>
      <c r="AB95" s="115">
        <v>7</v>
      </c>
      <c r="AC95" s="116">
        <v>167</v>
      </c>
      <c r="AD95" s="117">
        <v>43</v>
      </c>
      <c r="AE95" s="114">
        <v>24</v>
      </c>
      <c r="AF95" s="114">
        <v>20</v>
      </c>
      <c r="AG95" s="114" t="s">
        <v>1105</v>
      </c>
      <c r="AH95" s="115">
        <v>11</v>
      </c>
      <c r="AI95" s="114">
        <v>22</v>
      </c>
      <c r="AJ95" s="114">
        <v>10</v>
      </c>
      <c r="AK95" s="114" t="s">
        <v>1105</v>
      </c>
      <c r="AL95" s="114">
        <v>5</v>
      </c>
      <c r="AM95" s="115" t="s">
        <v>1105</v>
      </c>
      <c r="AN95" s="114">
        <v>15</v>
      </c>
      <c r="AO95" s="115">
        <v>17</v>
      </c>
      <c r="AP95" s="114">
        <v>7</v>
      </c>
      <c r="AQ95" s="114">
        <v>6</v>
      </c>
      <c r="AR95" s="114">
        <v>16</v>
      </c>
      <c r="AS95" s="118">
        <v>12.5</v>
      </c>
    </row>
    <row r="96" spans="1:45" s="1" customFormat="1" ht="53.25" customHeight="1">
      <c r="A96" s="1" t="s">
        <v>107</v>
      </c>
      <c r="B96" s="1" t="s">
        <v>101</v>
      </c>
      <c r="C96" s="113" t="s">
        <v>102</v>
      </c>
      <c r="D96" s="114">
        <v>21</v>
      </c>
      <c r="E96" s="114">
        <v>29</v>
      </c>
      <c r="F96" s="2">
        <v>1.2</v>
      </c>
      <c r="G96" s="152">
        <v>1.6</v>
      </c>
      <c r="H96" s="154" t="s">
        <v>1105</v>
      </c>
      <c r="I96" s="155">
        <v>0</v>
      </c>
      <c r="J96" s="155">
        <v>0</v>
      </c>
      <c r="K96" s="155">
        <v>0</v>
      </c>
      <c r="L96" s="155">
        <v>0</v>
      </c>
      <c r="M96" s="155">
        <v>0</v>
      </c>
      <c r="N96" s="155">
        <v>0</v>
      </c>
      <c r="O96" s="155" t="s">
        <v>1105</v>
      </c>
      <c r="P96" s="155">
        <v>0</v>
      </c>
      <c r="Q96" s="114" t="s">
        <v>1105</v>
      </c>
      <c r="R96" s="115">
        <v>0</v>
      </c>
      <c r="S96" s="114">
        <v>0</v>
      </c>
      <c r="T96" s="114">
        <v>0</v>
      </c>
      <c r="U96" s="114" t="s">
        <v>1105</v>
      </c>
      <c r="V96" s="114">
        <v>0</v>
      </c>
      <c r="W96" s="114">
        <v>0</v>
      </c>
      <c r="X96" s="114">
        <v>0</v>
      </c>
      <c r="Y96" s="114">
        <v>0</v>
      </c>
      <c r="Z96" s="114">
        <v>0</v>
      </c>
      <c r="AA96" s="114">
        <v>0</v>
      </c>
      <c r="AB96" s="115">
        <v>0</v>
      </c>
      <c r="AC96" s="116" t="s">
        <v>1105</v>
      </c>
      <c r="AD96" s="117">
        <v>0</v>
      </c>
      <c r="AE96" s="114">
        <v>0</v>
      </c>
      <c r="AF96" s="114">
        <v>0</v>
      </c>
      <c r="AG96" s="114">
        <v>0</v>
      </c>
      <c r="AH96" s="115">
        <v>0</v>
      </c>
      <c r="AI96" s="114">
        <v>0</v>
      </c>
      <c r="AJ96" s="114">
        <v>0</v>
      </c>
      <c r="AK96" s="114">
        <v>0</v>
      </c>
      <c r="AL96" s="114">
        <v>0</v>
      </c>
      <c r="AM96" s="115">
        <v>0</v>
      </c>
      <c r="AN96" s="114" t="s">
        <v>1105</v>
      </c>
      <c r="AO96" s="115">
        <v>0</v>
      </c>
      <c r="AP96" s="114">
        <v>0</v>
      </c>
      <c r="AQ96" s="114" t="s">
        <v>1058</v>
      </c>
      <c r="AR96" s="114" t="s">
        <v>1058</v>
      </c>
      <c r="AS96" s="118">
        <v>0</v>
      </c>
    </row>
    <row r="97" spans="1:45" s="1" customFormat="1" ht="53.25" customHeight="1">
      <c r="A97" s="1" t="s">
        <v>108</v>
      </c>
      <c r="B97" s="1" t="s">
        <v>205</v>
      </c>
      <c r="C97" s="113" t="s">
        <v>102</v>
      </c>
      <c r="D97" s="114">
        <v>16</v>
      </c>
      <c r="E97" s="114">
        <v>23</v>
      </c>
      <c r="F97" s="2">
        <v>0.7</v>
      </c>
      <c r="G97" s="152">
        <v>1.1000000000000001</v>
      </c>
      <c r="H97" s="154" t="s">
        <v>1105</v>
      </c>
      <c r="I97" s="155">
        <v>0</v>
      </c>
      <c r="J97" s="155">
        <v>0</v>
      </c>
      <c r="K97" s="155" t="s">
        <v>1105</v>
      </c>
      <c r="L97" s="155">
        <v>0</v>
      </c>
      <c r="M97" s="155">
        <v>0</v>
      </c>
      <c r="N97" s="155" t="s">
        <v>1105</v>
      </c>
      <c r="O97" s="155">
        <v>0</v>
      </c>
      <c r="P97" s="155">
        <v>0</v>
      </c>
      <c r="Q97" s="114" t="s">
        <v>1105</v>
      </c>
      <c r="R97" s="115" t="s">
        <v>1105</v>
      </c>
      <c r="S97" s="114">
        <v>0</v>
      </c>
      <c r="T97" s="114">
        <v>0</v>
      </c>
      <c r="U97" s="114">
        <v>0</v>
      </c>
      <c r="V97" s="114">
        <v>0</v>
      </c>
      <c r="W97" s="114">
        <v>0</v>
      </c>
      <c r="X97" s="114">
        <v>0</v>
      </c>
      <c r="Y97" s="114">
        <v>0</v>
      </c>
      <c r="Z97" s="114">
        <v>0</v>
      </c>
      <c r="AA97" s="114">
        <v>0</v>
      </c>
      <c r="AB97" s="115">
        <v>0</v>
      </c>
      <c r="AC97" s="116" t="s">
        <v>1105</v>
      </c>
      <c r="AD97" s="117" t="s">
        <v>1105</v>
      </c>
      <c r="AE97" s="114">
        <v>0</v>
      </c>
      <c r="AF97" s="114" t="s">
        <v>1105</v>
      </c>
      <c r="AG97" s="114">
        <v>0</v>
      </c>
      <c r="AH97" s="115" t="s">
        <v>1105</v>
      </c>
      <c r="AI97" s="114" t="s">
        <v>1105</v>
      </c>
      <c r="AJ97" s="114">
        <v>0</v>
      </c>
      <c r="AK97" s="114">
        <v>0</v>
      </c>
      <c r="AL97" s="114" t="s">
        <v>1105</v>
      </c>
      <c r="AM97" s="115">
        <v>0</v>
      </c>
      <c r="AN97" s="114">
        <v>0</v>
      </c>
      <c r="AO97" s="115">
        <v>0</v>
      </c>
      <c r="AP97" s="114">
        <v>0</v>
      </c>
      <c r="AQ97" s="114">
        <v>0</v>
      </c>
      <c r="AR97" s="114">
        <v>0</v>
      </c>
      <c r="AS97" s="118">
        <v>0</v>
      </c>
    </row>
    <row r="98" spans="1:45" s="1" customFormat="1" ht="53.25" customHeight="1">
      <c r="A98" s="1" t="s">
        <v>109</v>
      </c>
      <c r="B98" s="1" t="s">
        <v>101</v>
      </c>
      <c r="C98" s="113" t="s">
        <v>102</v>
      </c>
      <c r="D98" s="114">
        <v>375</v>
      </c>
      <c r="E98" s="114">
        <v>672</v>
      </c>
      <c r="F98" s="2">
        <v>1.6</v>
      </c>
      <c r="G98" s="152">
        <v>2.8</v>
      </c>
      <c r="H98" s="154">
        <v>92</v>
      </c>
      <c r="I98" s="155" t="s">
        <v>1105</v>
      </c>
      <c r="J98" s="155">
        <v>17</v>
      </c>
      <c r="K98" s="155">
        <v>22</v>
      </c>
      <c r="L98" s="155">
        <v>5</v>
      </c>
      <c r="M98" s="155">
        <v>0</v>
      </c>
      <c r="N98" s="155">
        <v>5</v>
      </c>
      <c r="O98" s="155">
        <v>9</v>
      </c>
      <c r="P98" s="155">
        <v>32</v>
      </c>
      <c r="Q98" s="114">
        <v>22</v>
      </c>
      <c r="R98" s="115">
        <v>70</v>
      </c>
      <c r="S98" s="114" t="s">
        <v>1105</v>
      </c>
      <c r="T98" s="114">
        <v>5</v>
      </c>
      <c r="U98" s="114">
        <v>11</v>
      </c>
      <c r="V98" s="114" t="s">
        <v>1105</v>
      </c>
      <c r="W98" s="114">
        <v>8</v>
      </c>
      <c r="X98" s="114">
        <v>7</v>
      </c>
      <c r="Y98" s="114">
        <v>0</v>
      </c>
      <c r="Z98" s="114">
        <v>0</v>
      </c>
      <c r="AA98" s="114">
        <v>9</v>
      </c>
      <c r="AB98" s="115" t="s">
        <v>1105</v>
      </c>
      <c r="AC98" s="116">
        <v>141</v>
      </c>
      <c r="AD98" s="117">
        <v>27</v>
      </c>
      <c r="AE98" s="114">
        <v>14</v>
      </c>
      <c r="AF98" s="114">
        <v>13</v>
      </c>
      <c r="AG98" s="114" t="s">
        <v>1105</v>
      </c>
      <c r="AH98" s="115">
        <v>8</v>
      </c>
      <c r="AI98" s="114">
        <v>15</v>
      </c>
      <c r="AJ98" s="114">
        <v>5</v>
      </c>
      <c r="AK98" s="114" t="s">
        <v>1105</v>
      </c>
      <c r="AL98" s="114">
        <v>5</v>
      </c>
      <c r="AM98" s="115" t="s">
        <v>1105</v>
      </c>
      <c r="AN98" s="114">
        <v>15</v>
      </c>
      <c r="AO98" s="115">
        <v>18</v>
      </c>
      <c r="AP98" s="114">
        <v>6</v>
      </c>
      <c r="AQ98" s="114">
        <v>15</v>
      </c>
      <c r="AR98" s="114">
        <v>22</v>
      </c>
      <c r="AS98" s="118">
        <v>0</v>
      </c>
    </row>
    <row r="99" spans="1:45" s="1" customFormat="1" ht="53.25" customHeight="1">
      <c r="A99" s="1" t="s">
        <v>110</v>
      </c>
      <c r="B99" s="1" t="s">
        <v>101</v>
      </c>
      <c r="C99" s="113" t="s">
        <v>102</v>
      </c>
      <c r="D99" s="114">
        <v>206</v>
      </c>
      <c r="E99" s="114">
        <v>257</v>
      </c>
      <c r="F99" s="2">
        <v>2.2000000000000002</v>
      </c>
      <c r="G99" s="152">
        <v>2.7</v>
      </c>
      <c r="H99" s="154">
        <v>70</v>
      </c>
      <c r="I99" s="155" t="s">
        <v>1105</v>
      </c>
      <c r="J99" s="155">
        <v>13</v>
      </c>
      <c r="K99" s="155">
        <v>18</v>
      </c>
      <c r="L99" s="155" t="s">
        <v>1105</v>
      </c>
      <c r="M99" s="155">
        <v>0</v>
      </c>
      <c r="N99" s="155" t="s">
        <v>1105</v>
      </c>
      <c r="O99" s="155" t="s">
        <v>1105</v>
      </c>
      <c r="P99" s="155">
        <v>29</v>
      </c>
      <c r="Q99" s="114">
        <v>17</v>
      </c>
      <c r="R99" s="115">
        <v>53</v>
      </c>
      <c r="S99" s="114" t="s">
        <v>1105</v>
      </c>
      <c r="T99" s="114" t="s">
        <v>1105</v>
      </c>
      <c r="U99" s="114">
        <v>13</v>
      </c>
      <c r="V99" s="114" t="s">
        <v>1105</v>
      </c>
      <c r="W99" s="114">
        <v>7</v>
      </c>
      <c r="X99" s="114">
        <v>7</v>
      </c>
      <c r="Y99" s="114">
        <v>5</v>
      </c>
      <c r="Z99" s="114" t="s">
        <v>1105</v>
      </c>
      <c r="AA99" s="114" t="s">
        <v>1105</v>
      </c>
      <c r="AB99" s="115" t="s">
        <v>1105</v>
      </c>
      <c r="AC99" s="116">
        <v>75</v>
      </c>
      <c r="AD99" s="117">
        <v>21</v>
      </c>
      <c r="AE99" s="114">
        <v>13</v>
      </c>
      <c r="AF99" s="114">
        <v>8</v>
      </c>
      <c r="AG99" s="114" t="s">
        <v>1105</v>
      </c>
      <c r="AH99" s="115">
        <v>6</v>
      </c>
      <c r="AI99" s="114">
        <v>12</v>
      </c>
      <c r="AJ99" s="114">
        <v>5</v>
      </c>
      <c r="AK99" s="114" t="s">
        <v>1105</v>
      </c>
      <c r="AL99" s="114" t="s">
        <v>1105</v>
      </c>
      <c r="AM99" s="115" t="s">
        <v>1105</v>
      </c>
      <c r="AN99" s="114">
        <v>7</v>
      </c>
      <c r="AO99" s="115">
        <v>22</v>
      </c>
      <c r="AP99" s="114">
        <v>11</v>
      </c>
      <c r="AQ99" s="114" t="s">
        <v>1058</v>
      </c>
      <c r="AR99" s="114">
        <v>6</v>
      </c>
      <c r="AS99" s="118">
        <v>0</v>
      </c>
    </row>
    <row r="100" spans="1:45" s="1" customFormat="1" ht="53.25" customHeight="1">
      <c r="A100" s="1" t="s">
        <v>111</v>
      </c>
      <c r="B100" s="1" t="s">
        <v>101</v>
      </c>
      <c r="C100" s="113" t="s">
        <v>102</v>
      </c>
      <c r="D100" s="114">
        <v>603</v>
      </c>
      <c r="E100" s="114">
        <v>1009</v>
      </c>
      <c r="F100" s="2">
        <v>1.7</v>
      </c>
      <c r="G100" s="152">
        <v>2.9</v>
      </c>
      <c r="H100" s="154">
        <v>165</v>
      </c>
      <c r="I100" s="155">
        <v>5</v>
      </c>
      <c r="J100" s="155">
        <v>48</v>
      </c>
      <c r="K100" s="155">
        <v>56</v>
      </c>
      <c r="L100" s="155">
        <v>6</v>
      </c>
      <c r="M100" s="155" t="s">
        <v>1105</v>
      </c>
      <c r="N100" s="155">
        <v>7</v>
      </c>
      <c r="O100" s="155">
        <v>9</v>
      </c>
      <c r="P100" s="155">
        <v>33</v>
      </c>
      <c r="Q100" s="114">
        <v>49</v>
      </c>
      <c r="R100" s="115">
        <v>116</v>
      </c>
      <c r="S100" s="114">
        <v>13</v>
      </c>
      <c r="T100" s="114">
        <v>6</v>
      </c>
      <c r="U100" s="114">
        <v>27</v>
      </c>
      <c r="V100" s="114">
        <v>0</v>
      </c>
      <c r="W100" s="114" t="s">
        <v>1105</v>
      </c>
      <c r="X100" s="114">
        <v>20</v>
      </c>
      <c r="Y100" s="114" t="s">
        <v>1105</v>
      </c>
      <c r="Z100" s="114" t="s">
        <v>1105</v>
      </c>
      <c r="AA100" s="114">
        <v>24</v>
      </c>
      <c r="AB100" s="115">
        <v>7</v>
      </c>
      <c r="AC100" s="116">
        <v>231</v>
      </c>
      <c r="AD100" s="117">
        <v>62</v>
      </c>
      <c r="AE100" s="114">
        <v>25</v>
      </c>
      <c r="AF100" s="114">
        <v>37</v>
      </c>
      <c r="AG100" s="114" t="s">
        <v>1105</v>
      </c>
      <c r="AH100" s="115">
        <v>17</v>
      </c>
      <c r="AI100" s="114">
        <v>44</v>
      </c>
      <c r="AJ100" s="114">
        <v>20</v>
      </c>
      <c r="AK100" s="114" t="s">
        <v>1105</v>
      </c>
      <c r="AL100" s="114">
        <v>14</v>
      </c>
      <c r="AM100" s="115">
        <v>6</v>
      </c>
      <c r="AN100" s="114">
        <v>14</v>
      </c>
      <c r="AO100" s="115">
        <v>20</v>
      </c>
      <c r="AP100" s="114">
        <v>10</v>
      </c>
      <c r="AQ100" s="114">
        <v>10</v>
      </c>
      <c r="AR100" s="114">
        <v>21</v>
      </c>
      <c r="AS100" s="118">
        <v>11.111111111111111</v>
      </c>
    </row>
    <row r="101" spans="1:45" s="1" customFormat="1" ht="53.25" customHeight="1">
      <c r="A101" s="1" t="s">
        <v>112</v>
      </c>
      <c r="B101" s="1" t="s">
        <v>101</v>
      </c>
      <c r="C101" s="113" t="s">
        <v>102</v>
      </c>
      <c r="D101" s="114">
        <v>109</v>
      </c>
      <c r="E101" s="114">
        <v>155</v>
      </c>
      <c r="F101" s="2">
        <v>1.2</v>
      </c>
      <c r="G101" s="152">
        <v>1.7</v>
      </c>
      <c r="H101" s="154">
        <v>30</v>
      </c>
      <c r="I101" s="155" t="s">
        <v>1105</v>
      </c>
      <c r="J101" s="155">
        <v>11</v>
      </c>
      <c r="K101" s="155">
        <v>9</v>
      </c>
      <c r="L101" s="155" t="s">
        <v>1105</v>
      </c>
      <c r="M101" s="155">
        <v>0</v>
      </c>
      <c r="N101" s="155">
        <v>0</v>
      </c>
      <c r="O101" s="155">
        <v>0</v>
      </c>
      <c r="P101" s="155" t="s">
        <v>1105</v>
      </c>
      <c r="Q101" s="114">
        <v>10</v>
      </c>
      <c r="R101" s="115">
        <v>20</v>
      </c>
      <c r="S101" s="114">
        <v>0</v>
      </c>
      <c r="T101" s="114">
        <v>0</v>
      </c>
      <c r="U101" s="114" t="s">
        <v>1105</v>
      </c>
      <c r="V101" s="114">
        <v>0</v>
      </c>
      <c r="W101" s="114" t="s">
        <v>1105</v>
      </c>
      <c r="X101" s="114" t="s">
        <v>1105</v>
      </c>
      <c r="Y101" s="114">
        <v>0</v>
      </c>
      <c r="Z101" s="114">
        <v>0</v>
      </c>
      <c r="AA101" s="114">
        <v>5</v>
      </c>
      <c r="AB101" s="115">
        <v>0</v>
      </c>
      <c r="AC101" s="116">
        <v>36</v>
      </c>
      <c r="AD101" s="117">
        <v>12</v>
      </c>
      <c r="AE101" s="114">
        <v>7</v>
      </c>
      <c r="AF101" s="114">
        <v>5</v>
      </c>
      <c r="AG101" s="114">
        <v>0</v>
      </c>
      <c r="AH101" s="115" t="s">
        <v>1105</v>
      </c>
      <c r="AI101" s="114">
        <v>8</v>
      </c>
      <c r="AJ101" s="114" t="s">
        <v>1105</v>
      </c>
      <c r="AK101" s="114" t="s">
        <v>1105</v>
      </c>
      <c r="AL101" s="114" t="s">
        <v>1105</v>
      </c>
      <c r="AM101" s="115" t="s">
        <v>1105</v>
      </c>
      <c r="AN101" s="114" t="s">
        <v>1105</v>
      </c>
      <c r="AO101" s="115" t="s">
        <v>1105</v>
      </c>
      <c r="AP101" s="114" t="s">
        <v>1094</v>
      </c>
      <c r="AQ101" s="114" t="s">
        <v>1058</v>
      </c>
      <c r="AR101" s="114" t="s">
        <v>1058</v>
      </c>
      <c r="AS101" s="118">
        <v>0</v>
      </c>
    </row>
    <row r="102" spans="1:45" s="1" customFormat="1" ht="53.25" customHeight="1">
      <c r="A102" s="1" t="s">
        <v>113</v>
      </c>
      <c r="B102" s="1" t="s">
        <v>101</v>
      </c>
      <c r="C102" s="113" t="s">
        <v>102</v>
      </c>
      <c r="D102" s="114">
        <v>104</v>
      </c>
      <c r="E102" s="114">
        <v>138</v>
      </c>
      <c r="F102" s="2">
        <v>1.7</v>
      </c>
      <c r="G102" s="152">
        <v>2.2000000000000002</v>
      </c>
      <c r="H102" s="154">
        <v>24</v>
      </c>
      <c r="I102" s="155" t="s">
        <v>1105</v>
      </c>
      <c r="J102" s="155">
        <v>5</v>
      </c>
      <c r="K102" s="155">
        <v>7</v>
      </c>
      <c r="L102" s="155" t="s">
        <v>1105</v>
      </c>
      <c r="M102" s="155">
        <v>0</v>
      </c>
      <c r="N102" s="155" t="s">
        <v>1105</v>
      </c>
      <c r="O102" s="155" t="s">
        <v>1105</v>
      </c>
      <c r="P102" s="155" t="s">
        <v>1105</v>
      </c>
      <c r="Q102" s="114">
        <v>10</v>
      </c>
      <c r="R102" s="115">
        <v>14</v>
      </c>
      <c r="S102" s="114">
        <v>0</v>
      </c>
      <c r="T102" s="114">
        <v>0</v>
      </c>
      <c r="U102" s="114">
        <v>9</v>
      </c>
      <c r="V102" s="114">
        <v>0</v>
      </c>
      <c r="W102" s="114">
        <v>0</v>
      </c>
      <c r="X102" s="114">
        <v>5</v>
      </c>
      <c r="Y102" s="114">
        <v>0</v>
      </c>
      <c r="Z102" s="114">
        <v>0</v>
      </c>
      <c r="AA102" s="114">
        <v>6</v>
      </c>
      <c r="AB102" s="115" t="s">
        <v>1105</v>
      </c>
      <c r="AC102" s="116">
        <v>30</v>
      </c>
      <c r="AD102" s="117">
        <v>8</v>
      </c>
      <c r="AE102" s="114" t="s">
        <v>1105</v>
      </c>
      <c r="AF102" s="114">
        <v>5</v>
      </c>
      <c r="AG102" s="114">
        <v>0</v>
      </c>
      <c r="AH102" s="115" t="s">
        <v>1105</v>
      </c>
      <c r="AI102" s="114">
        <v>5</v>
      </c>
      <c r="AJ102" s="114" t="s">
        <v>1105</v>
      </c>
      <c r="AK102" s="114">
        <v>0</v>
      </c>
      <c r="AL102" s="114" t="s">
        <v>1105</v>
      </c>
      <c r="AM102" s="115" t="s">
        <v>1105</v>
      </c>
      <c r="AN102" s="114" t="s">
        <v>1105</v>
      </c>
      <c r="AO102" s="115" t="s">
        <v>1105</v>
      </c>
      <c r="AP102" s="114">
        <v>0</v>
      </c>
      <c r="AQ102" s="114" t="s">
        <v>1058</v>
      </c>
      <c r="AR102" s="114" t="s">
        <v>1058</v>
      </c>
      <c r="AS102" s="118">
        <v>0</v>
      </c>
    </row>
    <row r="103" spans="1:45" s="1" customFormat="1" ht="53.25" customHeight="1">
      <c r="A103" s="1" t="s">
        <v>114</v>
      </c>
      <c r="B103" s="1" t="s">
        <v>101</v>
      </c>
      <c r="C103" s="113" t="s">
        <v>102</v>
      </c>
      <c r="D103" s="114">
        <v>431</v>
      </c>
      <c r="E103" s="114">
        <v>818</v>
      </c>
      <c r="F103" s="2">
        <v>2.1</v>
      </c>
      <c r="G103" s="152">
        <v>4</v>
      </c>
      <c r="H103" s="154">
        <v>125</v>
      </c>
      <c r="I103" s="155" t="s">
        <v>1105</v>
      </c>
      <c r="J103" s="155">
        <v>33</v>
      </c>
      <c r="K103" s="155">
        <v>40</v>
      </c>
      <c r="L103" s="155" t="s">
        <v>1105</v>
      </c>
      <c r="M103" s="155">
        <v>0</v>
      </c>
      <c r="N103" s="155">
        <v>7</v>
      </c>
      <c r="O103" s="155">
        <v>8</v>
      </c>
      <c r="P103" s="155">
        <v>30</v>
      </c>
      <c r="Q103" s="114">
        <v>28</v>
      </c>
      <c r="R103" s="115">
        <v>97</v>
      </c>
      <c r="S103" s="114">
        <v>5</v>
      </c>
      <c r="T103" s="114">
        <v>7</v>
      </c>
      <c r="U103" s="114">
        <v>9</v>
      </c>
      <c r="V103" s="114" t="s">
        <v>1105</v>
      </c>
      <c r="W103" s="114">
        <v>13</v>
      </c>
      <c r="X103" s="114">
        <v>8</v>
      </c>
      <c r="Y103" s="114">
        <v>0</v>
      </c>
      <c r="Z103" s="114">
        <v>7</v>
      </c>
      <c r="AA103" s="114">
        <v>8</v>
      </c>
      <c r="AB103" s="115" t="s">
        <v>1105</v>
      </c>
      <c r="AC103" s="116">
        <v>193</v>
      </c>
      <c r="AD103" s="117">
        <v>44</v>
      </c>
      <c r="AE103" s="114">
        <v>18</v>
      </c>
      <c r="AF103" s="114">
        <v>26</v>
      </c>
      <c r="AG103" s="114" t="s">
        <v>1105</v>
      </c>
      <c r="AH103" s="115">
        <v>12</v>
      </c>
      <c r="AI103" s="114">
        <v>30</v>
      </c>
      <c r="AJ103" s="114">
        <v>16</v>
      </c>
      <c r="AK103" s="114" t="s">
        <v>1105</v>
      </c>
      <c r="AL103" s="114">
        <v>7</v>
      </c>
      <c r="AM103" s="115" t="s">
        <v>1105</v>
      </c>
      <c r="AN103" s="114">
        <v>11</v>
      </c>
      <c r="AO103" s="115">
        <v>22</v>
      </c>
      <c r="AP103" s="114">
        <v>13</v>
      </c>
      <c r="AQ103" s="114">
        <v>8</v>
      </c>
      <c r="AR103" s="114">
        <v>20</v>
      </c>
      <c r="AS103" s="118">
        <v>0</v>
      </c>
    </row>
    <row r="104" spans="1:45" s="1" customFormat="1" ht="53.25" customHeight="1">
      <c r="A104" s="1" t="s">
        <v>115</v>
      </c>
      <c r="B104" s="1" t="s">
        <v>101</v>
      </c>
      <c r="C104" s="113" t="s">
        <v>102</v>
      </c>
      <c r="D104" s="114">
        <v>44</v>
      </c>
      <c r="E104" s="114">
        <v>73</v>
      </c>
      <c r="F104" s="2">
        <v>1.6</v>
      </c>
      <c r="G104" s="152">
        <v>2.7</v>
      </c>
      <c r="H104" s="154">
        <v>12</v>
      </c>
      <c r="I104" s="155">
        <v>0</v>
      </c>
      <c r="J104" s="155" t="s">
        <v>1105</v>
      </c>
      <c r="K104" s="155" t="s">
        <v>1105</v>
      </c>
      <c r="L104" s="155" t="s">
        <v>1105</v>
      </c>
      <c r="M104" s="155">
        <v>0</v>
      </c>
      <c r="N104" s="155">
        <v>0</v>
      </c>
      <c r="O104" s="155">
        <v>6</v>
      </c>
      <c r="P104" s="155" t="s">
        <v>1105</v>
      </c>
      <c r="Q104" s="114" t="s">
        <v>1105</v>
      </c>
      <c r="R104" s="115">
        <v>10</v>
      </c>
      <c r="S104" s="114">
        <v>0</v>
      </c>
      <c r="T104" s="114">
        <v>0</v>
      </c>
      <c r="U104" s="114" t="s">
        <v>1105</v>
      </c>
      <c r="V104" s="114">
        <v>0</v>
      </c>
      <c r="W104" s="114" t="s">
        <v>1105</v>
      </c>
      <c r="X104" s="114">
        <v>0</v>
      </c>
      <c r="Y104" s="114">
        <v>0</v>
      </c>
      <c r="Z104" s="114">
        <v>0</v>
      </c>
      <c r="AA104" s="114" t="s">
        <v>1105</v>
      </c>
      <c r="AB104" s="115">
        <v>0</v>
      </c>
      <c r="AC104" s="116">
        <v>16</v>
      </c>
      <c r="AD104" s="117" t="s">
        <v>1105</v>
      </c>
      <c r="AE104" s="114" t="s">
        <v>1105</v>
      </c>
      <c r="AF104" s="114">
        <v>0</v>
      </c>
      <c r="AG104" s="114">
        <v>0</v>
      </c>
      <c r="AH104" s="115" t="s">
        <v>1105</v>
      </c>
      <c r="AI104" s="114" t="s">
        <v>1105</v>
      </c>
      <c r="AJ104" s="114">
        <v>0</v>
      </c>
      <c r="AK104" s="114">
        <v>0</v>
      </c>
      <c r="AL104" s="114">
        <v>0</v>
      </c>
      <c r="AM104" s="115" t="s">
        <v>1105</v>
      </c>
      <c r="AN104" s="114">
        <v>0</v>
      </c>
      <c r="AO104" s="115" t="s">
        <v>1105</v>
      </c>
      <c r="AP104" s="114">
        <v>0</v>
      </c>
      <c r="AQ104" s="114">
        <v>0</v>
      </c>
      <c r="AR104" s="114">
        <v>0</v>
      </c>
      <c r="AS104" s="118">
        <v>0</v>
      </c>
    </row>
    <row r="105" spans="1:45" s="1" customFormat="1" ht="53.25" customHeight="1">
      <c r="A105" s="1" t="s">
        <v>116</v>
      </c>
      <c r="B105" s="1" t="s">
        <v>101</v>
      </c>
      <c r="C105" s="113" t="s">
        <v>102</v>
      </c>
      <c r="D105" s="114">
        <v>159</v>
      </c>
      <c r="E105" s="114">
        <v>183</v>
      </c>
      <c r="F105" s="2">
        <v>2.5</v>
      </c>
      <c r="G105" s="152">
        <v>2.8</v>
      </c>
      <c r="H105" s="154">
        <v>33</v>
      </c>
      <c r="I105" s="155" t="s">
        <v>1105</v>
      </c>
      <c r="J105" s="155">
        <v>11</v>
      </c>
      <c r="K105" s="155">
        <v>8</v>
      </c>
      <c r="L105" s="155" t="s">
        <v>1105</v>
      </c>
      <c r="M105" s="155" t="s">
        <v>1105</v>
      </c>
      <c r="N105" s="155">
        <v>0</v>
      </c>
      <c r="O105" s="155" t="s">
        <v>1105</v>
      </c>
      <c r="P105" s="155">
        <v>7</v>
      </c>
      <c r="Q105" s="114">
        <v>17</v>
      </c>
      <c r="R105" s="115">
        <v>16</v>
      </c>
      <c r="S105" s="114">
        <v>0</v>
      </c>
      <c r="T105" s="114" t="s">
        <v>1105</v>
      </c>
      <c r="U105" s="114">
        <v>8</v>
      </c>
      <c r="V105" s="114">
        <v>0</v>
      </c>
      <c r="W105" s="114" t="s">
        <v>1105</v>
      </c>
      <c r="X105" s="114" t="s">
        <v>1105</v>
      </c>
      <c r="Y105" s="114">
        <v>0</v>
      </c>
      <c r="Z105" s="114" t="s">
        <v>1105</v>
      </c>
      <c r="AA105" s="114" t="s">
        <v>1105</v>
      </c>
      <c r="AB105" s="115">
        <v>0</v>
      </c>
      <c r="AC105" s="116">
        <v>32</v>
      </c>
      <c r="AD105" s="117">
        <v>11</v>
      </c>
      <c r="AE105" s="114">
        <v>5</v>
      </c>
      <c r="AF105" s="114">
        <v>6</v>
      </c>
      <c r="AG105" s="114" t="s">
        <v>1105</v>
      </c>
      <c r="AH105" s="115" t="s">
        <v>1105</v>
      </c>
      <c r="AI105" s="114" t="s">
        <v>1105</v>
      </c>
      <c r="AJ105" s="114" t="s">
        <v>1105</v>
      </c>
      <c r="AK105" s="114">
        <v>0</v>
      </c>
      <c r="AL105" s="114" t="s">
        <v>1105</v>
      </c>
      <c r="AM105" s="115">
        <v>0</v>
      </c>
      <c r="AN105" s="114" t="s">
        <v>1105</v>
      </c>
      <c r="AO105" s="115" t="s">
        <v>1105</v>
      </c>
      <c r="AP105" s="114">
        <v>6</v>
      </c>
      <c r="AQ105" s="114" t="s">
        <v>1058</v>
      </c>
      <c r="AR105" s="114" t="s">
        <v>1058</v>
      </c>
      <c r="AS105" s="118">
        <v>0</v>
      </c>
    </row>
    <row r="106" spans="1:45" s="1" customFormat="1" ht="53.25" customHeight="1">
      <c r="A106" s="1" t="s">
        <v>117</v>
      </c>
      <c r="B106" s="1" t="s">
        <v>101</v>
      </c>
      <c r="C106" s="113" t="s">
        <v>102</v>
      </c>
      <c r="D106" s="114">
        <v>53</v>
      </c>
      <c r="E106" s="114">
        <v>64</v>
      </c>
      <c r="F106" s="2">
        <v>1.3</v>
      </c>
      <c r="G106" s="152">
        <v>1.5</v>
      </c>
      <c r="H106" s="154">
        <v>7</v>
      </c>
      <c r="I106" s="155">
        <v>0</v>
      </c>
      <c r="J106" s="155" t="s">
        <v>1105</v>
      </c>
      <c r="K106" s="155" t="s">
        <v>1105</v>
      </c>
      <c r="L106" s="155">
        <v>0</v>
      </c>
      <c r="M106" s="155">
        <v>0</v>
      </c>
      <c r="N106" s="155" t="s">
        <v>1105</v>
      </c>
      <c r="O106" s="155" t="s">
        <v>1105</v>
      </c>
      <c r="P106" s="155" t="s">
        <v>1105</v>
      </c>
      <c r="Q106" s="114" t="s">
        <v>1105</v>
      </c>
      <c r="R106" s="115" t="s">
        <v>1105</v>
      </c>
      <c r="S106" s="114">
        <v>0</v>
      </c>
      <c r="T106" s="114">
        <v>0</v>
      </c>
      <c r="U106" s="114" t="s">
        <v>1105</v>
      </c>
      <c r="V106" s="114">
        <v>0</v>
      </c>
      <c r="W106" s="114">
        <v>0</v>
      </c>
      <c r="X106" s="114" t="s">
        <v>1105</v>
      </c>
      <c r="Y106" s="114">
        <v>0</v>
      </c>
      <c r="Z106" s="114">
        <v>0</v>
      </c>
      <c r="AA106" s="114">
        <v>0</v>
      </c>
      <c r="AB106" s="115" t="s">
        <v>1105</v>
      </c>
      <c r="AC106" s="116">
        <v>10</v>
      </c>
      <c r="AD106" s="117" t="s">
        <v>1105</v>
      </c>
      <c r="AE106" s="114" t="s">
        <v>1105</v>
      </c>
      <c r="AF106" s="114">
        <v>0</v>
      </c>
      <c r="AG106" s="114">
        <v>0</v>
      </c>
      <c r="AH106" s="115" t="s">
        <v>1105</v>
      </c>
      <c r="AI106" s="114">
        <v>0</v>
      </c>
      <c r="AJ106" s="114">
        <v>0</v>
      </c>
      <c r="AK106" s="114">
        <v>0</v>
      </c>
      <c r="AL106" s="114">
        <v>0</v>
      </c>
      <c r="AM106" s="115">
        <v>0</v>
      </c>
      <c r="AN106" s="114" t="s">
        <v>1105</v>
      </c>
      <c r="AO106" s="115">
        <v>0</v>
      </c>
      <c r="AP106" s="114">
        <v>0</v>
      </c>
      <c r="AQ106" s="114" t="s">
        <v>1058</v>
      </c>
      <c r="AR106" s="114" t="s">
        <v>1058</v>
      </c>
      <c r="AS106" s="118">
        <v>0</v>
      </c>
    </row>
    <row r="107" spans="1:45" s="1" customFormat="1" ht="53.25" customHeight="1">
      <c r="A107" s="1" t="s">
        <v>118</v>
      </c>
      <c r="B107" s="1" t="s">
        <v>101</v>
      </c>
      <c r="C107" s="113" t="s">
        <v>102</v>
      </c>
      <c r="D107" s="114">
        <v>516</v>
      </c>
      <c r="E107" s="114">
        <v>659</v>
      </c>
      <c r="F107" s="2">
        <v>2.2000000000000002</v>
      </c>
      <c r="G107" s="152">
        <v>2.7</v>
      </c>
      <c r="H107" s="154">
        <v>122</v>
      </c>
      <c r="I107" s="155">
        <v>5</v>
      </c>
      <c r="J107" s="155">
        <v>46</v>
      </c>
      <c r="K107" s="155">
        <v>32</v>
      </c>
      <c r="L107" s="155" t="s">
        <v>1105</v>
      </c>
      <c r="M107" s="155">
        <v>0</v>
      </c>
      <c r="N107" s="155" t="s">
        <v>1105</v>
      </c>
      <c r="O107" s="155">
        <v>13</v>
      </c>
      <c r="P107" s="155">
        <v>20</v>
      </c>
      <c r="Q107" s="114">
        <v>56</v>
      </c>
      <c r="R107" s="115">
        <v>67</v>
      </c>
      <c r="S107" s="114" t="s">
        <v>1105</v>
      </c>
      <c r="T107" s="114" t="s">
        <v>1105</v>
      </c>
      <c r="U107" s="114">
        <v>24</v>
      </c>
      <c r="V107" s="114">
        <v>0</v>
      </c>
      <c r="W107" s="114">
        <v>15</v>
      </c>
      <c r="X107" s="114">
        <v>7</v>
      </c>
      <c r="Y107" s="114">
        <v>0</v>
      </c>
      <c r="Z107" s="114">
        <v>0</v>
      </c>
      <c r="AA107" s="114">
        <v>12</v>
      </c>
      <c r="AB107" s="115" t="s">
        <v>1105</v>
      </c>
      <c r="AC107" s="116">
        <v>142</v>
      </c>
      <c r="AD107" s="117">
        <v>35</v>
      </c>
      <c r="AE107" s="114">
        <v>14</v>
      </c>
      <c r="AF107" s="114">
        <v>20</v>
      </c>
      <c r="AG107" s="114" t="s">
        <v>1105</v>
      </c>
      <c r="AH107" s="115">
        <v>12</v>
      </c>
      <c r="AI107" s="114">
        <v>18</v>
      </c>
      <c r="AJ107" s="114">
        <v>7</v>
      </c>
      <c r="AK107" s="114" t="s">
        <v>1105</v>
      </c>
      <c r="AL107" s="114">
        <v>6</v>
      </c>
      <c r="AM107" s="115" t="s">
        <v>1105</v>
      </c>
      <c r="AN107" s="114">
        <v>5</v>
      </c>
      <c r="AO107" s="115">
        <v>14</v>
      </c>
      <c r="AP107" s="114">
        <v>10</v>
      </c>
      <c r="AQ107" s="114" t="s">
        <v>1058</v>
      </c>
      <c r="AR107" s="114">
        <v>10</v>
      </c>
      <c r="AS107" s="118">
        <v>22.222222222222221</v>
      </c>
    </row>
    <row r="108" spans="1:45" s="1" customFormat="1" ht="53.25" customHeight="1">
      <c r="A108" s="1" t="s">
        <v>119</v>
      </c>
      <c r="B108" s="1" t="s">
        <v>101</v>
      </c>
      <c r="C108" s="113" t="s">
        <v>102</v>
      </c>
      <c r="D108" s="114">
        <v>12631</v>
      </c>
      <c r="E108" s="114">
        <v>20793</v>
      </c>
      <c r="F108" s="2">
        <v>5.2</v>
      </c>
      <c r="G108" s="152">
        <v>8.5</v>
      </c>
      <c r="H108" s="154">
        <v>3835</v>
      </c>
      <c r="I108" s="155">
        <v>76</v>
      </c>
      <c r="J108" s="155">
        <v>911</v>
      </c>
      <c r="K108" s="155">
        <v>1182</v>
      </c>
      <c r="L108" s="155">
        <v>94</v>
      </c>
      <c r="M108" s="155">
        <v>31</v>
      </c>
      <c r="N108" s="155">
        <v>124</v>
      </c>
      <c r="O108" s="155">
        <v>193</v>
      </c>
      <c r="P108" s="155">
        <v>1224</v>
      </c>
      <c r="Q108" s="114">
        <v>620</v>
      </c>
      <c r="R108" s="115">
        <v>3216</v>
      </c>
      <c r="S108" s="114">
        <v>409</v>
      </c>
      <c r="T108" s="114">
        <v>116</v>
      </c>
      <c r="U108" s="114">
        <v>196</v>
      </c>
      <c r="V108" s="114">
        <v>115</v>
      </c>
      <c r="W108" s="114">
        <v>444</v>
      </c>
      <c r="X108" s="114">
        <v>275</v>
      </c>
      <c r="Y108" s="114">
        <v>127</v>
      </c>
      <c r="Z108" s="114">
        <v>170</v>
      </c>
      <c r="AA108" s="114">
        <v>157</v>
      </c>
      <c r="AB108" s="115">
        <v>118</v>
      </c>
      <c r="AC108" s="116">
        <v>5409</v>
      </c>
      <c r="AD108" s="117">
        <v>1276</v>
      </c>
      <c r="AE108" s="114">
        <v>660</v>
      </c>
      <c r="AF108" s="114">
        <v>616</v>
      </c>
      <c r="AG108" s="114">
        <v>105</v>
      </c>
      <c r="AH108" s="115">
        <v>255</v>
      </c>
      <c r="AI108" s="114">
        <v>861</v>
      </c>
      <c r="AJ108" s="114">
        <v>270</v>
      </c>
      <c r="AK108" s="114">
        <v>121</v>
      </c>
      <c r="AL108" s="114">
        <v>344</v>
      </c>
      <c r="AM108" s="115">
        <v>127</v>
      </c>
      <c r="AN108" s="114">
        <v>452</v>
      </c>
      <c r="AO108" s="115">
        <v>754</v>
      </c>
      <c r="AP108" s="114">
        <v>357</v>
      </c>
      <c r="AQ108" s="114">
        <v>339</v>
      </c>
      <c r="AR108" s="114">
        <v>789</v>
      </c>
      <c r="AS108" s="118">
        <v>8.5889570552147241</v>
      </c>
    </row>
    <row r="109" spans="1:45" s="1" customFormat="1" ht="53.25" customHeight="1">
      <c r="A109" s="1" t="s">
        <v>120</v>
      </c>
      <c r="B109" s="1" t="s">
        <v>101</v>
      </c>
      <c r="C109" s="113" t="s">
        <v>102</v>
      </c>
      <c r="D109" s="114">
        <v>105</v>
      </c>
      <c r="E109" s="114">
        <v>125</v>
      </c>
      <c r="F109" s="2">
        <v>2.2000000000000002</v>
      </c>
      <c r="G109" s="152">
        <v>2.7</v>
      </c>
      <c r="H109" s="154">
        <v>22</v>
      </c>
      <c r="I109" s="155">
        <v>0</v>
      </c>
      <c r="J109" s="155">
        <v>9</v>
      </c>
      <c r="K109" s="155">
        <v>6</v>
      </c>
      <c r="L109" s="155" t="s">
        <v>1105</v>
      </c>
      <c r="M109" s="155">
        <v>0</v>
      </c>
      <c r="N109" s="155">
        <v>0</v>
      </c>
      <c r="O109" s="155" t="s">
        <v>1105</v>
      </c>
      <c r="P109" s="155" t="s">
        <v>1105</v>
      </c>
      <c r="Q109" s="114">
        <v>14</v>
      </c>
      <c r="R109" s="115">
        <v>8</v>
      </c>
      <c r="S109" s="114">
        <v>0</v>
      </c>
      <c r="T109" s="114">
        <v>0</v>
      </c>
      <c r="U109" s="114">
        <v>8</v>
      </c>
      <c r="V109" s="114">
        <v>0</v>
      </c>
      <c r="W109" s="114">
        <v>0</v>
      </c>
      <c r="X109" s="114">
        <v>0</v>
      </c>
      <c r="Y109" s="114">
        <v>0</v>
      </c>
      <c r="Z109" s="114" t="s">
        <v>1105</v>
      </c>
      <c r="AA109" s="114" t="s">
        <v>1105</v>
      </c>
      <c r="AB109" s="115">
        <v>0</v>
      </c>
      <c r="AC109" s="116">
        <v>22</v>
      </c>
      <c r="AD109" s="117">
        <v>7</v>
      </c>
      <c r="AE109" s="114" t="s">
        <v>1105</v>
      </c>
      <c r="AF109" s="114" t="s">
        <v>1105</v>
      </c>
      <c r="AG109" s="114" t="s">
        <v>1105</v>
      </c>
      <c r="AH109" s="115" t="s">
        <v>1105</v>
      </c>
      <c r="AI109" s="114" t="s">
        <v>1105</v>
      </c>
      <c r="AJ109" s="114" t="s">
        <v>1105</v>
      </c>
      <c r="AK109" s="114">
        <v>0</v>
      </c>
      <c r="AL109" s="114" t="s">
        <v>1105</v>
      </c>
      <c r="AM109" s="115" t="s">
        <v>1105</v>
      </c>
      <c r="AN109" s="114" t="s">
        <v>1105</v>
      </c>
      <c r="AO109" s="115" t="s">
        <v>1105</v>
      </c>
      <c r="AP109" s="114" t="s">
        <v>1094</v>
      </c>
      <c r="AQ109" s="114" t="s">
        <v>1058</v>
      </c>
      <c r="AR109" s="114" t="s">
        <v>1058</v>
      </c>
      <c r="AS109" s="118">
        <v>0</v>
      </c>
    </row>
    <row r="110" spans="1:45" s="1" customFormat="1" ht="53.25" customHeight="1">
      <c r="A110" s="1" t="s">
        <v>121</v>
      </c>
      <c r="B110" s="1" t="s">
        <v>101</v>
      </c>
      <c r="C110" s="113" t="s">
        <v>102</v>
      </c>
      <c r="D110" s="114">
        <v>557</v>
      </c>
      <c r="E110" s="114">
        <v>752</v>
      </c>
      <c r="F110" s="2">
        <v>2.7</v>
      </c>
      <c r="G110" s="152">
        <v>3.6</v>
      </c>
      <c r="H110" s="154">
        <v>115</v>
      </c>
      <c r="I110" s="155">
        <v>5</v>
      </c>
      <c r="J110" s="155">
        <v>27</v>
      </c>
      <c r="K110" s="155">
        <v>38</v>
      </c>
      <c r="L110" s="155">
        <v>9</v>
      </c>
      <c r="M110" s="155" t="s">
        <v>1105</v>
      </c>
      <c r="N110" s="155" t="s">
        <v>1105</v>
      </c>
      <c r="O110" s="155" t="s">
        <v>1105</v>
      </c>
      <c r="P110" s="155">
        <v>31</v>
      </c>
      <c r="Q110" s="114">
        <v>42</v>
      </c>
      <c r="R110" s="115">
        <v>73</v>
      </c>
      <c r="S110" s="114" t="s">
        <v>1105</v>
      </c>
      <c r="T110" s="114">
        <v>5</v>
      </c>
      <c r="U110" s="114">
        <v>26</v>
      </c>
      <c r="V110" s="114" t="s">
        <v>1105</v>
      </c>
      <c r="W110" s="114">
        <v>5</v>
      </c>
      <c r="X110" s="114">
        <v>7</v>
      </c>
      <c r="Y110" s="114">
        <v>0</v>
      </c>
      <c r="Z110" s="114">
        <v>0</v>
      </c>
      <c r="AA110" s="114">
        <v>16</v>
      </c>
      <c r="AB110" s="115" t="s">
        <v>1105</v>
      </c>
      <c r="AC110" s="116">
        <v>153</v>
      </c>
      <c r="AD110" s="117">
        <v>47</v>
      </c>
      <c r="AE110" s="114">
        <v>23</v>
      </c>
      <c r="AF110" s="114">
        <v>24</v>
      </c>
      <c r="AG110" s="114" t="s">
        <v>1105</v>
      </c>
      <c r="AH110" s="115">
        <v>12</v>
      </c>
      <c r="AI110" s="114">
        <v>21</v>
      </c>
      <c r="AJ110" s="114">
        <v>11</v>
      </c>
      <c r="AK110" s="114" t="s">
        <v>1105</v>
      </c>
      <c r="AL110" s="114">
        <v>6</v>
      </c>
      <c r="AM110" s="115" t="s">
        <v>1105</v>
      </c>
      <c r="AN110" s="114">
        <v>14</v>
      </c>
      <c r="AO110" s="115">
        <v>11</v>
      </c>
      <c r="AP110" s="114">
        <v>6</v>
      </c>
      <c r="AQ110" s="114">
        <v>9</v>
      </c>
      <c r="AR110" s="114">
        <v>15</v>
      </c>
      <c r="AS110" s="118">
        <v>10</v>
      </c>
    </row>
    <row r="111" spans="1:45" s="1" customFormat="1" ht="53.25" customHeight="1">
      <c r="A111" s="1" t="s">
        <v>122</v>
      </c>
      <c r="B111" s="1" t="s">
        <v>101</v>
      </c>
      <c r="C111" s="113" t="s">
        <v>102</v>
      </c>
      <c r="D111" s="114">
        <v>60</v>
      </c>
      <c r="E111" s="114">
        <v>83</v>
      </c>
      <c r="F111" s="2">
        <v>1.4</v>
      </c>
      <c r="G111" s="152">
        <v>1.9</v>
      </c>
      <c r="H111" s="154">
        <v>16</v>
      </c>
      <c r="I111" s="155">
        <v>0</v>
      </c>
      <c r="J111" s="155" t="s">
        <v>1105</v>
      </c>
      <c r="K111" s="155">
        <v>7</v>
      </c>
      <c r="L111" s="155">
        <v>0</v>
      </c>
      <c r="M111" s="155">
        <v>0</v>
      </c>
      <c r="N111" s="155">
        <v>0</v>
      </c>
      <c r="O111" s="155" t="s">
        <v>1105</v>
      </c>
      <c r="P111" s="155" t="s">
        <v>1105</v>
      </c>
      <c r="Q111" s="114">
        <v>12</v>
      </c>
      <c r="R111" s="115" t="s">
        <v>1105</v>
      </c>
      <c r="S111" s="114">
        <v>0</v>
      </c>
      <c r="T111" s="114">
        <v>0</v>
      </c>
      <c r="U111" s="114" t="s">
        <v>1105</v>
      </c>
      <c r="V111" s="114">
        <v>0</v>
      </c>
      <c r="W111" s="114">
        <v>0</v>
      </c>
      <c r="X111" s="114">
        <v>0</v>
      </c>
      <c r="Y111" s="114">
        <v>0</v>
      </c>
      <c r="Z111" s="114">
        <v>0</v>
      </c>
      <c r="AA111" s="114" t="s">
        <v>1105</v>
      </c>
      <c r="AB111" s="115">
        <v>0</v>
      </c>
      <c r="AC111" s="116">
        <v>19</v>
      </c>
      <c r="AD111" s="117">
        <v>7</v>
      </c>
      <c r="AE111" s="114" t="s">
        <v>1105</v>
      </c>
      <c r="AF111" s="114" t="s">
        <v>1105</v>
      </c>
      <c r="AG111" s="114" t="s">
        <v>1105</v>
      </c>
      <c r="AH111" s="115" t="s">
        <v>1105</v>
      </c>
      <c r="AI111" s="114" t="s">
        <v>1105</v>
      </c>
      <c r="AJ111" s="114" t="s">
        <v>1105</v>
      </c>
      <c r="AK111" s="114" t="s">
        <v>1105</v>
      </c>
      <c r="AL111" s="114" t="s">
        <v>1105</v>
      </c>
      <c r="AM111" s="115">
        <v>0</v>
      </c>
      <c r="AN111" s="114">
        <v>0</v>
      </c>
      <c r="AO111" s="115" t="s">
        <v>1105</v>
      </c>
      <c r="AP111" s="114" t="s">
        <v>1094</v>
      </c>
      <c r="AQ111" s="114">
        <v>0</v>
      </c>
      <c r="AR111" s="114" t="s">
        <v>1058</v>
      </c>
      <c r="AS111" s="118">
        <v>0</v>
      </c>
    </row>
    <row r="112" spans="1:45" s="1" customFormat="1" ht="53.25" customHeight="1">
      <c r="A112" s="1" t="s">
        <v>123</v>
      </c>
      <c r="B112" s="1" t="s">
        <v>101</v>
      </c>
      <c r="C112" s="113" t="s">
        <v>102</v>
      </c>
      <c r="D112" s="114">
        <v>122</v>
      </c>
      <c r="E112" s="114">
        <v>146</v>
      </c>
      <c r="F112" s="2">
        <v>1.9</v>
      </c>
      <c r="G112" s="152">
        <v>2.2999999999999998</v>
      </c>
      <c r="H112" s="154">
        <v>27</v>
      </c>
      <c r="I112" s="155" t="s">
        <v>1105</v>
      </c>
      <c r="J112" s="155">
        <v>12</v>
      </c>
      <c r="K112" s="155">
        <v>9</v>
      </c>
      <c r="L112" s="155">
        <v>0</v>
      </c>
      <c r="M112" s="155" t="s">
        <v>1105</v>
      </c>
      <c r="N112" s="155" t="s">
        <v>1105</v>
      </c>
      <c r="O112" s="155">
        <v>0</v>
      </c>
      <c r="P112" s="155" t="s">
        <v>1105</v>
      </c>
      <c r="Q112" s="114">
        <v>12</v>
      </c>
      <c r="R112" s="115">
        <v>15</v>
      </c>
      <c r="S112" s="114">
        <v>0</v>
      </c>
      <c r="T112" s="114">
        <v>0</v>
      </c>
      <c r="U112" s="114" t="s">
        <v>1105</v>
      </c>
      <c r="V112" s="114">
        <v>0</v>
      </c>
      <c r="W112" s="114">
        <v>0</v>
      </c>
      <c r="X112" s="114">
        <v>8</v>
      </c>
      <c r="Y112" s="114">
        <v>0</v>
      </c>
      <c r="Z112" s="114">
        <v>0</v>
      </c>
      <c r="AA112" s="114" t="s">
        <v>1105</v>
      </c>
      <c r="AB112" s="115" t="s">
        <v>1105</v>
      </c>
      <c r="AC112" s="116">
        <v>29</v>
      </c>
      <c r="AD112" s="117">
        <v>9</v>
      </c>
      <c r="AE112" s="114" t="s">
        <v>1105</v>
      </c>
      <c r="AF112" s="114">
        <v>7</v>
      </c>
      <c r="AG112" s="114" t="s">
        <v>1105</v>
      </c>
      <c r="AH112" s="115" t="s">
        <v>1105</v>
      </c>
      <c r="AI112" s="114">
        <v>6</v>
      </c>
      <c r="AJ112" s="114" t="s">
        <v>1105</v>
      </c>
      <c r="AK112" s="114" t="s">
        <v>1105</v>
      </c>
      <c r="AL112" s="114" t="s">
        <v>1105</v>
      </c>
      <c r="AM112" s="115" t="s">
        <v>1105</v>
      </c>
      <c r="AN112" s="114" t="s">
        <v>1105</v>
      </c>
      <c r="AO112" s="115" t="s">
        <v>1105</v>
      </c>
      <c r="AP112" s="114" t="s">
        <v>1094</v>
      </c>
      <c r="AQ112" s="114" t="s">
        <v>1058</v>
      </c>
      <c r="AR112" s="114" t="s">
        <v>1058</v>
      </c>
      <c r="AS112" s="118">
        <v>0</v>
      </c>
    </row>
    <row r="113" spans="1:45" s="1" customFormat="1" ht="53.25" customHeight="1">
      <c r="A113" s="1" t="s">
        <v>124</v>
      </c>
      <c r="B113" s="1" t="s">
        <v>101</v>
      </c>
      <c r="C113" s="113" t="s">
        <v>102</v>
      </c>
      <c r="D113" s="114">
        <v>474</v>
      </c>
      <c r="E113" s="114">
        <v>941</v>
      </c>
      <c r="F113" s="2">
        <v>1.4</v>
      </c>
      <c r="G113" s="152">
        <v>2.8</v>
      </c>
      <c r="H113" s="154">
        <v>136</v>
      </c>
      <c r="I113" s="155">
        <v>5</v>
      </c>
      <c r="J113" s="155">
        <v>45</v>
      </c>
      <c r="K113" s="155">
        <v>42</v>
      </c>
      <c r="L113" s="155">
        <v>5</v>
      </c>
      <c r="M113" s="155" t="s">
        <v>1105</v>
      </c>
      <c r="N113" s="155" t="s">
        <v>1105</v>
      </c>
      <c r="O113" s="155">
        <v>7</v>
      </c>
      <c r="P113" s="155">
        <v>28</v>
      </c>
      <c r="Q113" s="114">
        <v>47</v>
      </c>
      <c r="R113" s="115">
        <v>89</v>
      </c>
      <c r="S113" s="114">
        <v>12</v>
      </c>
      <c r="T113" s="114" t="s">
        <v>1105</v>
      </c>
      <c r="U113" s="114">
        <v>18</v>
      </c>
      <c r="V113" s="114" t="s">
        <v>1105</v>
      </c>
      <c r="W113" s="114">
        <v>6</v>
      </c>
      <c r="X113" s="114">
        <v>12</v>
      </c>
      <c r="Y113" s="114" t="s">
        <v>1105</v>
      </c>
      <c r="Z113" s="114">
        <v>0</v>
      </c>
      <c r="AA113" s="114">
        <v>12</v>
      </c>
      <c r="AB113" s="115">
        <v>6</v>
      </c>
      <c r="AC113" s="116">
        <v>196</v>
      </c>
      <c r="AD113" s="117">
        <v>47</v>
      </c>
      <c r="AE113" s="114">
        <v>24</v>
      </c>
      <c r="AF113" s="114">
        <v>23</v>
      </c>
      <c r="AG113" s="114" t="s">
        <v>1105</v>
      </c>
      <c r="AH113" s="115">
        <v>13</v>
      </c>
      <c r="AI113" s="114">
        <v>28</v>
      </c>
      <c r="AJ113" s="114">
        <v>14</v>
      </c>
      <c r="AK113" s="114" t="s">
        <v>1105</v>
      </c>
      <c r="AL113" s="114">
        <v>8</v>
      </c>
      <c r="AM113" s="115" t="s">
        <v>1105</v>
      </c>
      <c r="AN113" s="114">
        <v>14</v>
      </c>
      <c r="AO113" s="115">
        <v>17</v>
      </c>
      <c r="AP113" s="114">
        <v>12</v>
      </c>
      <c r="AQ113" s="114">
        <v>11</v>
      </c>
      <c r="AR113" s="114">
        <v>24</v>
      </c>
      <c r="AS113" s="118">
        <v>0</v>
      </c>
    </row>
    <row r="114" spans="1:45" s="1" customFormat="1" ht="53.25" customHeight="1">
      <c r="A114" s="1" t="s">
        <v>125</v>
      </c>
      <c r="B114" s="1" t="s">
        <v>88</v>
      </c>
      <c r="C114" s="113" t="s">
        <v>126</v>
      </c>
      <c r="D114" s="114">
        <v>150</v>
      </c>
      <c r="E114" s="114">
        <v>190</v>
      </c>
      <c r="F114" s="2">
        <v>1.9</v>
      </c>
      <c r="G114" s="152">
        <v>2.4</v>
      </c>
      <c r="H114" s="154">
        <v>34</v>
      </c>
      <c r="I114" s="155">
        <v>0</v>
      </c>
      <c r="J114" s="155">
        <v>9</v>
      </c>
      <c r="K114" s="155">
        <v>10</v>
      </c>
      <c r="L114" s="155" t="s">
        <v>1105</v>
      </c>
      <c r="M114" s="155" t="s">
        <v>1105</v>
      </c>
      <c r="N114" s="155" t="s">
        <v>1105</v>
      </c>
      <c r="O114" s="155" t="s">
        <v>1105</v>
      </c>
      <c r="P114" s="155">
        <v>7</v>
      </c>
      <c r="Q114" s="114">
        <v>18</v>
      </c>
      <c r="R114" s="115">
        <v>15</v>
      </c>
      <c r="S114" s="114">
        <v>0</v>
      </c>
      <c r="T114" s="114">
        <v>0</v>
      </c>
      <c r="U114" s="114">
        <v>12</v>
      </c>
      <c r="V114" s="114">
        <v>0</v>
      </c>
      <c r="W114" s="114">
        <v>0</v>
      </c>
      <c r="X114" s="114" t="s">
        <v>1105</v>
      </c>
      <c r="Y114" s="114">
        <v>0</v>
      </c>
      <c r="Z114" s="114">
        <v>0</v>
      </c>
      <c r="AA114" s="114" t="s">
        <v>1105</v>
      </c>
      <c r="AB114" s="115" t="s">
        <v>1105</v>
      </c>
      <c r="AC114" s="116">
        <v>46</v>
      </c>
      <c r="AD114" s="117">
        <v>14</v>
      </c>
      <c r="AE114" s="114">
        <v>6</v>
      </c>
      <c r="AF114" s="114">
        <v>8</v>
      </c>
      <c r="AG114" s="114">
        <v>0</v>
      </c>
      <c r="AH114" s="115">
        <v>5</v>
      </c>
      <c r="AI114" s="114">
        <v>8</v>
      </c>
      <c r="AJ114" s="114" t="s">
        <v>1105</v>
      </c>
      <c r="AK114" s="114" t="s">
        <v>1105</v>
      </c>
      <c r="AL114" s="114" t="s">
        <v>1105</v>
      </c>
      <c r="AM114" s="115" t="s">
        <v>1105</v>
      </c>
      <c r="AN114" s="114">
        <v>5</v>
      </c>
      <c r="AO114" s="115" t="s">
        <v>1105</v>
      </c>
      <c r="AP114" s="114" t="s">
        <v>1094</v>
      </c>
      <c r="AQ114" s="114" t="s">
        <v>1058</v>
      </c>
      <c r="AR114" s="114">
        <v>7</v>
      </c>
      <c r="AS114" s="118">
        <v>0</v>
      </c>
    </row>
    <row r="115" spans="1:45" s="1" customFormat="1" ht="53.25" customHeight="1">
      <c r="A115" s="1" t="s">
        <v>127</v>
      </c>
      <c r="B115" s="1" t="s">
        <v>88</v>
      </c>
      <c r="C115" s="113" t="s">
        <v>126</v>
      </c>
      <c r="D115" s="114">
        <v>70</v>
      </c>
      <c r="E115" s="114">
        <v>85</v>
      </c>
      <c r="F115" s="2">
        <v>2.7</v>
      </c>
      <c r="G115" s="152">
        <v>3.2</v>
      </c>
      <c r="H115" s="154">
        <v>19</v>
      </c>
      <c r="I115" s="155" t="s">
        <v>1105</v>
      </c>
      <c r="J115" s="155">
        <v>5</v>
      </c>
      <c r="K115" s="155">
        <v>6</v>
      </c>
      <c r="L115" s="155" t="s">
        <v>1105</v>
      </c>
      <c r="M115" s="155">
        <v>0</v>
      </c>
      <c r="N115" s="155" t="s">
        <v>1105</v>
      </c>
      <c r="O115" s="155" t="s">
        <v>1105</v>
      </c>
      <c r="P115" s="155" t="s">
        <v>1105</v>
      </c>
      <c r="Q115" s="114">
        <v>9</v>
      </c>
      <c r="R115" s="115">
        <v>10</v>
      </c>
      <c r="S115" s="114">
        <v>0</v>
      </c>
      <c r="T115" s="114" t="s">
        <v>1105</v>
      </c>
      <c r="U115" s="114">
        <v>7</v>
      </c>
      <c r="V115" s="114">
        <v>0</v>
      </c>
      <c r="W115" s="114" t="s">
        <v>1105</v>
      </c>
      <c r="X115" s="114" t="s">
        <v>1105</v>
      </c>
      <c r="Y115" s="114">
        <v>0</v>
      </c>
      <c r="Z115" s="114">
        <v>0</v>
      </c>
      <c r="AA115" s="114" t="s">
        <v>1105</v>
      </c>
      <c r="AB115" s="115" t="s">
        <v>1105</v>
      </c>
      <c r="AC115" s="116">
        <v>22</v>
      </c>
      <c r="AD115" s="117">
        <v>8</v>
      </c>
      <c r="AE115" s="114" t="s">
        <v>1105</v>
      </c>
      <c r="AF115" s="114" t="s">
        <v>1105</v>
      </c>
      <c r="AG115" s="114">
        <v>0</v>
      </c>
      <c r="AH115" s="115" t="s">
        <v>1105</v>
      </c>
      <c r="AI115" s="114">
        <v>5</v>
      </c>
      <c r="AJ115" s="114" t="s">
        <v>1105</v>
      </c>
      <c r="AK115" s="114" t="s">
        <v>1105</v>
      </c>
      <c r="AL115" s="114" t="s">
        <v>1105</v>
      </c>
      <c r="AM115" s="115">
        <v>0</v>
      </c>
      <c r="AN115" s="114">
        <v>0</v>
      </c>
      <c r="AO115" s="115" t="s">
        <v>1105</v>
      </c>
      <c r="AP115" s="114">
        <v>0</v>
      </c>
      <c r="AQ115" s="114">
        <v>0</v>
      </c>
      <c r="AR115" s="114" t="s">
        <v>1058</v>
      </c>
      <c r="AS115" s="118">
        <v>50</v>
      </c>
    </row>
    <row r="116" spans="1:45" s="1" customFormat="1" ht="53.25" customHeight="1">
      <c r="A116" s="1" t="s">
        <v>128</v>
      </c>
      <c r="B116" s="1" t="s">
        <v>88</v>
      </c>
      <c r="C116" s="113" t="s">
        <v>126</v>
      </c>
      <c r="D116" s="114">
        <v>530</v>
      </c>
      <c r="E116" s="114">
        <v>747</v>
      </c>
      <c r="F116" s="2">
        <v>2.9</v>
      </c>
      <c r="G116" s="152">
        <v>4.0999999999999996</v>
      </c>
      <c r="H116" s="154">
        <v>157</v>
      </c>
      <c r="I116" s="155">
        <v>5</v>
      </c>
      <c r="J116" s="155">
        <v>45</v>
      </c>
      <c r="K116" s="155">
        <v>52</v>
      </c>
      <c r="L116" s="155">
        <v>6</v>
      </c>
      <c r="M116" s="155" t="s">
        <v>1105</v>
      </c>
      <c r="N116" s="155">
        <v>11</v>
      </c>
      <c r="O116" s="155" t="s">
        <v>1105</v>
      </c>
      <c r="P116" s="155">
        <v>33</v>
      </c>
      <c r="Q116" s="114">
        <v>56</v>
      </c>
      <c r="R116" s="115">
        <v>101</v>
      </c>
      <c r="S116" s="114" t="s">
        <v>1105</v>
      </c>
      <c r="T116" s="114">
        <v>8</v>
      </c>
      <c r="U116" s="114">
        <v>40</v>
      </c>
      <c r="V116" s="114" t="s">
        <v>1105</v>
      </c>
      <c r="W116" s="114">
        <v>13</v>
      </c>
      <c r="X116" s="114">
        <v>26</v>
      </c>
      <c r="Y116" s="114">
        <v>0</v>
      </c>
      <c r="Z116" s="114" t="s">
        <v>1105</v>
      </c>
      <c r="AA116" s="114">
        <v>21</v>
      </c>
      <c r="AB116" s="115">
        <v>11</v>
      </c>
      <c r="AC116" s="116">
        <v>199</v>
      </c>
      <c r="AD116" s="117">
        <v>58</v>
      </c>
      <c r="AE116" s="114">
        <v>28</v>
      </c>
      <c r="AF116" s="114">
        <v>31</v>
      </c>
      <c r="AG116" s="114" t="s">
        <v>1105</v>
      </c>
      <c r="AH116" s="115">
        <v>26</v>
      </c>
      <c r="AI116" s="114">
        <v>36</v>
      </c>
      <c r="AJ116" s="114">
        <v>21</v>
      </c>
      <c r="AK116" s="114">
        <v>5</v>
      </c>
      <c r="AL116" s="114">
        <v>8</v>
      </c>
      <c r="AM116" s="115" t="s">
        <v>1105</v>
      </c>
      <c r="AN116" s="114">
        <v>23</v>
      </c>
      <c r="AO116" s="115">
        <v>12</v>
      </c>
      <c r="AP116" s="114">
        <v>10</v>
      </c>
      <c r="AQ116" s="114">
        <v>21</v>
      </c>
      <c r="AR116" s="114">
        <v>40</v>
      </c>
      <c r="AS116" s="118">
        <v>10.44776119402985</v>
      </c>
    </row>
    <row r="117" spans="1:45" s="1" customFormat="1" ht="53.25" customHeight="1">
      <c r="A117" s="1" t="s">
        <v>129</v>
      </c>
      <c r="B117" s="1" t="s">
        <v>88</v>
      </c>
      <c r="C117" s="113" t="s">
        <v>126</v>
      </c>
      <c r="D117" s="114">
        <v>407</v>
      </c>
      <c r="E117" s="114">
        <v>658</v>
      </c>
      <c r="F117" s="2">
        <v>1.8</v>
      </c>
      <c r="G117" s="152">
        <v>2.8</v>
      </c>
      <c r="H117" s="154">
        <v>114</v>
      </c>
      <c r="I117" s="155" t="s">
        <v>1105</v>
      </c>
      <c r="J117" s="155">
        <v>32</v>
      </c>
      <c r="K117" s="155">
        <v>40</v>
      </c>
      <c r="L117" s="155">
        <v>5</v>
      </c>
      <c r="M117" s="155">
        <v>0</v>
      </c>
      <c r="N117" s="155">
        <v>6</v>
      </c>
      <c r="O117" s="155" t="s">
        <v>1105</v>
      </c>
      <c r="P117" s="155">
        <v>27</v>
      </c>
      <c r="Q117" s="114">
        <v>36</v>
      </c>
      <c r="R117" s="115">
        <v>78</v>
      </c>
      <c r="S117" s="114">
        <v>0</v>
      </c>
      <c r="T117" s="114" t="s">
        <v>1105</v>
      </c>
      <c r="U117" s="114">
        <v>29</v>
      </c>
      <c r="V117" s="114" t="s">
        <v>1105</v>
      </c>
      <c r="W117" s="114" t="s">
        <v>1105</v>
      </c>
      <c r="X117" s="114">
        <v>25</v>
      </c>
      <c r="Y117" s="114">
        <v>0</v>
      </c>
      <c r="Z117" s="114">
        <v>14</v>
      </c>
      <c r="AA117" s="114">
        <v>14</v>
      </c>
      <c r="AB117" s="115">
        <v>5</v>
      </c>
      <c r="AC117" s="116">
        <v>160</v>
      </c>
      <c r="AD117" s="117">
        <v>45</v>
      </c>
      <c r="AE117" s="114">
        <v>21</v>
      </c>
      <c r="AF117" s="114">
        <v>25</v>
      </c>
      <c r="AG117" s="114" t="s">
        <v>1105</v>
      </c>
      <c r="AH117" s="115">
        <v>22</v>
      </c>
      <c r="AI117" s="114">
        <v>32</v>
      </c>
      <c r="AJ117" s="114">
        <v>17</v>
      </c>
      <c r="AK117" s="114" t="s">
        <v>1105</v>
      </c>
      <c r="AL117" s="114">
        <v>10</v>
      </c>
      <c r="AM117" s="115" t="s">
        <v>1105</v>
      </c>
      <c r="AN117" s="114">
        <v>11</v>
      </c>
      <c r="AO117" s="115">
        <v>11</v>
      </c>
      <c r="AP117" s="114">
        <v>8</v>
      </c>
      <c r="AQ117" s="114">
        <v>8</v>
      </c>
      <c r="AR117" s="114">
        <v>17</v>
      </c>
      <c r="AS117" s="118">
        <v>8.3333333333333321</v>
      </c>
    </row>
    <row r="118" spans="1:45" s="1" customFormat="1" ht="53.25" customHeight="1">
      <c r="A118" s="1" t="s">
        <v>130</v>
      </c>
      <c r="B118" s="1" t="s">
        <v>137</v>
      </c>
      <c r="C118" s="113" t="s">
        <v>126</v>
      </c>
      <c r="D118" s="114">
        <v>91</v>
      </c>
      <c r="E118" s="114">
        <v>125</v>
      </c>
      <c r="F118" s="2">
        <v>1.4</v>
      </c>
      <c r="G118" s="152">
        <v>1.9</v>
      </c>
      <c r="H118" s="154">
        <v>19</v>
      </c>
      <c r="I118" s="155" t="s">
        <v>1105</v>
      </c>
      <c r="J118" s="155">
        <v>7</v>
      </c>
      <c r="K118" s="155">
        <v>7</v>
      </c>
      <c r="L118" s="155" t="s">
        <v>1105</v>
      </c>
      <c r="M118" s="155" t="s">
        <v>1105</v>
      </c>
      <c r="N118" s="155">
        <v>0</v>
      </c>
      <c r="O118" s="155">
        <v>0</v>
      </c>
      <c r="P118" s="155" t="s">
        <v>1105</v>
      </c>
      <c r="Q118" s="114">
        <v>13</v>
      </c>
      <c r="R118" s="115">
        <v>6</v>
      </c>
      <c r="S118" s="114">
        <v>0</v>
      </c>
      <c r="T118" s="114">
        <v>0</v>
      </c>
      <c r="U118" s="114">
        <v>6</v>
      </c>
      <c r="V118" s="114">
        <v>0</v>
      </c>
      <c r="W118" s="114">
        <v>0</v>
      </c>
      <c r="X118" s="114" t="s">
        <v>1105</v>
      </c>
      <c r="Y118" s="114">
        <v>0</v>
      </c>
      <c r="Z118" s="114">
        <v>0</v>
      </c>
      <c r="AA118" s="114">
        <v>0</v>
      </c>
      <c r="AB118" s="115" t="s">
        <v>1105</v>
      </c>
      <c r="AC118" s="116">
        <v>23</v>
      </c>
      <c r="AD118" s="117">
        <v>7</v>
      </c>
      <c r="AE118" s="114" t="s">
        <v>1105</v>
      </c>
      <c r="AF118" s="114">
        <v>5</v>
      </c>
      <c r="AG118" s="114">
        <v>0</v>
      </c>
      <c r="AH118" s="115">
        <v>6</v>
      </c>
      <c r="AI118" s="114" t="s">
        <v>1105</v>
      </c>
      <c r="AJ118" s="114" t="s">
        <v>1105</v>
      </c>
      <c r="AK118" s="114">
        <v>0</v>
      </c>
      <c r="AL118" s="114" t="s">
        <v>1105</v>
      </c>
      <c r="AM118" s="115">
        <v>0</v>
      </c>
      <c r="AN118" s="114" t="s">
        <v>1105</v>
      </c>
      <c r="AO118" s="115" t="s">
        <v>1105</v>
      </c>
      <c r="AP118" s="114">
        <v>0</v>
      </c>
      <c r="AQ118" s="114">
        <v>0</v>
      </c>
      <c r="AR118" s="114" t="s">
        <v>1058</v>
      </c>
      <c r="AS118" s="118">
        <v>0</v>
      </c>
    </row>
    <row r="119" spans="1:45" s="1" customFormat="1" ht="53.25" customHeight="1">
      <c r="A119" s="1" t="s">
        <v>131</v>
      </c>
      <c r="B119" s="1" t="s">
        <v>88</v>
      </c>
      <c r="C119" s="113" t="s">
        <v>126</v>
      </c>
      <c r="D119" s="114">
        <v>110</v>
      </c>
      <c r="E119" s="114">
        <v>153</v>
      </c>
      <c r="F119" s="2">
        <v>2.6</v>
      </c>
      <c r="G119" s="152">
        <v>3.6</v>
      </c>
      <c r="H119" s="154">
        <v>25</v>
      </c>
      <c r="I119" s="155" t="s">
        <v>1105</v>
      </c>
      <c r="J119" s="155">
        <v>7</v>
      </c>
      <c r="K119" s="155">
        <v>9</v>
      </c>
      <c r="L119" s="155" t="s">
        <v>1105</v>
      </c>
      <c r="M119" s="155" t="s">
        <v>1105</v>
      </c>
      <c r="N119" s="155" t="s">
        <v>1105</v>
      </c>
      <c r="O119" s="155" t="s">
        <v>1105</v>
      </c>
      <c r="P119" s="155" t="s">
        <v>1105</v>
      </c>
      <c r="Q119" s="114">
        <v>11</v>
      </c>
      <c r="R119" s="115">
        <v>14</v>
      </c>
      <c r="S119" s="114">
        <v>0</v>
      </c>
      <c r="T119" s="114">
        <v>0</v>
      </c>
      <c r="U119" s="114">
        <v>11</v>
      </c>
      <c r="V119" s="114">
        <v>0</v>
      </c>
      <c r="W119" s="114">
        <v>0</v>
      </c>
      <c r="X119" s="114" t="s">
        <v>1105</v>
      </c>
      <c r="Y119" s="114">
        <v>0</v>
      </c>
      <c r="Z119" s="114">
        <v>0</v>
      </c>
      <c r="AA119" s="114">
        <v>7</v>
      </c>
      <c r="AB119" s="115" t="s">
        <v>1105</v>
      </c>
      <c r="AC119" s="116">
        <v>30</v>
      </c>
      <c r="AD119" s="117">
        <v>9</v>
      </c>
      <c r="AE119" s="114" t="s">
        <v>1105</v>
      </c>
      <c r="AF119" s="114">
        <v>6</v>
      </c>
      <c r="AG119" s="114" t="s">
        <v>1105</v>
      </c>
      <c r="AH119" s="115">
        <v>5</v>
      </c>
      <c r="AI119" s="114">
        <v>6</v>
      </c>
      <c r="AJ119" s="114" t="s">
        <v>1105</v>
      </c>
      <c r="AK119" s="114">
        <v>0</v>
      </c>
      <c r="AL119" s="114" t="s">
        <v>1105</v>
      </c>
      <c r="AM119" s="115" t="s">
        <v>1105</v>
      </c>
      <c r="AN119" s="114" t="s">
        <v>1105</v>
      </c>
      <c r="AO119" s="115" t="s">
        <v>1105</v>
      </c>
      <c r="AP119" s="114">
        <v>0</v>
      </c>
      <c r="AQ119" s="114">
        <v>0</v>
      </c>
      <c r="AR119" s="114" t="s">
        <v>1058</v>
      </c>
      <c r="AS119" s="118">
        <v>0</v>
      </c>
    </row>
    <row r="120" spans="1:45" s="1" customFormat="1" ht="53.25" customHeight="1">
      <c r="A120" s="1" t="s">
        <v>132</v>
      </c>
      <c r="B120" s="1" t="s">
        <v>88</v>
      </c>
      <c r="C120" s="113" t="s">
        <v>126</v>
      </c>
      <c r="D120" s="114">
        <v>5871</v>
      </c>
      <c r="E120" s="114">
        <v>9406</v>
      </c>
      <c r="F120" s="2">
        <v>4.9000000000000004</v>
      </c>
      <c r="G120" s="152">
        <v>7.8</v>
      </c>
      <c r="H120" s="154">
        <v>2264</v>
      </c>
      <c r="I120" s="155">
        <v>37</v>
      </c>
      <c r="J120" s="155">
        <v>459</v>
      </c>
      <c r="K120" s="155">
        <v>773</v>
      </c>
      <c r="L120" s="155">
        <v>63</v>
      </c>
      <c r="M120" s="155">
        <v>14</v>
      </c>
      <c r="N120" s="155">
        <v>143</v>
      </c>
      <c r="O120" s="155">
        <v>82</v>
      </c>
      <c r="P120" s="155">
        <v>693</v>
      </c>
      <c r="Q120" s="114">
        <v>360</v>
      </c>
      <c r="R120" s="115">
        <v>1905</v>
      </c>
      <c r="S120" s="114">
        <v>112</v>
      </c>
      <c r="T120" s="114">
        <v>40</v>
      </c>
      <c r="U120" s="114">
        <v>211</v>
      </c>
      <c r="V120" s="114">
        <v>42</v>
      </c>
      <c r="W120" s="114">
        <v>340</v>
      </c>
      <c r="X120" s="114">
        <v>414</v>
      </c>
      <c r="Y120" s="114">
        <v>18</v>
      </c>
      <c r="Z120" s="114">
        <v>236</v>
      </c>
      <c r="AA120" s="114">
        <v>100</v>
      </c>
      <c r="AB120" s="115">
        <v>70</v>
      </c>
      <c r="AC120" s="116">
        <v>2959</v>
      </c>
      <c r="AD120" s="117">
        <v>836</v>
      </c>
      <c r="AE120" s="114">
        <v>446</v>
      </c>
      <c r="AF120" s="114">
        <v>390</v>
      </c>
      <c r="AG120" s="114">
        <v>63</v>
      </c>
      <c r="AH120" s="115">
        <v>288</v>
      </c>
      <c r="AI120" s="114">
        <v>668</v>
      </c>
      <c r="AJ120" s="114">
        <v>266</v>
      </c>
      <c r="AK120" s="114">
        <v>92</v>
      </c>
      <c r="AL120" s="114">
        <v>221</v>
      </c>
      <c r="AM120" s="115">
        <v>89</v>
      </c>
      <c r="AN120" s="114">
        <v>271</v>
      </c>
      <c r="AO120" s="115">
        <v>358</v>
      </c>
      <c r="AP120" s="114">
        <v>137</v>
      </c>
      <c r="AQ120" s="114">
        <v>184</v>
      </c>
      <c r="AR120" s="114">
        <v>407</v>
      </c>
      <c r="AS120" s="118">
        <v>4.3298969072164946</v>
      </c>
    </row>
    <row r="121" spans="1:45" s="1" customFormat="1" ht="53.25" customHeight="1">
      <c r="A121" s="1" t="s">
        <v>133</v>
      </c>
      <c r="B121" s="1" t="s">
        <v>88</v>
      </c>
      <c r="C121" s="113" t="s">
        <v>126</v>
      </c>
      <c r="D121" s="114">
        <v>345</v>
      </c>
      <c r="E121" s="114">
        <v>512</v>
      </c>
      <c r="F121" s="2">
        <v>2.2000000000000002</v>
      </c>
      <c r="G121" s="152">
        <v>3.2</v>
      </c>
      <c r="H121" s="154">
        <v>94</v>
      </c>
      <c r="I121" s="155" t="s">
        <v>1105</v>
      </c>
      <c r="J121" s="155">
        <v>24</v>
      </c>
      <c r="K121" s="155">
        <v>34</v>
      </c>
      <c r="L121" s="155">
        <v>8</v>
      </c>
      <c r="M121" s="155" t="s">
        <v>1105</v>
      </c>
      <c r="N121" s="155" t="s">
        <v>1105</v>
      </c>
      <c r="O121" s="155" t="s">
        <v>1105</v>
      </c>
      <c r="P121" s="155">
        <v>17</v>
      </c>
      <c r="Q121" s="114">
        <v>31</v>
      </c>
      <c r="R121" s="115">
        <v>62</v>
      </c>
      <c r="S121" s="114" t="s">
        <v>1105</v>
      </c>
      <c r="T121" s="114" t="s">
        <v>1105</v>
      </c>
      <c r="U121" s="114">
        <v>24</v>
      </c>
      <c r="V121" s="114">
        <v>0</v>
      </c>
      <c r="W121" s="114" t="s">
        <v>1105</v>
      </c>
      <c r="X121" s="114">
        <v>14</v>
      </c>
      <c r="Y121" s="114">
        <v>0</v>
      </c>
      <c r="Z121" s="114">
        <v>10</v>
      </c>
      <c r="AA121" s="114">
        <v>10</v>
      </c>
      <c r="AB121" s="115">
        <v>5</v>
      </c>
      <c r="AC121" s="116">
        <v>109</v>
      </c>
      <c r="AD121" s="117">
        <v>42</v>
      </c>
      <c r="AE121" s="114">
        <v>21</v>
      </c>
      <c r="AF121" s="114">
        <v>21</v>
      </c>
      <c r="AG121" s="114" t="s">
        <v>1105</v>
      </c>
      <c r="AH121" s="115">
        <v>11</v>
      </c>
      <c r="AI121" s="114">
        <v>22</v>
      </c>
      <c r="AJ121" s="114">
        <v>10</v>
      </c>
      <c r="AK121" s="114" t="s">
        <v>1105</v>
      </c>
      <c r="AL121" s="114">
        <v>8</v>
      </c>
      <c r="AM121" s="115" t="s">
        <v>1105</v>
      </c>
      <c r="AN121" s="114">
        <v>8</v>
      </c>
      <c r="AO121" s="115">
        <v>6</v>
      </c>
      <c r="AP121" s="114" t="s">
        <v>1094</v>
      </c>
      <c r="AQ121" s="114">
        <v>5</v>
      </c>
      <c r="AR121" s="114">
        <v>14</v>
      </c>
      <c r="AS121" s="118">
        <v>6.25</v>
      </c>
    </row>
    <row r="122" spans="1:45" s="1" customFormat="1" ht="53.25" customHeight="1">
      <c r="A122" s="1" t="s">
        <v>134</v>
      </c>
      <c r="B122" s="1" t="s">
        <v>88</v>
      </c>
      <c r="C122" s="113" t="s">
        <v>126</v>
      </c>
      <c r="D122" s="114">
        <v>30</v>
      </c>
      <c r="E122" s="114">
        <v>50</v>
      </c>
      <c r="F122" s="2">
        <v>1.1000000000000001</v>
      </c>
      <c r="G122" s="152">
        <v>1.8</v>
      </c>
      <c r="H122" s="154">
        <v>8</v>
      </c>
      <c r="I122" s="155">
        <v>0</v>
      </c>
      <c r="J122" s="155" t="s">
        <v>1105</v>
      </c>
      <c r="K122" s="155">
        <v>5</v>
      </c>
      <c r="L122" s="155">
        <v>0</v>
      </c>
      <c r="M122" s="155">
        <v>0</v>
      </c>
      <c r="N122" s="155">
        <v>0</v>
      </c>
      <c r="O122" s="155">
        <v>0</v>
      </c>
      <c r="P122" s="155" t="s">
        <v>1105</v>
      </c>
      <c r="Q122" s="114" t="s">
        <v>1105</v>
      </c>
      <c r="R122" s="115" t="s">
        <v>1105</v>
      </c>
      <c r="S122" s="114">
        <v>0</v>
      </c>
      <c r="T122" s="114">
        <v>0</v>
      </c>
      <c r="U122" s="114" t="s">
        <v>1105</v>
      </c>
      <c r="V122" s="114">
        <v>0</v>
      </c>
      <c r="W122" s="114">
        <v>0</v>
      </c>
      <c r="X122" s="114" t="s">
        <v>1105</v>
      </c>
      <c r="Y122" s="114">
        <v>0</v>
      </c>
      <c r="Z122" s="114">
        <v>0</v>
      </c>
      <c r="AA122" s="114">
        <v>0</v>
      </c>
      <c r="AB122" s="115">
        <v>0</v>
      </c>
      <c r="AC122" s="116">
        <v>9</v>
      </c>
      <c r="AD122" s="117">
        <v>5</v>
      </c>
      <c r="AE122" s="114" t="s">
        <v>1105</v>
      </c>
      <c r="AF122" s="114" t="s">
        <v>1105</v>
      </c>
      <c r="AG122" s="114">
        <v>0</v>
      </c>
      <c r="AH122" s="115" t="s">
        <v>1105</v>
      </c>
      <c r="AI122" s="114" t="s">
        <v>1105</v>
      </c>
      <c r="AJ122" s="114" t="s">
        <v>1105</v>
      </c>
      <c r="AK122" s="114">
        <v>0</v>
      </c>
      <c r="AL122" s="114">
        <v>0</v>
      </c>
      <c r="AM122" s="115">
        <v>0</v>
      </c>
      <c r="AN122" s="114" t="s">
        <v>1105</v>
      </c>
      <c r="AO122" s="115">
        <v>0</v>
      </c>
      <c r="AP122" s="114" t="s">
        <v>1094</v>
      </c>
      <c r="AQ122" s="114" t="s">
        <v>1058</v>
      </c>
      <c r="AR122" s="114" t="s">
        <v>1058</v>
      </c>
      <c r="AS122" s="118">
        <v>0</v>
      </c>
    </row>
    <row r="123" spans="1:45" s="1" customFormat="1" ht="53.25" customHeight="1">
      <c r="A123" s="1" t="s">
        <v>135</v>
      </c>
      <c r="B123" s="1" t="s">
        <v>88</v>
      </c>
      <c r="C123" s="113" t="s">
        <v>126</v>
      </c>
      <c r="D123" s="114">
        <v>59</v>
      </c>
      <c r="E123" s="114">
        <v>88</v>
      </c>
      <c r="F123" s="2">
        <v>1.6</v>
      </c>
      <c r="G123" s="152">
        <v>2.5</v>
      </c>
      <c r="H123" s="154">
        <v>12</v>
      </c>
      <c r="I123" s="155" t="s">
        <v>1105</v>
      </c>
      <c r="J123" s="155" t="s">
        <v>1105</v>
      </c>
      <c r="K123" s="155" t="s">
        <v>1105</v>
      </c>
      <c r="L123" s="155">
        <v>0</v>
      </c>
      <c r="M123" s="155">
        <v>0</v>
      </c>
      <c r="N123" s="155">
        <v>0</v>
      </c>
      <c r="O123" s="155" t="s">
        <v>1105</v>
      </c>
      <c r="P123" s="155" t="s">
        <v>1105</v>
      </c>
      <c r="Q123" s="114">
        <v>5</v>
      </c>
      <c r="R123" s="115">
        <v>7</v>
      </c>
      <c r="S123" s="114">
        <v>0</v>
      </c>
      <c r="T123" s="114">
        <v>0</v>
      </c>
      <c r="U123" s="114">
        <v>5</v>
      </c>
      <c r="V123" s="114">
        <v>0</v>
      </c>
      <c r="W123" s="114">
        <v>0</v>
      </c>
      <c r="X123" s="114" t="s">
        <v>1105</v>
      </c>
      <c r="Y123" s="114">
        <v>0</v>
      </c>
      <c r="Z123" s="114">
        <v>0</v>
      </c>
      <c r="AA123" s="114" t="s">
        <v>1105</v>
      </c>
      <c r="AB123" s="115" t="s">
        <v>1105</v>
      </c>
      <c r="AC123" s="116">
        <v>16</v>
      </c>
      <c r="AD123" s="117" t="s">
        <v>1105</v>
      </c>
      <c r="AE123" s="114" t="s">
        <v>1105</v>
      </c>
      <c r="AF123" s="114" t="s">
        <v>1105</v>
      </c>
      <c r="AG123" s="114">
        <v>0</v>
      </c>
      <c r="AH123" s="115" t="s">
        <v>1105</v>
      </c>
      <c r="AI123" s="114" t="s">
        <v>1105</v>
      </c>
      <c r="AJ123" s="114" t="s">
        <v>1105</v>
      </c>
      <c r="AK123" s="114">
        <v>0</v>
      </c>
      <c r="AL123" s="114">
        <v>0</v>
      </c>
      <c r="AM123" s="115">
        <v>0</v>
      </c>
      <c r="AN123" s="114" t="s">
        <v>1105</v>
      </c>
      <c r="AO123" s="115">
        <v>0</v>
      </c>
      <c r="AP123" s="114">
        <v>0</v>
      </c>
      <c r="AQ123" s="114">
        <v>0</v>
      </c>
      <c r="AR123" s="114" t="s">
        <v>1058</v>
      </c>
      <c r="AS123" s="118">
        <v>0</v>
      </c>
    </row>
    <row r="124" spans="1:45" s="1" customFormat="1" ht="53.25" customHeight="1">
      <c r="A124" s="1" t="s">
        <v>136</v>
      </c>
      <c r="B124" s="1" t="s">
        <v>137</v>
      </c>
      <c r="C124" s="113" t="s">
        <v>138</v>
      </c>
      <c r="D124" s="114">
        <v>718</v>
      </c>
      <c r="E124" s="114">
        <v>1273</v>
      </c>
      <c r="F124" s="2">
        <v>3.6</v>
      </c>
      <c r="G124" s="152">
        <v>6.5</v>
      </c>
      <c r="H124" s="154">
        <v>223</v>
      </c>
      <c r="I124" s="155">
        <v>10</v>
      </c>
      <c r="J124" s="155">
        <v>56</v>
      </c>
      <c r="K124" s="155">
        <v>82</v>
      </c>
      <c r="L124" s="155">
        <v>10</v>
      </c>
      <c r="M124" s="155" t="s">
        <v>1105</v>
      </c>
      <c r="N124" s="155">
        <v>5</v>
      </c>
      <c r="O124" s="155">
        <v>18</v>
      </c>
      <c r="P124" s="155">
        <v>42</v>
      </c>
      <c r="Q124" s="114">
        <v>56</v>
      </c>
      <c r="R124" s="115">
        <v>167</v>
      </c>
      <c r="S124" s="114">
        <v>0</v>
      </c>
      <c r="T124" s="114" t="s">
        <v>1105</v>
      </c>
      <c r="U124" s="114">
        <v>28</v>
      </c>
      <c r="V124" s="114" t="s">
        <v>1105</v>
      </c>
      <c r="W124" s="114" t="s">
        <v>1105</v>
      </c>
      <c r="X124" s="114">
        <v>121</v>
      </c>
      <c r="Y124" s="114">
        <v>0</v>
      </c>
      <c r="Z124" s="114" t="s">
        <v>1105</v>
      </c>
      <c r="AA124" s="114">
        <v>11</v>
      </c>
      <c r="AB124" s="115">
        <v>7</v>
      </c>
      <c r="AC124" s="116">
        <v>352</v>
      </c>
      <c r="AD124" s="117">
        <v>92</v>
      </c>
      <c r="AE124" s="114">
        <v>43</v>
      </c>
      <c r="AF124" s="114">
        <v>49</v>
      </c>
      <c r="AG124" s="114" t="s">
        <v>1105</v>
      </c>
      <c r="AH124" s="115">
        <v>38</v>
      </c>
      <c r="AI124" s="114">
        <v>67</v>
      </c>
      <c r="AJ124" s="114">
        <v>28</v>
      </c>
      <c r="AK124" s="114">
        <v>9</v>
      </c>
      <c r="AL124" s="114">
        <v>25</v>
      </c>
      <c r="AM124" s="115" t="s">
        <v>1105</v>
      </c>
      <c r="AN124" s="114">
        <v>16</v>
      </c>
      <c r="AO124" s="115">
        <v>23</v>
      </c>
      <c r="AP124" s="114">
        <v>15</v>
      </c>
      <c r="AQ124" s="114">
        <v>12</v>
      </c>
      <c r="AR124" s="114">
        <v>32</v>
      </c>
      <c r="AS124" s="118">
        <v>15.789473684210526</v>
      </c>
    </row>
    <row r="125" spans="1:45" s="1" customFormat="1" ht="53.25" customHeight="1">
      <c r="A125" s="1" t="s">
        <v>139</v>
      </c>
      <c r="B125" s="1" t="s">
        <v>137</v>
      </c>
      <c r="C125" s="113" t="s">
        <v>138</v>
      </c>
      <c r="D125" s="114">
        <v>2840</v>
      </c>
      <c r="E125" s="114">
        <v>4820</v>
      </c>
      <c r="F125" s="2">
        <v>5.5</v>
      </c>
      <c r="G125" s="152">
        <v>9.4</v>
      </c>
      <c r="H125" s="154">
        <v>1159</v>
      </c>
      <c r="I125" s="155">
        <v>35</v>
      </c>
      <c r="J125" s="155">
        <v>214</v>
      </c>
      <c r="K125" s="155">
        <v>417</v>
      </c>
      <c r="L125" s="155">
        <v>32</v>
      </c>
      <c r="M125" s="155" t="s">
        <v>1105</v>
      </c>
      <c r="N125" s="155">
        <v>22</v>
      </c>
      <c r="O125" s="155">
        <v>92</v>
      </c>
      <c r="P125" s="155">
        <v>344</v>
      </c>
      <c r="Q125" s="114">
        <v>178</v>
      </c>
      <c r="R125" s="115">
        <v>981</v>
      </c>
      <c r="S125" s="114">
        <v>39</v>
      </c>
      <c r="T125" s="114">
        <v>9</v>
      </c>
      <c r="U125" s="114">
        <v>95</v>
      </c>
      <c r="V125" s="114">
        <v>7</v>
      </c>
      <c r="W125" s="114">
        <v>62</v>
      </c>
      <c r="X125" s="114">
        <v>461</v>
      </c>
      <c r="Y125" s="114">
        <v>31</v>
      </c>
      <c r="Z125" s="114">
        <v>29</v>
      </c>
      <c r="AA125" s="114">
        <v>30</v>
      </c>
      <c r="AB125" s="115">
        <v>34</v>
      </c>
      <c r="AC125" s="116">
        <v>1583</v>
      </c>
      <c r="AD125" s="117">
        <v>449</v>
      </c>
      <c r="AE125" s="114">
        <v>236</v>
      </c>
      <c r="AF125" s="114">
        <v>213</v>
      </c>
      <c r="AG125" s="114">
        <v>29</v>
      </c>
      <c r="AH125" s="115">
        <v>186</v>
      </c>
      <c r="AI125" s="114">
        <v>354</v>
      </c>
      <c r="AJ125" s="114">
        <v>118</v>
      </c>
      <c r="AK125" s="114">
        <v>49</v>
      </c>
      <c r="AL125" s="114">
        <v>154</v>
      </c>
      <c r="AM125" s="115">
        <v>32</v>
      </c>
      <c r="AN125" s="114">
        <v>133</v>
      </c>
      <c r="AO125" s="115">
        <v>186</v>
      </c>
      <c r="AP125" s="114">
        <v>77</v>
      </c>
      <c r="AQ125" s="114">
        <v>104</v>
      </c>
      <c r="AR125" s="114">
        <v>244</v>
      </c>
      <c r="AS125" s="118">
        <v>5.4495912806539506</v>
      </c>
    </row>
    <row r="126" spans="1:45" s="1" customFormat="1" ht="53.25" customHeight="1">
      <c r="A126" s="1" t="s">
        <v>140</v>
      </c>
      <c r="B126" s="1" t="s">
        <v>137</v>
      </c>
      <c r="C126" s="113" t="s">
        <v>138</v>
      </c>
      <c r="D126" s="114">
        <v>2232</v>
      </c>
      <c r="E126" s="114">
        <v>3608</v>
      </c>
      <c r="F126" s="2">
        <v>2.8</v>
      </c>
      <c r="G126" s="152">
        <v>4.5</v>
      </c>
      <c r="H126" s="154">
        <v>771</v>
      </c>
      <c r="I126" s="155">
        <v>27</v>
      </c>
      <c r="J126" s="155">
        <v>176</v>
      </c>
      <c r="K126" s="155">
        <v>284</v>
      </c>
      <c r="L126" s="155">
        <v>21</v>
      </c>
      <c r="M126" s="155">
        <v>6</v>
      </c>
      <c r="N126" s="155">
        <v>26</v>
      </c>
      <c r="O126" s="155">
        <v>36</v>
      </c>
      <c r="P126" s="155">
        <v>196</v>
      </c>
      <c r="Q126" s="114">
        <v>152</v>
      </c>
      <c r="R126" s="115">
        <v>619</v>
      </c>
      <c r="S126" s="114">
        <v>12</v>
      </c>
      <c r="T126" s="114">
        <v>16</v>
      </c>
      <c r="U126" s="114">
        <v>81</v>
      </c>
      <c r="V126" s="114">
        <v>6</v>
      </c>
      <c r="W126" s="114">
        <v>36</v>
      </c>
      <c r="X126" s="114">
        <v>209</v>
      </c>
      <c r="Y126" s="114">
        <v>46</v>
      </c>
      <c r="Z126" s="114">
        <v>17</v>
      </c>
      <c r="AA126" s="114">
        <v>63</v>
      </c>
      <c r="AB126" s="115">
        <v>42</v>
      </c>
      <c r="AC126" s="116">
        <v>1058</v>
      </c>
      <c r="AD126" s="117">
        <v>305</v>
      </c>
      <c r="AE126" s="114">
        <v>143</v>
      </c>
      <c r="AF126" s="114">
        <v>162</v>
      </c>
      <c r="AG126" s="114">
        <v>24</v>
      </c>
      <c r="AH126" s="115">
        <v>99</v>
      </c>
      <c r="AI126" s="114">
        <v>223</v>
      </c>
      <c r="AJ126" s="114">
        <v>80</v>
      </c>
      <c r="AK126" s="114">
        <v>33</v>
      </c>
      <c r="AL126" s="114">
        <v>85</v>
      </c>
      <c r="AM126" s="115">
        <v>25</v>
      </c>
      <c r="AN126" s="114">
        <v>87</v>
      </c>
      <c r="AO126" s="115">
        <v>117</v>
      </c>
      <c r="AP126" s="114">
        <v>50</v>
      </c>
      <c r="AQ126" s="114">
        <v>34</v>
      </c>
      <c r="AR126" s="114">
        <v>106</v>
      </c>
      <c r="AS126" s="118">
        <v>4.6153846153846159</v>
      </c>
    </row>
    <row r="127" spans="1:45" s="1" customFormat="1" ht="53.25" customHeight="1">
      <c r="A127" s="1" t="s">
        <v>141</v>
      </c>
      <c r="B127" s="1" t="s">
        <v>137</v>
      </c>
      <c r="C127" s="113" t="s">
        <v>138</v>
      </c>
      <c r="D127" s="114">
        <v>54</v>
      </c>
      <c r="E127" s="114">
        <v>95</v>
      </c>
      <c r="F127" s="2">
        <v>2.9</v>
      </c>
      <c r="G127" s="152">
        <v>5.2</v>
      </c>
      <c r="H127" s="154">
        <v>23</v>
      </c>
      <c r="I127" s="155" t="s">
        <v>1105</v>
      </c>
      <c r="J127" s="155" t="s">
        <v>1105</v>
      </c>
      <c r="K127" s="155">
        <v>11</v>
      </c>
      <c r="L127" s="155" t="s">
        <v>1105</v>
      </c>
      <c r="M127" s="155">
        <v>0</v>
      </c>
      <c r="N127" s="155" t="s">
        <v>1105</v>
      </c>
      <c r="O127" s="155" t="s">
        <v>1105</v>
      </c>
      <c r="P127" s="155" t="s">
        <v>1105</v>
      </c>
      <c r="Q127" s="114" t="s">
        <v>1105</v>
      </c>
      <c r="R127" s="115">
        <v>19</v>
      </c>
      <c r="S127" s="114">
        <v>0</v>
      </c>
      <c r="T127" s="114">
        <v>0</v>
      </c>
      <c r="U127" s="114" t="s">
        <v>1105</v>
      </c>
      <c r="V127" s="114">
        <v>0</v>
      </c>
      <c r="W127" s="114">
        <v>0</v>
      </c>
      <c r="X127" s="114">
        <v>16</v>
      </c>
      <c r="Y127" s="114">
        <v>0</v>
      </c>
      <c r="Z127" s="114">
        <v>0</v>
      </c>
      <c r="AA127" s="114" t="s">
        <v>1105</v>
      </c>
      <c r="AB127" s="115">
        <v>0</v>
      </c>
      <c r="AC127" s="116">
        <v>32</v>
      </c>
      <c r="AD127" s="117">
        <v>13</v>
      </c>
      <c r="AE127" s="114" t="s">
        <v>1105</v>
      </c>
      <c r="AF127" s="114">
        <v>11</v>
      </c>
      <c r="AG127" s="114">
        <v>0</v>
      </c>
      <c r="AH127" s="115">
        <v>6</v>
      </c>
      <c r="AI127" s="114">
        <v>11</v>
      </c>
      <c r="AJ127" s="114">
        <v>5</v>
      </c>
      <c r="AK127" s="114" t="s">
        <v>1105</v>
      </c>
      <c r="AL127" s="114" t="s">
        <v>1105</v>
      </c>
      <c r="AM127" s="115" t="s">
        <v>1105</v>
      </c>
      <c r="AN127" s="114" t="s">
        <v>1105</v>
      </c>
      <c r="AO127" s="115" t="s">
        <v>1105</v>
      </c>
      <c r="AP127" s="114" t="s">
        <v>1094</v>
      </c>
      <c r="AQ127" s="114" t="s">
        <v>1058</v>
      </c>
      <c r="AR127" s="114">
        <v>5</v>
      </c>
      <c r="AS127" s="118">
        <v>0</v>
      </c>
    </row>
    <row r="128" spans="1:45" s="1" customFormat="1" ht="53.25" customHeight="1">
      <c r="A128" s="1" t="s">
        <v>142</v>
      </c>
      <c r="B128" s="1" t="s">
        <v>137</v>
      </c>
      <c r="C128" s="113" t="s">
        <v>138</v>
      </c>
      <c r="D128" s="114">
        <v>134</v>
      </c>
      <c r="E128" s="114">
        <v>223</v>
      </c>
      <c r="F128" s="2">
        <v>2.6</v>
      </c>
      <c r="G128" s="152">
        <v>4.4000000000000004</v>
      </c>
      <c r="H128" s="154">
        <v>36</v>
      </c>
      <c r="I128" s="155" t="s">
        <v>1105</v>
      </c>
      <c r="J128" s="155">
        <v>11</v>
      </c>
      <c r="K128" s="155">
        <v>12</v>
      </c>
      <c r="L128" s="155" t="s">
        <v>1105</v>
      </c>
      <c r="M128" s="155">
        <v>0</v>
      </c>
      <c r="N128" s="155" t="s">
        <v>1105</v>
      </c>
      <c r="O128" s="155" t="s">
        <v>1105</v>
      </c>
      <c r="P128" s="155">
        <v>8</v>
      </c>
      <c r="Q128" s="114">
        <v>6</v>
      </c>
      <c r="R128" s="115">
        <v>30</v>
      </c>
      <c r="S128" s="114">
        <v>0</v>
      </c>
      <c r="T128" s="114" t="s">
        <v>1105</v>
      </c>
      <c r="U128" s="114">
        <v>5</v>
      </c>
      <c r="V128" s="114">
        <v>0</v>
      </c>
      <c r="W128" s="114">
        <v>0</v>
      </c>
      <c r="X128" s="114">
        <v>15</v>
      </c>
      <c r="Y128" s="114">
        <v>0</v>
      </c>
      <c r="Z128" s="114">
        <v>0</v>
      </c>
      <c r="AA128" s="114">
        <v>9</v>
      </c>
      <c r="AB128" s="115" t="s">
        <v>1105</v>
      </c>
      <c r="AC128" s="116">
        <v>48</v>
      </c>
      <c r="AD128" s="117">
        <v>15</v>
      </c>
      <c r="AE128" s="114">
        <v>7</v>
      </c>
      <c r="AF128" s="114">
        <v>8</v>
      </c>
      <c r="AG128" s="114">
        <v>0</v>
      </c>
      <c r="AH128" s="115" t="s">
        <v>1105</v>
      </c>
      <c r="AI128" s="114">
        <v>10</v>
      </c>
      <c r="AJ128" s="114" t="s">
        <v>1105</v>
      </c>
      <c r="AK128" s="114" t="s">
        <v>1105</v>
      </c>
      <c r="AL128" s="114" t="s">
        <v>1105</v>
      </c>
      <c r="AM128" s="115">
        <v>0</v>
      </c>
      <c r="AN128" s="114">
        <v>5</v>
      </c>
      <c r="AO128" s="115" t="s">
        <v>1105</v>
      </c>
      <c r="AP128" s="114" t="s">
        <v>1094</v>
      </c>
      <c r="AQ128" s="114" t="s">
        <v>1058</v>
      </c>
      <c r="AR128" s="114">
        <v>5</v>
      </c>
      <c r="AS128" s="118">
        <v>0</v>
      </c>
    </row>
    <row r="129" spans="1:45" s="1" customFormat="1" ht="53.25" customHeight="1">
      <c r="A129" s="1" t="s">
        <v>143</v>
      </c>
      <c r="B129" s="1" t="s">
        <v>137</v>
      </c>
      <c r="C129" s="113" t="s">
        <v>138</v>
      </c>
      <c r="D129" s="114">
        <v>117</v>
      </c>
      <c r="E129" s="114">
        <v>183</v>
      </c>
      <c r="F129" s="2">
        <v>3.8</v>
      </c>
      <c r="G129" s="152">
        <v>6</v>
      </c>
      <c r="H129" s="154">
        <v>38</v>
      </c>
      <c r="I129" s="155" t="s">
        <v>1105</v>
      </c>
      <c r="J129" s="155">
        <v>7</v>
      </c>
      <c r="K129" s="155">
        <v>18</v>
      </c>
      <c r="L129" s="155" t="s">
        <v>1105</v>
      </c>
      <c r="M129" s="155">
        <v>0</v>
      </c>
      <c r="N129" s="155">
        <v>0</v>
      </c>
      <c r="O129" s="155">
        <v>5</v>
      </c>
      <c r="P129" s="155">
        <v>5</v>
      </c>
      <c r="Q129" s="114">
        <v>6</v>
      </c>
      <c r="R129" s="115">
        <v>32</v>
      </c>
      <c r="S129" s="114">
        <v>0</v>
      </c>
      <c r="T129" s="114">
        <v>0</v>
      </c>
      <c r="U129" s="114">
        <v>5</v>
      </c>
      <c r="V129" s="114">
        <v>0</v>
      </c>
      <c r="W129" s="114">
        <v>0</v>
      </c>
      <c r="X129" s="114">
        <v>30</v>
      </c>
      <c r="Y129" s="114">
        <v>0</v>
      </c>
      <c r="Z129" s="114">
        <v>0</v>
      </c>
      <c r="AA129" s="114" t="s">
        <v>1105</v>
      </c>
      <c r="AB129" s="115">
        <v>0</v>
      </c>
      <c r="AC129" s="116">
        <v>62</v>
      </c>
      <c r="AD129" s="117">
        <v>20</v>
      </c>
      <c r="AE129" s="114">
        <v>12</v>
      </c>
      <c r="AF129" s="114">
        <v>8</v>
      </c>
      <c r="AG129" s="114">
        <v>0</v>
      </c>
      <c r="AH129" s="115">
        <v>13</v>
      </c>
      <c r="AI129" s="114">
        <v>17</v>
      </c>
      <c r="AJ129" s="114">
        <v>7</v>
      </c>
      <c r="AK129" s="114" t="s">
        <v>1105</v>
      </c>
      <c r="AL129" s="114">
        <v>5</v>
      </c>
      <c r="AM129" s="115" t="s">
        <v>1105</v>
      </c>
      <c r="AN129" s="114" t="s">
        <v>1105</v>
      </c>
      <c r="AO129" s="115" t="s">
        <v>1105</v>
      </c>
      <c r="AP129" s="114" t="s">
        <v>1094</v>
      </c>
      <c r="AQ129" s="114" t="s">
        <v>1058</v>
      </c>
      <c r="AR129" s="114" t="s">
        <v>1058</v>
      </c>
      <c r="AS129" s="118">
        <v>0</v>
      </c>
    </row>
    <row r="130" spans="1:45" s="1" customFormat="1" ht="53.25" customHeight="1">
      <c r="A130" s="1" t="s">
        <v>144</v>
      </c>
      <c r="B130" s="1" t="s">
        <v>137</v>
      </c>
      <c r="C130" s="113" t="s">
        <v>145</v>
      </c>
      <c r="D130" s="114">
        <v>1026</v>
      </c>
      <c r="E130" s="114">
        <v>1759</v>
      </c>
      <c r="F130" s="2">
        <v>4</v>
      </c>
      <c r="G130" s="152">
        <v>6.9</v>
      </c>
      <c r="H130" s="154">
        <v>390</v>
      </c>
      <c r="I130" s="155">
        <v>10</v>
      </c>
      <c r="J130" s="155">
        <v>115</v>
      </c>
      <c r="K130" s="155">
        <v>121</v>
      </c>
      <c r="L130" s="155">
        <v>13</v>
      </c>
      <c r="M130" s="155" t="s">
        <v>1105</v>
      </c>
      <c r="N130" s="155">
        <v>8</v>
      </c>
      <c r="O130" s="155">
        <v>28</v>
      </c>
      <c r="P130" s="155">
        <v>93</v>
      </c>
      <c r="Q130" s="114">
        <v>60</v>
      </c>
      <c r="R130" s="115">
        <v>330</v>
      </c>
      <c r="S130" s="114">
        <v>7</v>
      </c>
      <c r="T130" s="114" t="s">
        <v>1105</v>
      </c>
      <c r="U130" s="114">
        <v>33</v>
      </c>
      <c r="V130" s="114">
        <v>0</v>
      </c>
      <c r="W130" s="114" t="s">
        <v>1105</v>
      </c>
      <c r="X130" s="114">
        <v>227</v>
      </c>
      <c r="Y130" s="114">
        <v>0</v>
      </c>
      <c r="Z130" s="114">
        <v>10</v>
      </c>
      <c r="AA130" s="114">
        <v>20</v>
      </c>
      <c r="AB130" s="115">
        <v>22</v>
      </c>
      <c r="AC130" s="116">
        <v>597</v>
      </c>
      <c r="AD130" s="117">
        <v>133</v>
      </c>
      <c r="AE130" s="114">
        <v>60</v>
      </c>
      <c r="AF130" s="114">
        <v>74</v>
      </c>
      <c r="AG130" s="114">
        <v>7</v>
      </c>
      <c r="AH130" s="115">
        <v>57</v>
      </c>
      <c r="AI130" s="114">
        <v>99</v>
      </c>
      <c r="AJ130" s="114">
        <v>27</v>
      </c>
      <c r="AK130" s="114">
        <v>17</v>
      </c>
      <c r="AL130" s="114">
        <v>41</v>
      </c>
      <c r="AM130" s="115">
        <v>13</v>
      </c>
      <c r="AN130" s="114">
        <v>51</v>
      </c>
      <c r="AO130" s="115">
        <v>43</v>
      </c>
      <c r="AP130" s="114">
        <v>32</v>
      </c>
      <c r="AQ130" s="114">
        <v>37</v>
      </c>
      <c r="AR130" s="114">
        <v>77</v>
      </c>
      <c r="AS130" s="118">
        <v>7.0175438596491224</v>
      </c>
    </row>
    <row r="131" spans="1:45" s="1" customFormat="1" ht="53.25" customHeight="1">
      <c r="A131" s="1" t="s">
        <v>146</v>
      </c>
      <c r="B131" s="1" t="s">
        <v>137</v>
      </c>
      <c r="C131" s="113" t="s">
        <v>145</v>
      </c>
      <c r="D131" s="114">
        <v>3518</v>
      </c>
      <c r="E131" s="114">
        <v>5930</v>
      </c>
      <c r="F131" s="2">
        <v>4.8</v>
      </c>
      <c r="G131" s="152">
        <v>8.1999999999999993</v>
      </c>
      <c r="H131" s="154">
        <v>954</v>
      </c>
      <c r="I131" s="155">
        <v>34</v>
      </c>
      <c r="J131" s="155">
        <v>210</v>
      </c>
      <c r="K131" s="155">
        <v>344</v>
      </c>
      <c r="L131" s="155">
        <v>52</v>
      </c>
      <c r="M131" s="155">
        <v>12</v>
      </c>
      <c r="N131" s="155">
        <v>27</v>
      </c>
      <c r="O131" s="155">
        <v>77</v>
      </c>
      <c r="P131" s="155">
        <v>199</v>
      </c>
      <c r="Q131" s="114">
        <v>130</v>
      </c>
      <c r="R131" s="115">
        <v>824</v>
      </c>
      <c r="S131" s="114">
        <v>9</v>
      </c>
      <c r="T131" s="114">
        <v>14</v>
      </c>
      <c r="U131" s="114">
        <v>56</v>
      </c>
      <c r="V131" s="114">
        <v>20</v>
      </c>
      <c r="W131" s="114">
        <v>9</v>
      </c>
      <c r="X131" s="114">
        <v>461</v>
      </c>
      <c r="Y131" s="114">
        <v>7</v>
      </c>
      <c r="Z131" s="114">
        <v>34</v>
      </c>
      <c r="AA131" s="114">
        <v>46</v>
      </c>
      <c r="AB131" s="115">
        <v>34</v>
      </c>
      <c r="AC131" s="116">
        <v>1517</v>
      </c>
      <c r="AD131" s="117">
        <v>396</v>
      </c>
      <c r="AE131" s="114">
        <v>178</v>
      </c>
      <c r="AF131" s="114">
        <v>218</v>
      </c>
      <c r="AG131" s="114">
        <v>20</v>
      </c>
      <c r="AH131" s="115">
        <v>145</v>
      </c>
      <c r="AI131" s="114">
        <v>288</v>
      </c>
      <c r="AJ131" s="114">
        <v>80</v>
      </c>
      <c r="AK131" s="114">
        <v>58</v>
      </c>
      <c r="AL131" s="114">
        <v>117</v>
      </c>
      <c r="AM131" s="115">
        <v>33</v>
      </c>
      <c r="AN131" s="114">
        <v>96</v>
      </c>
      <c r="AO131" s="115">
        <v>91</v>
      </c>
      <c r="AP131" s="114">
        <v>76</v>
      </c>
      <c r="AQ131" s="114">
        <v>71</v>
      </c>
      <c r="AR131" s="114">
        <v>166</v>
      </c>
      <c r="AS131" s="118">
        <v>9.3283582089552244</v>
      </c>
    </row>
    <row r="132" spans="1:45" s="1" customFormat="1" ht="53.25" customHeight="1">
      <c r="A132" s="1" t="s">
        <v>147</v>
      </c>
      <c r="B132" s="1" t="s">
        <v>137</v>
      </c>
      <c r="C132" s="113" t="s">
        <v>145</v>
      </c>
      <c r="D132" s="114">
        <v>45</v>
      </c>
      <c r="E132" s="114">
        <v>79</v>
      </c>
      <c r="F132" s="2">
        <v>1.5</v>
      </c>
      <c r="G132" s="152">
        <v>2.7</v>
      </c>
      <c r="H132" s="154">
        <v>12</v>
      </c>
      <c r="I132" s="155" t="s">
        <v>1105</v>
      </c>
      <c r="J132" s="155" t="s">
        <v>1105</v>
      </c>
      <c r="K132" s="155" t="s">
        <v>1105</v>
      </c>
      <c r="L132" s="155">
        <v>0</v>
      </c>
      <c r="M132" s="155">
        <v>0</v>
      </c>
      <c r="N132" s="155">
        <v>0</v>
      </c>
      <c r="O132" s="155">
        <v>0</v>
      </c>
      <c r="P132" s="155" t="s">
        <v>1105</v>
      </c>
      <c r="Q132" s="114" t="s">
        <v>1105</v>
      </c>
      <c r="R132" s="115">
        <v>11</v>
      </c>
      <c r="S132" s="114">
        <v>0</v>
      </c>
      <c r="T132" s="114">
        <v>0</v>
      </c>
      <c r="U132" s="114">
        <v>0</v>
      </c>
      <c r="V132" s="114">
        <v>0</v>
      </c>
      <c r="W132" s="114">
        <v>0</v>
      </c>
      <c r="X132" s="114">
        <v>6</v>
      </c>
      <c r="Y132" s="114">
        <v>0</v>
      </c>
      <c r="Z132" s="114">
        <v>0</v>
      </c>
      <c r="AA132" s="114" t="s">
        <v>1105</v>
      </c>
      <c r="AB132" s="115">
        <v>0</v>
      </c>
      <c r="AC132" s="116">
        <v>19</v>
      </c>
      <c r="AD132" s="117" t="s">
        <v>1105</v>
      </c>
      <c r="AE132" s="114">
        <v>0</v>
      </c>
      <c r="AF132" s="114" t="s">
        <v>1105</v>
      </c>
      <c r="AG132" s="114">
        <v>0</v>
      </c>
      <c r="AH132" s="115" t="s">
        <v>1105</v>
      </c>
      <c r="AI132" s="114" t="s">
        <v>1105</v>
      </c>
      <c r="AJ132" s="114" t="s">
        <v>1105</v>
      </c>
      <c r="AK132" s="114">
        <v>0</v>
      </c>
      <c r="AL132" s="114" t="s">
        <v>1105</v>
      </c>
      <c r="AM132" s="115">
        <v>0</v>
      </c>
      <c r="AN132" s="114" t="s">
        <v>1105</v>
      </c>
      <c r="AO132" s="115" t="s">
        <v>1105</v>
      </c>
      <c r="AP132" s="114" t="s">
        <v>1094</v>
      </c>
      <c r="AQ132" s="114" t="s">
        <v>1058</v>
      </c>
      <c r="AR132" s="114" t="s">
        <v>1058</v>
      </c>
      <c r="AS132" s="118">
        <v>0</v>
      </c>
    </row>
    <row r="133" spans="1:45" s="1" customFormat="1" ht="53.25" customHeight="1">
      <c r="A133" s="1" t="s">
        <v>148</v>
      </c>
      <c r="B133" s="1" t="s">
        <v>137</v>
      </c>
      <c r="C133" s="113" t="s">
        <v>145</v>
      </c>
      <c r="D133" s="114">
        <v>99</v>
      </c>
      <c r="E133" s="114">
        <v>172</v>
      </c>
      <c r="F133" s="2">
        <v>2.2000000000000002</v>
      </c>
      <c r="G133" s="152">
        <v>3.8</v>
      </c>
      <c r="H133" s="154">
        <v>32</v>
      </c>
      <c r="I133" s="155" t="s">
        <v>1105</v>
      </c>
      <c r="J133" s="155">
        <v>9</v>
      </c>
      <c r="K133" s="155">
        <v>13</v>
      </c>
      <c r="L133" s="155" t="s">
        <v>1105</v>
      </c>
      <c r="M133" s="155">
        <v>0</v>
      </c>
      <c r="N133" s="155" t="s">
        <v>1105</v>
      </c>
      <c r="O133" s="155" t="s">
        <v>1105</v>
      </c>
      <c r="P133" s="155">
        <v>5</v>
      </c>
      <c r="Q133" s="114">
        <v>6</v>
      </c>
      <c r="R133" s="115">
        <v>26</v>
      </c>
      <c r="S133" s="114">
        <v>0</v>
      </c>
      <c r="T133" s="114">
        <v>0</v>
      </c>
      <c r="U133" s="114" t="s">
        <v>1105</v>
      </c>
      <c r="V133" s="114">
        <v>0</v>
      </c>
      <c r="W133" s="114">
        <v>0</v>
      </c>
      <c r="X133" s="114">
        <v>17</v>
      </c>
      <c r="Y133" s="114">
        <v>0</v>
      </c>
      <c r="Z133" s="114">
        <v>0</v>
      </c>
      <c r="AA133" s="114" t="s">
        <v>1105</v>
      </c>
      <c r="AB133" s="115" t="s">
        <v>1105</v>
      </c>
      <c r="AC133" s="116">
        <v>43</v>
      </c>
      <c r="AD133" s="117">
        <v>15</v>
      </c>
      <c r="AE133" s="114">
        <v>6</v>
      </c>
      <c r="AF133" s="114">
        <v>9</v>
      </c>
      <c r="AG133" s="114">
        <v>0</v>
      </c>
      <c r="AH133" s="115">
        <v>11</v>
      </c>
      <c r="AI133" s="114">
        <v>10</v>
      </c>
      <c r="AJ133" s="114" t="s">
        <v>1105</v>
      </c>
      <c r="AK133" s="114" t="s">
        <v>1105</v>
      </c>
      <c r="AL133" s="114" t="s">
        <v>1105</v>
      </c>
      <c r="AM133" s="115" t="s">
        <v>1105</v>
      </c>
      <c r="AN133" s="114" t="s">
        <v>1105</v>
      </c>
      <c r="AO133" s="115" t="s">
        <v>1105</v>
      </c>
      <c r="AP133" s="114" t="s">
        <v>1094</v>
      </c>
      <c r="AQ133" s="114" t="s">
        <v>1058</v>
      </c>
      <c r="AR133" s="114">
        <v>6</v>
      </c>
      <c r="AS133" s="118">
        <v>18.181818181818183</v>
      </c>
    </row>
    <row r="134" spans="1:45" s="1" customFormat="1" ht="53.25" customHeight="1">
      <c r="A134" s="1" t="s">
        <v>149</v>
      </c>
      <c r="B134" s="1" t="s">
        <v>137</v>
      </c>
      <c r="C134" s="113" t="s">
        <v>145</v>
      </c>
      <c r="D134" s="114">
        <v>56</v>
      </c>
      <c r="E134" s="114">
        <v>110</v>
      </c>
      <c r="F134" s="2">
        <v>1.2</v>
      </c>
      <c r="G134" s="152">
        <v>2.4</v>
      </c>
      <c r="H134" s="154">
        <v>21</v>
      </c>
      <c r="I134" s="155" t="s">
        <v>1105</v>
      </c>
      <c r="J134" s="155">
        <v>5</v>
      </c>
      <c r="K134" s="155">
        <v>8</v>
      </c>
      <c r="L134" s="155">
        <v>0</v>
      </c>
      <c r="M134" s="155">
        <v>0</v>
      </c>
      <c r="N134" s="155">
        <v>0</v>
      </c>
      <c r="O134" s="155" t="s">
        <v>1105</v>
      </c>
      <c r="P134" s="155">
        <v>5</v>
      </c>
      <c r="Q134" s="114">
        <v>5</v>
      </c>
      <c r="R134" s="115">
        <v>15</v>
      </c>
      <c r="S134" s="114">
        <v>0</v>
      </c>
      <c r="T134" s="114">
        <v>0</v>
      </c>
      <c r="U134" s="114">
        <v>5</v>
      </c>
      <c r="V134" s="114">
        <v>0</v>
      </c>
      <c r="W134" s="114" t="s">
        <v>1105</v>
      </c>
      <c r="X134" s="114">
        <v>8</v>
      </c>
      <c r="Y134" s="114">
        <v>0</v>
      </c>
      <c r="Z134" s="114">
        <v>0</v>
      </c>
      <c r="AA134" s="114">
        <v>5</v>
      </c>
      <c r="AB134" s="115" t="s">
        <v>1105</v>
      </c>
      <c r="AC134" s="116">
        <v>26</v>
      </c>
      <c r="AD134" s="117">
        <v>8</v>
      </c>
      <c r="AE134" s="114" t="s">
        <v>1105</v>
      </c>
      <c r="AF134" s="114">
        <v>7</v>
      </c>
      <c r="AG134" s="114">
        <v>0</v>
      </c>
      <c r="AH134" s="115" t="s">
        <v>1105</v>
      </c>
      <c r="AI134" s="114">
        <v>5</v>
      </c>
      <c r="AJ134" s="114" t="s">
        <v>1105</v>
      </c>
      <c r="AK134" s="114">
        <v>0</v>
      </c>
      <c r="AL134" s="114" t="s">
        <v>1105</v>
      </c>
      <c r="AM134" s="115" t="s">
        <v>1105</v>
      </c>
      <c r="AN134" s="114">
        <v>0</v>
      </c>
      <c r="AO134" s="115">
        <v>5</v>
      </c>
      <c r="AP134" s="114" t="s">
        <v>1094</v>
      </c>
      <c r="AQ134" s="114">
        <v>0</v>
      </c>
      <c r="AR134" s="114" t="s">
        <v>1058</v>
      </c>
      <c r="AS134" s="118">
        <v>0</v>
      </c>
    </row>
    <row r="135" spans="1:45" s="1" customFormat="1" ht="53.25" customHeight="1">
      <c r="A135" s="1" t="s">
        <v>150</v>
      </c>
      <c r="B135" s="1" t="s">
        <v>137</v>
      </c>
      <c r="C135" s="113" t="s">
        <v>145</v>
      </c>
      <c r="D135" s="114">
        <v>59</v>
      </c>
      <c r="E135" s="114">
        <v>84</v>
      </c>
      <c r="F135" s="2">
        <v>1.9</v>
      </c>
      <c r="G135" s="152">
        <v>2.7</v>
      </c>
      <c r="H135" s="154">
        <v>24</v>
      </c>
      <c r="I135" s="155" t="s">
        <v>1105</v>
      </c>
      <c r="J135" s="155">
        <v>6</v>
      </c>
      <c r="K135" s="155">
        <v>10</v>
      </c>
      <c r="L135" s="155">
        <v>0</v>
      </c>
      <c r="M135" s="155">
        <v>0</v>
      </c>
      <c r="N135" s="155">
        <v>0</v>
      </c>
      <c r="O135" s="155" t="s">
        <v>1105</v>
      </c>
      <c r="P135" s="155">
        <v>6</v>
      </c>
      <c r="Q135" s="114" t="s">
        <v>1105</v>
      </c>
      <c r="R135" s="115">
        <v>21</v>
      </c>
      <c r="S135" s="114">
        <v>0</v>
      </c>
      <c r="T135" s="114">
        <v>0</v>
      </c>
      <c r="U135" s="114" t="s">
        <v>1105</v>
      </c>
      <c r="V135" s="114">
        <v>0</v>
      </c>
      <c r="W135" s="114">
        <v>0</v>
      </c>
      <c r="X135" s="114">
        <v>12</v>
      </c>
      <c r="Y135" s="114">
        <v>0</v>
      </c>
      <c r="Z135" s="114" t="s">
        <v>1105</v>
      </c>
      <c r="AA135" s="114" t="s">
        <v>1105</v>
      </c>
      <c r="AB135" s="115">
        <v>0</v>
      </c>
      <c r="AC135" s="116">
        <v>31</v>
      </c>
      <c r="AD135" s="117">
        <v>10</v>
      </c>
      <c r="AE135" s="114" t="s">
        <v>1105</v>
      </c>
      <c r="AF135" s="114">
        <v>8</v>
      </c>
      <c r="AG135" s="114" t="s">
        <v>1105</v>
      </c>
      <c r="AH135" s="115">
        <v>8</v>
      </c>
      <c r="AI135" s="114">
        <v>8</v>
      </c>
      <c r="AJ135" s="114" t="s">
        <v>1105</v>
      </c>
      <c r="AK135" s="114" t="s">
        <v>1105</v>
      </c>
      <c r="AL135" s="114" t="s">
        <v>1105</v>
      </c>
      <c r="AM135" s="115" t="s">
        <v>1105</v>
      </c>
      <c r="AN135" s="114" t="s">
        <v>1105</v>
      </c>
      <c r="AO135" s="115" t="s">
        <v>1105</v>
      </c>
      <c r="AP135" s="114">
        <v>0</v>
      </c>
      <c r="AQ135" s="114" t="s">
        <v>1058</v>
      </c>
      <c r="AR135" s="114" t="s">
        <v>1058</v>
      </c>
      <c r="AS135" s="118">
        <v>0</v>
      </c>
    </row>
    <row r="136" spans="1:45" s="1" customFormat="1" ht="53.25" customHeight="1">
      <c r="A136" s="1" t="s">
        <v>151</v>
      </c>
      <c r="B136" s="1" t="s">
        <v>137</v>
      </c>
      <c r="C136" s="113" t="s">
        <v>145</v>
      </c>
      <c r="D136" s="114">
        <v>107</v>
      </c>
      <c r="E136" s="114">
        <v>157</v>
      </c>
      <c r="F136" s="2">
        <v>2.2000000000000002</v>
      </c>
      <c r="G136" s="152">
        <v>3.2</v>
      </c>
      <c r="H136" s="154">
        <v>23</v>
      </c>
      <c r="I136" s="155" t="s">
        <v>1105</v>
      </c>
      <c r="J136" s="155">
        <v>10</v>
      </c>
      <c r="K136" s="155">
        <v>6</v>
      </c>
      <c r="L136" s="155">
        <v>0</v>
      </c>
      <c r="M136" s="155">
        <v>0</v>
      </c>
      <c r="N136" s="155">
        <v>0</v>
      </c>
      <c r="O136" s="155" t="s">
        <v>1105</v>
      </c>
      <c r="P136" s="155">
        <v>5</v>
      </c>
      <c r="Q136" s="114">
        <v>5</v>
      </c>
      <c r="R136" s="115">
        <v>18</v>
      </c>
      <c r="S136" s="114">
        <v>0</v>
      </c>
      <c r="T136" s="114">
        <v>0</v>
      </c>
      <c r="U136" s="114" t="s">
        <v>1105</v>
      </c>
      <c r="V136" s="114">
        <v>0</v>
      </c>
      <c r="W136" s="114">
        <v>0</v>
      </c>
      <c r="X136" s="114">
        <v>17</v>
      </c>
      <c r="Y136" s="114">
        <v>0</v>
      </c>
      <c r="Z136" s="114">
        <v>0</v>
      </c>
      <c r="AA136" s="114" t="s">
        <v>1105</v>
      </c>
      <c r="AB136" s="115">
        <v>0</v>
      </c>
      <c r="AC136" s="116">
        <v>33</v>
      </c>
      <c r="AD136" s="117">
        <v>6</v>
      </c>
      <c r="AE136" s="114" t="s">
        <v>1105</v>
      </c>
      <c r="AF136" s="114" t="s">
        <v>1105</v>
      </c>
      <c r="AG136" s="114">
        <v>0</v>
      </c>
      <c r="AH136" s="115" t="s">
        <v>1105</v>
      </c>
      <c r="AI136" s="114" t="s">
        <v>1105</v>
      </c>
      <c r="AJ136" s="114" t="s">
        <v>1105</v>
      </c>
      <c r="AK136" s="114">
        <v>0</v>
      </c>
      <c r="AL136" s="114" t="s">
        <v>1105</v>
      </c>
      <c r="AM136" s="115" t="s">
        <v>1105</v>
      </c>
      <c r="AN136" s="114" t="s">
        <v>1105</v>
      </c>
      <c r="AO136" s="115" t="s">
        <v>1105</v>
      </c>
      <c r="AP136" s="114">
        <v>0</v>
      </c>
      <c r="AQ136" s="114" t="s">
        <v>1058</v>
      </c>
      <c r="AR136" s="114" t="s">
        <v>1058</v>
      </c>
      <c r="AS136" s="118">
        <v>100</v>
      </c>
    </row>
    <row r="137" spans="1:45" s="1" customFormat="1" ht="53.25" customHeight="1">
      <c r="A137" s="1" t="s">
        <v>152</v>
      </c>
      <c r="B137" s="1" t="s">
        <v>137</v>
      </c>
      <c r="C137" s="113" t="s">
        <v>145</v>
      </c>
      <c r="D137" s="114">
        <v>29</v>
      </c>
      <c r="E137" s="114">
        <v>44</v>
      </c>
      <c r="F137" s="2">
        <v>0.9</v>
      </c>
      <c r="G137" s="152">
        <v>1.3</v>
      </c>
      <c r="H137" s="154">
        <v>13</v>
      </c>
      <c r="I137" s="155">
        <v>0</v>
      </c>
      <c r="J137" s="155">
        <v>5</v>
      </c>
      <c r="K137" s="155" t="s">
        <v>1105</v>
      </c>
      <c r="L137" s="155" t="s">
        <v>1105</v>
      </c>
      <c r="M137" s="155" t="s">
        <v>1105</v>
      </c>
      <c r="N137" s="155">
        <v>0</v>
      </c>
      <c r="O137" s="155">
        <v>0</v>
      </c>
      <c r="P137" s="155" t="s">
        <v>1105</v>
      </c>
      <c r="Q137" s="114">
        <v>5</v>
      </c>
      <c r="R137" s="115">
        <v>8</v>
      </c>
      <c r="S137" s="114">
        <v>0</v>
      </c>
      <c r="T137" s="114">
        <v>0</v>
      </c>
      <c r="U137" s="114" t="s">
        <v>1105</v>
      </c>
      <c r="V137" s="114">
        <v>0</v>
      </c>
      <c r="W137" s="114" t="s">
        <v>1105</v>
      </c>
      <c r="X137" s="114" t="s">
        <v>1105</v>
      </c>
      <c r="Y137" s="114">
        <v>0</v>
      </c>
      <c r="Z137" s="114">
        <v>0</v>
      </c>
      <c r="AA137" s="114" t="s">
        <v>1105</v>
      </c>
      <c r="AB137" s="115" t="s">
        <v>1105</v>
      </c>
      <c r="AC137" s="116">
        <v>15</v>
      </c>
      <c r="AD137" s="117">
        <v>5</v>
      </c>
      <c r="AE137" s="114" t="s">
        <v>1105</v>
      </c>
      <c r="AF137" s="114" t="s">
        <v>1105</v>
      </c>
      <c r="AG137" s="114">
        <v>0</v>
      </c>
      <c r="AH137" s="115" t="s">
        <v>1105</v>
      </c>
      <c r="AI137" s="114" t="s">
        <v>1105</v>
      </c>
      <c r="AJ137" s="114" t="s">
        <v>1105</v>
      </c>
      <c r="AK137" s="114">
        <v>0</v>
      </c>
      <c r="AL137" s="114" t="s">
        <v>1105</v>
      </c>
      <c r="AM137" s="115" t="s">
        <v>1105</v>
      </c>
      <c r="AN137" s="114" t="s">
        <v>1105</v>
      </c>
      <c r="AO137" s="115">
        <v>0</v>
      </c>
      <c r="AP137" s="114">
        <v>0</v>
      </c>
      <c r="AQ137" s="114" t="s">
        <v>1058</v>
      </c>
      <c r="AR137" s="114" t="s">
        <v>1058</v>
      </c>
      <c r="AS137" s="118">
        <v>0</v>
      </c>
    </row>
    <row r="138" spans="1:45" s="1" customFormat="1" ht="53.25" customHeight="1">
      <c r="A138" s="1" t="s">
        <v>153</v>
      </c>
      <c r="B138" s="1" t="s">
        <v>137</v>
      </c>
      <c r="C138" s="113" t="s">
        <v>145</v>
      </c>
      <c r="D138" s="114">
        <v>122</v>
      </c>
      <c r="E138" s="114">
        <v>230</v>
      </c>
      <c r="F138" s="2">
        <v>2.7</v>
      </c>
      <c r="G138" s="152">
        <v>5</v>
      </c>
      <c r="H138" s="154">
        <v>32</v>
      </c>
      <c r="I138" s="155" t="s">
        <v>1105</v>
      </c>
      <c r="J138" s="155">
        <v>9</v>
      </c>
      <c r="K138" s="155">
        <v>9</v>
      </c>
      <c r="L138" s="155" t="s">
        <v>1105</v>
      </c>
      <c r="M138" s="155">
        <v>0</v>
      </c>
      <c r="N138" s="155" t="s">
        <v>1105</v>
      </c>
      <c r="O138" s="155" t="s">
        <v>1105</v>
      </c>
      <c r="P138" s="155">
        <v>6</v>
      </c>
      <c r="Q138" s="114">
        <v>6</v>
      </c>
      <c r="R138" s="115">
        <v>26</v>
      </c>
      <c r="S138" s="114">
        <v>0</v>
      </c>
      <c r="T138" s="114" t="s">
        <v>1105</v>
      </c>
      <c r="U138" s="114" t="s">
        <v>1105</v>
      </c>
      <c r="V138" s="114">
        <v>0</v>
      </c>
      <c r="W138" s="114">
        <v>0</v>
      </c>
      <c r="X138" s="114">
        <v>20</v>
      </c>
      <c r="Y138" s="114">
        <v>0</v>
      </c>
      <c r="Z138" s="114">
        <v>0</v>
      </c>
      <c r="AA138" s="114" t="s">
        <v>1105</v>
      </c>
      <c r="AB138" s="115">
        <v>0</v>
      </c>
      <c r="AC138" s="116">
        <v>54</v>
      </c>
      <c r="AD138" s="117">
        <v>11</v>
      </c>
      <c r="AE138" s="114" t="s">
        <v>1105</v>
      </c>
      <c r="AF138" s="114">
        <v>7</v>
      </c>
      <c r="AG138" s="114">
        <v>0</v>
      </c>
      <c r="AH138" s="115">
        <v>5</v>
      </c>
      <c r="AI138" s="114">
        <v>8</v>
      </c>
      <c r="AJ138" s="114" t="s">
        <v>1105</v>
      </c>
      <c r="AK138" s="114" t="s">
        <v>1105</v>
      </c>
      <c r="AL138" s="114" t="s">
        <v>1105</v>
      </c>
      <c r="AM138" s="115">
        <v>0</v>
      </c>
      <c r="AN138" s="114" t="s">
        <v>1105</v>
      </c>
      <c r="AO138" s="115" t="s">
        <v>1105</v>
      </c>
      <c r="AP138" s="114" t="s">
        <v>1094</v>
      </c>
      <c r="AQ138" s="114" t="s">
        <v>1058</v>
      </c>
      <c r="AR138" s="114" t="s">
        <v>1058</v>
      </c>
      <c r="AS138" s="118">
        <v>0</v>
      </c>
    </row>
    <row r="139" spans="1:45" s="1" customFormat="1" ht="53.25" customHeight="1">
      <c r="A139" s="1" t="s">
        <v>154</v>
      </c>
      <c r="B139" s="1" t="s">
        <v>155</v>
      </c>
      <c r="C139" s="113" t="s">
        <v>156</v>
      </c>
      <c r="D139" s="114">
        <v>24</v>
      </c>
      <c r="E139" s="114">
        <v>47</v>
      </c>
      <c r="F139" s="2">
        <v>1.8</v>
      </c>
      <c r="G139" s="152">
        <v>3.5</v>
      </c>
      <c r="H139" s="154">
        <v>8</v>
      </c>
      <c r="I139" s="155" t="s">
        <v>1105</v>
      </c>
      <c r="J139" s="155" t="s">
        <v>1105</v>
      </c>
      <c r="K139" s="155" t="s">
        <v>1105</v>
      </c>
      <c r="L139" s="155">
        <v>0</v>
      </c>
      <c r="M139" s="155">
        <v>0</v>
      </c>
      <c r="N139" s="155">
        <v>0</v>
      </c>
      <c r="O139" s="155">
        <v>0</v>
      </c>
      <c r="P139" s="155" t="s">
        <v>1105</v>
      </c>
      <c r="Q139" s="114" t="s">
        <v>1105</v>
      </c>
      <c r="R139" s="115">
        <v>6</v>
      </c>
      <c r="S139" s="114">
        <v>0</v>
      </c>
      <c r="T139" s="114">
        <v>0</v>
      </c>
      <c r="U139" s="114">
        <v>0</v>
      </c>
      <c r="V139" s="114">
        <v>0</v>
      </c>
      <c r="W139" s="114">
        <v>0</v>
      </c>
      <c r="X139" s="114" t="s">
        <v>1105</v>
      </c>
      <c r="Y139" s="114">
        <v>0</v>
      </c>
      <c r="Z139" s="114">
        <v>0</v>
      </c>
      <c r="AA139" s="114" t="s">
        <v>1105</v>
      </c>
      <c r="AB139" s="115">
        <v>0</v>
      </c>
      <c r="AC139" s="116">
        <v>12</v>
      </c>
      <c r="AD139" s="117" t="s">
        <v>1105</v>
      </c>
      <c r="AE139" s="114">
        <v>0</v>
      </c>
      <c r="AF139" s="114" t="s">
        <v>1105</v>
      </c>
      <c r="AG139" s="114">
        <v>0</v>
      </c>
      <c r="AH139" s="115">
        <v>0</v>
      </c>
      <c r="AI139" s="114" t="s">
        <v>1105</v>
      </c>
      <c r="AJ139" s="114" t="s">
        <v>1105</v>
      </c>
      <c r="AK139" s="114">
        <v>0</v>
      </c>
      <c r="AL139" s="114" t="s">
        <v>1105</v>
      </c>
      <c r="AM139" s="115">
        <v>0</v>
      </c>
      <c r="AN139" s="114" t="s">
        <v>1105</v>
      </c>
      <c r="AO139" s="115" t="s">
        <v>1105</v>
      </c>
      <c r="AP139" s="114">
        <v>0</v>
      </c>
      <c r="AQ139" s="114" t="s">
        <v>1058</v>
      </c>
      <c r="AR139" s="114" t="s">
        <v>1058</v>
      </c>
      <c r="AS139" s="118">
        <v>0</v>
      </c>
    </row>
    <row r="140" spans="1:45" s="1" customFormat="1" ht="53.25" customHeight="1">
      <c r="A140" s="1" t="s">
        <v>157</v>
      </c>
      <c r="B140" s="1" t="s">
        <v>155</v>
      </c>
      <c r="C140" s="113" t="s">
        <v>156</v>
      </c>
      <c r="D140" s="114">
        <v>39</v>
      </c>
      <c r="E140" s="114">
        <v>50</v>
      </c>
      <c r="F140" s="2">
        <v>1.8</v>
      </c>
      <c r="G140" s="152">
        <v>2.2999999999999998</v>
      </c>
      <c r="H140" s="154">
        <v>23</v>
      </c>
      <c r="I140" s="155">
        <v>0</v>
      </c>
      <c r="J140" s="155">
        <v>0</v>
      </c>
      <c r="K140" s="155">
        <v>8</v>
      </c>
      <c r="L140" s="155">
        <v>0</v>
      </c>
      <c r="M140" s="155">
        <v>0</v>
      </c>
      <c r="N140" s="155">
        <v>0</v>
      </c>
      <c r="O140" s="155">
        <v>0</v>
      </c>
      <c r="P140" s="155">
        <v>15</v>
      </c>
      <c r="Q140" s="114" t="s">
        <v>1105</v>
      </c>
      <c r="R140" s="115">
        <v>22</v>
      </c>
      <c r="S140" s="114">
        <v>6</v>
      </c>
      <c r="T140" s="114">
        <v>0</v>
      </c>
      <c r="U140" s="114" t="s">
        <v>1105</v>
      </c>
      <c r="V140" s="114">
        <v>0</v>
      </c>
      <c r="W140" s="114">
        <v>0</v>
      </c>
      <c r="X140" s="114">
        <v>0</v>
      </c>
      <c r="Y140" s="114">
        <v>0</v>
      </c>
      <c r="Z140" s="114">
        <v>6</v>
      </c>
      <c r="AA140" s="114">
        <v>0</v>
      </c>
      <c r="AB140" s="115">
        <v>0</v>
      </c>
      <c r="AC140" s="116">
        <v>24</v>
      </c>
      <c r="AD140" s="117">
        <v>8</v>
      </c>
      <c r="AE140" s="114" t="s">
        <v>1105</v>
      </c>
      <c r="AF140" s="114">
        <v>6</v>
      </c>
      <c r="AG140" s="114" t="s">
        <v>1105</v>
      </c>
      <c r="AH140" s="115" t="s">
        <v>1105</v>
      </c>
      <c r="AI140" s="114" t="s">
        <v>1105</v>
      </c>
      <c r="AJ140" s="114" t="s">
        <v>1105</v>
      </c>
      <c r="AK140" s="114">
        <v>0</v>
      </c>
      <c r="AL140" s="114" t="s">
        <v>1105</v>
      </c>
      <c r="AM140" s="115" t="s">
        <v>1105</v>
      </c>
      <c r="AN140" s="114" t="s">
        <v>1105</v>
      </c>
      <c r="AO140" s="115">
        <v>11</v>
      </c>
      <c r="AP140" s="114">
        <v>10</v>
      </c>
      <c r="AQ140" s="114" t="s">
        <v>1058</v>
      </c>
      <c r="AR140" s="114">
        <v>7</v>
      </c>
      <c r="AS140" s="118">
        <v>0</v>
      </c>
    </row>
    <row r="141" spans="1:45" s="1" customFormat="1" ht="53.25" customHeight="1">
      <c r="A141" s="1" t="s">
        <v>158</v>
      </c>
      <c r="B141" s="1" t="s">
        <v>155</v>
      </c>
      <c r="C141" s="113" t="s">
        <v>156</v>
      </c>
      <c r="D141" s="114">
        <v>97</v>
      </c>
      <c r="E141" s="114">
        <v>145</v>
      </c>
      <c r="F141" s="2">
        <v>1.6</v>
      </c>
      <c r="G141" s="152">
        <v>2.5</v>
      </c>
      <c r="H141" s="154">
        <v>26</v>
      </c>
      <c r="I141" s="155" t="s">
        <v>1105</v>
      </c>
      <c r="J141" s="155">
        <v>9</v>
      </c>
      <c r="K141" s="155">
        <v>8</v>
      </c>
      <c r="L141" s="155" t="s">
        <v>1105</v>
      </c>
      <c r="M141" s="155">
        <v>0</v>
      </c>
      <c r="N141" s="155">
        <v>0</v>
      </c>
      <c r="O141" s="155" t="s">
        <v>1105</v>
      </c>
      <c r="P141" s="155">
        <v>5</v>
      </c>
      <c r="Q141" s="114">
        <v>12</v>
      </c>
      <c r="R141" s="115">
        <v>15</v>
      </c>
      <c r="S141" s="114">
        <v>0</v>
      </c>
      <c r="T141" s="114">
        <v>0</v>
      </c>
      <c r="U141" s="114">
        <v>7</v>
      </c>
      <c r="V141" s="114">
        <v>0</v>
      </c>
      <c r="W141" s="114">
        <v>0</v>
      </c>
      <c r="X141" s="114" t="s">
        <v>1105</v>
      </c>
      <c r="Y141" s="114">
        <v>0</v>
      </c>
      <c r="Z141" s="114">
        <v>0</v>
      </c>
      <c r="AA141" s="114" t="s">
        <v>1105</v>
      </c>
      <c r="AB141" s="115">
        <v>0</v>
      </c>
      <c r="AC141" s="116">
        <v>34</v>
      </c>
      <c r="AD141" s="117">
        <v>10</v>
      </c>
      <c r="AE141" s="114" t="s">
        <v>1105</v>
      </c>
      <c r="AF141" s="114">
        <v>7</v>
      </c>
      <c r="AG141" s="114">
        <v>0</v>
      </c>
      <c r="AH141" s="115" t="s">
        <v>1105</v>
      </c>
      <c r="AI141" s="114">
        <v>6</v>
      </c>
      <c r="AJ141" s="114" t="s">
        <v>1105</v>
      </c>
      <c r="AK141" s="114" t="s">
        <v>1105</v>
      </c>
      <c r="AL141" s="114" t="s">
        <v>1105</v>
      </c>
      <c r="AM141" s="115">
        <v>0</v>
      </c>
      <c r="AN141" s="114" t="s">
        <v>1105</v>
      </c>
      <c r="AO141" s="115" t="s">
        <v>1105</v>
      </c>
      <c r="AP141" s="114" t="s">
        <v>1094</v>
      </c>
      <c r="AQ141" s="114" t="s">
        <v>1058</v>
      </c>
      <c r="AR141" s="114" t="s">
        <v>1058</v>
      </c>
      <c r="AS141" s="118">
        <v>16.666666666666664</v>
      </c>
    </row>
    <row r="142" spans="1:45" s="1" customFormat="1" ht="53.25" customHeight="1">
      <c r="A142" s="1" t="s">
        <v>159</v>
      </c>
      <c r="B142" s="1" t="s">
        <v>155</v>
      </c>
      <c r="C142" s="113" t="s">
        <v>156</v>
      </c>
      <c r="D142" s="114">
        <v>51</v>
      </c>
      <c r="E142" s="114">
        <v>80</v>
      </c>
      <c r="F142" s="2">
        <v>1</v>
      </c>
      <c r="G142" s="152">
        <v>1.5</v>
      </c>
      <c r="H142" s="154">
        <v>11</v>
      </c>
      <c r="I142" s="155" t="s">
        <v>1105</v>
      </c>
      <c r="J142" s="155" t="s">
        <v>1105</v>
      </c>
      <c r="K142" s="155" t="s">
        <v>1105</v>
      </c>
      <c r="L142" s="155">
        <v>0</v>
      </c>
      <c r="M142" s="155">
        <v>0</v>
      </c>
      <c r="N142" s="155" t="s">
        <v>1105</v>
      </c>
      <c r="O142" s="155">
        <v>0</v>
      </c>
      <c r="P142" s="155" t="s">
        <v>1105</v>
      </c>
      <c r="Q142" s="114" t="s">
        <v>1105</v>
      </c>
      <c r="R142" s="115">
        <v>8</v>
      </c>
      <c r="S142" s="114">
        <v>0</v>
      </c>
      <c r="T142" s="114">
        <v>0</v>
      </c>
      <c r="U142" s="114" t="s">
        <v>1105</v>
      </c>
      <c r="V142" s="114">
        <v>0</v>
      </c>
      <c r="W142" s="114">
        <v>0</v>
      </c>
      <c r="X142" s="114" t="s">
        <v>1105</v>
      </c>
      <c r="Y142" s="114">
        <v>0</v>
      </c>
      <c r="Z142" s="114">
        <v>0</v>
      </c>
      <c r="AA142" s="114" t="s">
        <v>1105</v>
      </c>
      <c r="AB142" s="115" t="s">
        <v>1105</v>
      </c>
      <c r="AC142" s="116">
        <v>18</v>
      </c>
      <c r="AD142" s="117" t="s">
        <v>1105</v>
      </c>
      <c r="AE142" s="114" t="s">
        <v>1105</v>
      </c>
      <c r="AF142" s="114" t="s">
        <v>1105</v>
      </c>
      <c r="AG142" s="114">
        <v>0</v>
      </c>
      <c r="AH142" s="115" t="s">
        <v>1105</v>
      </c>
      <c r="AI142" s="114" t="s">
        <v>1105</v>
      </c>
      <c r="AJ142" s="114" t="s">
        <v>1105</v>
      </c>
      <c r="AK142" s="114" t="s">
        <v>1105</v>
      </c>
      <c r="AL142" s="114" t="s">
        <v>1105</v>
      </c>
      <c r="AM142" s="115">
        <v>0</v>
      </c>
      <c r="AN142" s="114">
        <v>0</v>
      </c>
      <c r="AO142" s="115" t="s">
        <v>1105</v>
      </c>
      <c r="AP142" s="114">
        <v>0</v>
      </c>
      <c r="AQ142" s="114">
        <v>0</v>
      </c>
      <c r="AR142" s="114" t="s">
        <v>1058</v>
      </c>
      <c r="AS142" s="118">
        <v>0</v>
      </c>
    </row>
    <row r="143" spans="1:45" s="1" customFormat="1" ht="53.25" customHeight="1">
      <c r="A143" s="1" t="s">
        <v>160</v>
      </c>
      <c r="B143" s="1" t="s">
        <v>155</v>
      </c>
      <c r="C143" s="113" t="s">
        <v>156</v>
      </c>
      <c r="D143" s="114">
        <v>1368</v>
      </c>
      <c r="E143" s="114">
        <v>2228</v>
      </c>
      <c r="F143" s="2">
        <v>2.6</v>
      </c>
      <c r="G143" s="152">
        <v>4.3</v>
      </c>
      <c r="H143" s="154">
        <v>437</v>
      </c>
      <c r="I143" s="155">
        <v>10</v>
      </c>
      <c r="J143" s="155">
        <v>71</v>
      </c>
      <c r="K143" s="155">
        <v>127</v>
      </c>
      <c r="L143" s="155">
        <v>7</v>
      </c>
      <c r="M143" s="155" t="s">
        <v>1105</v>
      </c>
      <c r="N143" s="155">
        <v>17</v>
      </c>
      <c r="O143" s="155">
        <v>14</v>
      </c>
      <c r="P143" s="155">
        <v>188</v>
      </c>
      <c r="Q143" s="114">
        <v>59</v>
      </c>
      <c r="R143" s="115">
        <v>378</v>
      </c>
      <c r="S143" s="114">
        <v>57</v>
      </c>
      <c r="T143" s="114">
        <v>9</v>
      </c>
      <c r="U143" s="114">
        <v>26</v>
      </c>
      <c r="V143" s="114">
        <v>0</v>
      </c>
      <c r="W143" s="114">
        <v>27</v>
      </c>
      <c r="X143" s="114">
        <v>75</v>
      </c>
      <c r="Y143" s="114" t="s">
        <v>1105</v>
      </c>
      <c r="Z143" s="114">
        <v>32</v>
      </c>
      <c r="AA143" s="114">
        <v>27</v>
      </c>
      <c r="AB143" s="115">
        <v>15</v>
      </c>
      <c r="AC143" s="116">
        <v>572</v>
      </c>
      <c r="AD143" s="117">
        <v>134</v>
      </c>
      <c r="AE143" s="114">
        <v>54</v>
      </c>
      <c r="AF143" s="114">
        <v>80</v>
      </c>
      <c r="AG143" s="114">
        <v>12</v>
      </c>
      <c r="AH143" s="115">
        <v>48</v>
      </c>
      <c r="AI143" s="114">
        <v>97</v>
      </c>
      <c r="AJ143" s="114">
        <v>32</v>
      </c>
      <c r="AK143" s="114">
        <v>13</v>
      </c>
      <c r="AL143" s="114">
        <v>35</v>
      </c>
      <c r="AM143" s="115">
        <v>17</v>
      </c>
      <c r="AN143" s="114">
        <v>90</v>
      </c>
      <c r="AO143" s="115">
        <v>90</v>
      </c>
      <c r="AP143" s="114">
        <v>35</v>
      </c>
      <c r="AQ143" s="114">
        <v>58</v>
      </c>
      <c r="AR143" s="114">
        <v>106</v>
      </c>
      <c r="AS143" s="118">
        <v>7.2992700729926998</v>
      </c>
    </row>
    <row r="144" spans="1:45" s="1" customFormat="1" ht="53.25" customHeight="1">
      <c r="A144" s="1" t="s">
        <v>161</v>
      </c>
      <c r="B144" s="1" t="s">
        <v>155</v>
      </c>
      <c r="C144" s="113" t="s">
        <v>156</v>
      </c>
      <c r="D144" s="114">
        <v>101</v>
      </c>
      <c r="E144" s="114">
        <v>137</v>
      </c>
      <c r="F144" s="2">
        <v>1.8</v>
      </c>
      <c r="G144" s="152">
        <v>2.4</v>
      </c>
      <c r="H144" s="154">
        <v>23</v>
      </c>
      <c r="I144" s="155" t="s">
        <v>1105</v>
      </c>
      <c r="J144" s="155" t="s">
        <v>1105</v>
      </c>
      <c r="K144" s="155">
        <v>8</v>
      </c>
      <c r="L144" s="155" t="s">
        <v>1105</v>
      </c>
      <c r="M144" s="155" t="s">
        <v>1105</v>
      </c>
      <c r="N144" s="155" t="s">
        <v>1105</v>
      </c>
      <c r="O144" s="155" t="s">
        <v>1105</v>
      </c>
      <c r="P144" s="155" t="s">
        <v>1105</v>
      </c>
      <c r="Q144" s="114">
        <v>12</v>
      </c>
      <c r="R144" s="115">
        <v>11</v>
      </c>
      <c r="S144" s="114">
        <v>0</v>
      </c>
      <c r="T144" s="114">
        <v>0</v>
      </c>
      <c r="U144" s="114">
        <v>8</v>
      </c>
      <c r="V144" s="114">
        <v>0</v>
      </c>
      <c r="W144" s="114" t="s">
        <v>1105</v>
      </c>
      <c r="X144" s="114" t="s">
        <v>1105</v>
      </c>
      <c r="Y144" s="114">
        <v>0</v>
      </c>
      <c r="Z144" s="114">
        <v>0</v>
      </c>
      <c r="AA144" s="114" t="s">
        <v>1105</v>
      </c>
      <c r="AB144" s="115">
        <v>0</v>
      </c>
      <c r="AC144" s="116">
        <v>25</v>
      </c>
      <c r="AD144" s="117">
        <v>10</v>
      </c>
      <c r="AE144" s="114" t="s">
        <v>1105</v>
      </c>
      <c r="AF144" s="114">
        <v>8</v>
      </c>
      <c r="AG144" s="114" t="s">
        <v>1105</v>
      </c>
      <c r="AH144" s="115" t="s">
        <v>1105</v>
      </c>
      <c r="AI144" s="114">
        <v>6</v>
      </c>
      <c r="AJ144" s="114" t="s">
        <v>1105</v>
      </c>
      <c r="AK144" s="114" t="s">
        <v>1105</v>
      </c>
      <c r="AL144" s="114" t="s">
        <v>1105</v>
      </c>
      <c r="AM144" s="115">
        <v>0</v>
      </c>
      <c r="AN144" s="114" t="s">
        <v>1105</v>
      </c>
      <c r="AO144" s="115" t="s">
        <v>1105</v>
      </c>
      <c r="AP144" s="114" t="s">
        <v>1094</v>
      </c>
      <c r="AQ144" s="114" t="s">
        <v>1058</v>
      </c>
      <c r="AR144" s="114" t="s">
        <v>1058</v>
      </c>
      <c r="AS144" s="118">
        <v>0</v>
      </c>
    </row>
    <row r="145" spans="1:45" s="1" customFormat="1" ht="53.25" customHeight="1">
      <c r="A145" s="1" t="s">
        <v>162</v>
      </c>
      <c r="B145" s="1" t="s">
        <v>155</v>
      </c>
      <c r="C145" s="113" t="s">
        <v>156</v>
      </c>
      <c r="D145" s="114">
        <v>26</v>
      </c>
      <c r="E145" s="114">
        <v>32</v>
      </c>
      <c r="F145" s="2">
        <v>1.6</v>
      </c>
      <c r="G145" s="152">
        <v>1.9</v>
      </c>
      <c r="H145" s="154">
        <v>8</v>
      </c>
      <c r="I145" s="155">
        <v>0</v>
      </c>
      <c r="J145" s="155" t="s">
        <v>1105</v>
      </c>
      <c r="K145" s="155" t="s">
        <v>1105</v>
      </c>
      <c r="L145" s="155">
        <v>0</v>
      </c>
      <c r="M145" s="155" t="s">
        <v>1105</v>
      </c>
      <c r="N145" s="155" t="s">
        <v>1105</v>
      </c>
      <c r="O145" s="155" t="s">
        <v>1105</v>
      </c>
      <c r="P145" s="155">
        <v>0</v>
      </c>
      <c r="Q145" s="114" t="s">
        <v>1105</v>
      </c>
      <c r="R145" s="115">
        <v>5</v>
      </c>
      <c r="S145" s="114">
        <v>0</v>
      </c>
      <c r="T145" s="114">
        <v>0</v>
      </c>
      <c r="U145" s="114" t="s">
        <v>1105</v>
      </c>
      <c r="V145" s="114" t="s">
        <v>1105</v>
      </c>
      <c r="W145" s="114">
        <v>0</v>
      </c>
      <c r="X145" s="114" t="s">
        <v>1105</v>
      </c>
      <c r="Y145" s="114">
        <v>0</v>
      </c>
      <c r="Z145" s="114">
        <v>0</v>
      </c>
      <c r="AA145" s="114" t="s">
        <v>1105</v>
      </c>
      <c r="AB145" s="115">
        <v>0</v>
      </c>
      <c r="AC145" s="116">
        <v>8</v>
      </c>
      <c r="AD145" s="117" t="s">
        <v>1105</v>
      </c>
      <c r="AE145" s="114" t="s">
        <v>1105</v>
      </c>
      <c r="AF145" s="114" t="s">
        <v>1105</v>
      </c>
      <c r="AG145" s="114">
        <v>0</v>
      </c>
      <c r="AH145" s="115" t="s">
        <v>1105</v>
      </c>
      <c r="AI145" s="114" t="s">
        <v>1105</v>
      </c>
      <c r="AJ145" s="114" t="s">
        <v>1105</v>
      </c>
      <c r="AK145" s="114">
        <v>0</v>
      </c>
      <c r="AL145" s="114" t="s">
        <v>1105</v>
      </c>
      <c r="AM145" s="115">
        <v>0</v>
      </c>
      <c r="AN145" s="114">
        <v>0</v>
      </c>
      <c r="AO145" s="115">
        <v>0</v>
      </c>
      <c r="AP145" s="114">
        <v>0</v>
      </c>
      <c r="AQ145" s="114">
        <v>0</v>
      </c>
      <c r="AR145" s="114" t="s">
        <v>1058</v>
      </c>
      <c r="AS145" s="118">
        <v>25</v>
      </c>
    </row>
    <row r="146" spans="1:45" s="1" customFormat="1" ht="53.25" customHeight="1">
      <c r="A146" s="1" t="s">
        <v>163</v>
      </c>
      <c r="B146" s="1" t="s">
        <v>155</v>
      </c>
      <c r="C146" s="113" t="s">
        <v>156</v>
      </c>
      <c r="D146" s="114">
        <v>339</v>
      </c>
      <c r="E146" s="114">
        <v>480</v>
      </c>
      <c r="F146" s="2">
        <v>2</v>
      </c>
      <c r="G146" s="152">
        <v>2.8</v>
      </c>
      <c r="H146" s="154">
        <v>105</v>
      </c>
      <c r="I146" s="155" t="s">
        <v>1105</v>
      </c>
      <c r="J146" s="155">
        <v>25</v>
      </c>
      <c r="K146" s="155">
        <v>25</v>
      </c>
      <c r="L146" s="155">
        <v>5</v>
      </c>
      <c r="M146" s="155" t="s">
        <v>1105</v>
      </c>
      <c r="N146" s="155" t="s">
        <v>1105</v>
      </c>
      <c r="O146" s="155">
        <v>6</v>
      </c>
      <c r="P146" s="155">
        <v>36</v>
      </c>
      <c r="Q146" s="114">
        <v>24</v>
      </c>
      <c r="R146" s="115">
        <v>81</v>
      </c>
      <c r="S146" s="114">
        <v>11</v>
      </c>
      <c r="T146" s="114" t="s">
        <v>1105</v>
      </c>
      <c r="U146" s="114">
        <v>10</v>
      </c>
      <c r="V146" s="114" t="s">
        <v>1105</v>
      </c>
      <c r="W146" s="114">
        <v>5</v>
      </c>
      <c r="X146" s="114">
        <v>16</v>
      </c>
      <c r="Y146" s="114">
        <v>0</v>
      </c>
      <c r="Z146" s="114">
        <v>12</v>
      </c>
      <c r="AA146" s="114">
        <v>9</v>
      </c>
      <c r="AB146" s="115" t="s">
        <v>1105</v>
      </c>
      <c r="AC146" s="116">
        <v>125</v>
      </c>
      <c r="AD146" s="117">
        <v>30</v>
      </c>
      <c r="AE146" s="114">
        <v>13</v>
      </c>
      <c r="AF146" s="114">
        <v>17</v>
      </c>
      <c r="AG146" s="114" t="s">
        <v>1105</v>
      </c>
      <c r="AH146" s="115">
        <v>10</v>
      </c>
      <c r="AI146" s="114">
        <v>19</v>
      </c>
      <c r="AJ146" s="114" t="s">
        <v>1105</v>
      </c>
      <c r="AK146" s="114" t="s">
        <v>1105</v>
      </c>
      <c r="AL146" s="114">
        <v>7</v>
      </c>
      <c r="AM146" s="115" t="s">
        <v>1105</v>
      </c>
      <c r="AN146" s="114">
        <v>19</v>
      </c>
      <c r="AO146" s="115">
        <v>19</v>
      </c>
      <c r="AP146" s="114">
        <v>16</v>
      </c>
      <c r="AQ146" s="114">
        <v>18</v>
      </c>
      <c r="AR146" s="114">
        <v>30</v>
      </c>
      <c r="AS146" s="118">
        <v>2.1739130434782608</v>
      </c>
    </row>
    <row r="147" spans="1:45" s="1" customFormat="1" ht="53.25" customHeight="1">
      <c r="A147" s="1" t="s">
        <v>164</v>
      </c>
      <c r="B147" s="1" t="s">
        <v>155</v>
      </c>
      <c r="C147" s="113" t="s">
        <v>156</v>
      </c>
      <c r="D147" s="114">
        <v>23</v>
      </c>
      <c r="E147" s="114">
        <v>35</v>
      </c>
      <c r="F147" s="2">
        <v>1.1000000000000001</v>
      </c>
      <c r="G147" s="152">
        <v>1.7</v>
      </c>
      <c r="H147" s="154" t="s">
        <v>1105</v>
      </c>
      <c r="I147" s="155">
        <v>0</v>
      </c>
      <c r="J147" s="155">
        <v>0</v>
      </c>
      <c r="K147" s="155" t="s">
        <v>1105</v>
      </c>
      <c r="L147" s="155">
        <v>0</v>
      </c>
      <c r="M147" s="155">
        <v>0</v>
      </c>
      <c r="N147" s="155">
        <v>0</v>
      </c>
      <c r="O147" s="155">
        <v>0</v>
      </c>
      <c r="P147" s="155" t="s">
        <v>1105</v>
      </c>
      <c r="Q147" s="114">
        <v>0</v>
      </c>
      <c r="R147" s="115" t="s">
        <v>1105</v>
      </c>
      <c r="S147" s="114">
        <v>0</v>
      </c>
      <c r="T147" s="114">
        <v>0</v>
      </c>
      <c r="U147" s="114">
        <v>0</v>
      </c>
      <c r="V147" s="114">
        <v>0</v>
      </c>
      <c r="W147" s="114">
        <v>0</v>
      </c>
      <c r="X147" s="114" t="s">
        <v>1105</v>
      </c>
      <c r="Y147" s="114">
        <v>0</v>
      </c>
      <c r="Z147" s="114">
        <v>0</v>
      </c>
      <c r="AA147" s="114">
        <v>0</v>
      </c>
      <c r="AB147" s="115">
        <v>0</v>
      </c>
      <c r="AC147" s="116" t="s">
        <v>1105</v>
      </c>
      <c r="AD147" s="117" t="s">
        <v>1105</v>
      </c>
      <c r="AE147" s="114" t="s">
        <v>1105</v>
      </c>
      <c r="AF147" s="114">
        <v>0</v>
      </c>
      <c r="AG147" s="114">
        <v>0</v>
      </c>
      <c r="AH147" s="115">
        <v>0</v>
      </c>
      <c r="AI147" s="114">
        <v>0</v>
      </c>
      <c r="AJ147" s="114">
        <v>0</v>
      </c>
      <c r="AK147" s="114">
        <v>0</v>
      </c>
      <c r="AL147" s="114">
        <v>0</v>
      </c>
      <c r="AM147" s="115">
        <v>0</v>
      </c>
      <c r="AN147" s="114" t="s">
        <v>1105</v>
      </c>
      <c r="AO147" s="115">
        <v>0</v>
      </c>
      <c r="AP147" s="114">
        <v>0</v>
      </c>
      <c r="AQ147" s="114">
        <v>0</v>
      </c>
      <c r="AR147" s="114">
        <v>0</v>
      </c>
      <c r="AS147" s="118">
        <v>0</v>
      </c>
    </row>
    <row r="148" spans="1:45" s="1" customFormat="1" ht="53.25" customHeight="1">
      <c r="A148" s="1" t="s">
        <v>165</v>
      </c>
      <c r="B148" s="1" t="s">
        <v>155</v>
      </c>
      <c r="C148" s="113" t="s">
        <v>156</v>
      </c>
      <c r="D148" s="114">
        <v>81</v>
      </c>
      <c r="E148" s="114">
        <v>109</v>
      </c>
      <c r="F148" s="2">
        <v>2.4</v>
      </c>
      <c r="G148" s="152">
        <v>3.3</v>
      </c>
      <c r="H148" s="154">
        <v>13</v>
      </c>
      <c r="I148" s="155" t="s">
        <v>1105</v>
      </c>
      <c r="J148" s="155" t="s">
        <v>1105</v>
      </c>
      <c r="K148" s="155" t="s">
        <v>1105</v>
      </c>
      <c r="L148" s="155" t="s">
        <v>1105</v>
      </c>
      <c r="M148" s="155">
        <v>0</v>
      </c>
      <c r="N148" s="155">
        <v>0</v>
      </c>
      <c r="O148" s="155">
        <v>0</v>
      </c>
      <c r="P148" s="155" t="s">
        <v>1105</v>
      </c>
      <c r="Q148" s="114" t="s">
        <v>1105</v>
      </c>
      <c r="R148" s="115">
        <v>13</v>
      </c>
      <c r="S148" s="114">
        <v>0</v>
      </c>
      <c r="T148" s="114" t="s">
        <v>1105</v>
      </c>
      <c r="U148" s="114" t="s">
        <v>1105</v>
      </c>
      <c r="V148" s="114">
        <v>0</v>
      </c>
      <c r="W148" s="114">
        <v>0</v>
      </c>
      <c r="X148" s="114" t="s">
        <v>1105</v>
      </c>
      <c r="Y148" s="114">
        <v>0</v>
      </c>
      <c r="Z148" s="114">
        <v>0</v>
      </c>
      <c r="AA148" s="114">
        <v>5</v>
      </c>
      <c r="AB148" s="115">
        <v>0</v>
      </c>
      <c r="AC148" s="116">
        <v>19</v>
      </c>
      <c r="AD148" s="117">
        <v>5</v>
      </c>
      <c r="AE148" s="114" t="s">
        <v>1105</v>
      </c>
      <c r="AF148" s="114" t="s">
        <v>1105</v>
      </c>
      <c r="AG148" s="114">
        <v>0</v>
      </c>
      <c r="AH148" s="115" t="s">
        <v>1105</v>
      </c>
      <c r="AI148" s="114" t="s">
        <v>1105</v>
      </c>
      <c r="AJ148" s="114" t="s">
        <v>1105</v>
      </c>
      <c r="AK148" s="114" t="s">
        <v>1105</v>
      </c>
      <c r="AL148" s="114" t="s">
        <v>1105</v>
      </c>
      <c r="AM148" s="115">
        <v>0</v>
      </c>
      <c r="AN148" s="114" t="s">
        <v>1105</v>
      </c>
      <c r="AO148" s="115" t="s">
        <v>1105</v>
      </c>
      <c r="AP148" s="114" t="s">
        <v>1094</v>
      </c>
      <c r="AQ148" s="114" t="s">
        <v>1058</v>
      </c>
      <c r="AR148" s="114" t="s">
        <v>1058</v>
      </c>
      <c r="AS148" s="118">
        <v>0</v>
      </c>
    </row>
    <row r="149" spans="1:45" s="1" customFormat="1" ht="53.25" customHeight="1">
      <c r="A149" s="1" t="s">
        <v>166</v>
      </c>
      <c r="B149" s="1" t="s">
        <v>155</v>
      </c>
      <c r="C149" s="113" t="s">
        <v>156</v>
      </c>
      <c r="D149" s="114">
        <v>771</v>
      </c>
      <c r="E149" s="114">
        <v>1318</v>
      </c>
      <c r="F149" s="2">
        <v>2.4</v>
      </c>
      <c r="G149" s="152">
        <v>4</v>
      </c>
      <c r="H149" s="154">
        <v>292</v>
      </c>
      <c r="I149" s="155">
        <v>9</v>
      </c>
      <c r="J149" s="155">
        <v>66</v>
      </c>
      <c r="K149" s="155">
        <v>102</v>
      </c>
      <c r="L149" s="155">
        <v>5</v>
      </c>
      <c r="M149" s="155" t="s">
        <v>1105</v>
      </c>
      <c r="N149" s="155" t="s">
        <v>1105</v>
      </c>
      <c r="O149" s="155">
        <v>12</v>
      </c>
      <c r="P149" s="155">
        <v>94</v>
      </c>
      <c r="Q149" s="114">
        <v>34</v>
      </c>
      <c r="R149" s="115">
        <v>258</v>
      </c>
      <c r="S149" s="114">
        <v>18</v>
      </c>
      <c r="T149" s="114" t="s">
        <v>1105</v>
      </c>
      <c r="U149" s="114">
        <v>13</v>
      </c>
      <c r="V149" s="114">
        <v>0</v>
      </c>
      <c r="W149" s="114">
        <v>12</v>
      </c>
      <c r="X149" s="114">
        <v>112</v>
      </c>
      <c r="Y149" s="114">
        <v>0</v>
      </c>
      <c r="Z149" s="114">
        <v>0</v>
      </c>
      <c r="AA149" s="114">
        <v>26</v>
      </c>
      <c r="AB149" s="115">
        <v>8</v>
      </c>
      <c r="AC149" s="116">
        <v>407</v>
      </c>
      <c r="AD149" s="117">
        <v>107</v>
      </c>
      <c r="AE149" s="114">
        <v>55</v>
      </c>
      <c r="AF149" s="114">
        <v>53</v>
      </c>
      <c r="AG149" s="114">
        <v>6</v>
      </c>
      <c r="AH149" s="115">
        <v>46</v>
      </c>
      <c r="AI149" s="114">
        <v>84</v>
      </c>
      <c r="AJ149" s="114">
        <v>30</v>
      </c>
      <c r="AK149" s="114">
        <v>14</v>
      </c>
      <c r="AL149" s="114">
        <v>32</v>
      </c>
      <c r="AM149" s="115">
        <v>8</v>
      </c>
      <c r="AN149" s="114">
        <v>35</v>
      </c>
      <c r="AO149" s="115">
        <v>48</v>
      </c>
      <c r="AP149" s="114">
        <v>24</v>
      </c>
      <c r="AQ149" s="114">
        <v>24</v>
      </c>
      <c r="AR149" s="114">
        <v>44</v>
      </c>
      <c r="AS149" s="118">
        <v>0</v>
      </c>
    </row>
    <row r="150" spans="1:45" s="1" customFormat="1" ht="53.25" customHeight="1">
      <c r="A150" s="1" t="s">
        <v>167</v>
      </c>
      <c r="B150" s="1" t="s">
        <v>155</v>
      </c>
      <c r="C150" s="113" t="s">
        <v>156</v>
      </c>
      <c r="D150" s="114">
        <v>54</v>
      </c>
      <c r="E150" s="114">
        <v>68</v>
      </c>
      <c r="F150" s="2">
        <v>2.2000000000000002</v>
      </c>
      <c r="G150" s="152">
        <v>2.8</v>
      </c>
      <c r="H150" s="154">
        <v>15</v>
      </c>
      <c r="I150" s="155">
        <v>0</v>
      </c>
      <c r="J150" s="155" t="s">
        <v>1105</v>
      </c>
      <c r="K150" s="155">
        <v>7</v>
      </c>
      <c r="L150" s="155">
        <v>0</v>
      </c>
      <c r="M150" s="155">
        <v>0</v>
      </c>
      <c r="N150" s="155" t="s">
        <v>1105</v>
      </c>
      <c r="O150" s="155">
        <v>0</v>
      </c>
      <c r="P150" s="155">
        <v>5</v>
      </c>
      <c r="Q150" s="114" t="s">
        <v>1105</v>
      </c>
      <c r="R150" s="115">
        <v>12</v>
      </c>
      <c r="S150" s="114">
        <v>0</v>
      </c>
      <c r="T150" s="114">
        <v>0</v>
      </c>
      <c r="U150" s="114" t="s">
        <v>1105</v>
      </c>
      <c r="V150" s="114">
        <v>0</v>
      </c>
      <c r="W150" s="114">
        <v>0</v>
      </c>
      <c r="X150" s="114" t="s">
        <v>1105</v>
      </c>
      <c r="Y150" s="114">
        <v>0</v>
      </c>
      <c r="Z150" s="114">
        <v>0</v>
      </c>
      <c r="AA150" s="114" t="s">
        <v>1105</v>
      </c>
      <c r="AB150" s="115">
        <v>0</v>
      </c>
      <c r="AC150" s="116">
        <v>18</v>
      </c>
      <c r="AD150" s="117">
        <v>7</v>
      </c>
      <c r="AE150" s="114" t="s">
        <v>1105</v>
      </c>
      <c r="AF150" s="114">
        <v>5</v>
      </c>
      <c r="AG150" s="114">
        <v>0</v>
      </c>
      <c r="AH150" s="115" t="s">
        <v>1105</v>
      </c>
      <c r="AI150" s="114" t="s">
        <v>1105</v>
      </c>
      <c r="AJ150" s="114" t="s">
        <v>1105</v>
      </c>
      <c r="AK150" s="114" t="s">
        <v>1105</v>
      </c>
      <c r="AL150" s="114" t="s">
        <v>1105</v>
      </c>
      <c r="AM150" s="115">
        <v>0</v>
      </c>
      <c r="AN150" s="114" t="s">
        <v>1105</v>
      </c>
      <c r="AO150" s="115" t="s">
        <v>1105</v>
      </c>
      <c r="AP150" s="114">
        <v>0</v>
      </c>
      <c r="AQ150" s="114" t="s">
        <v>1058</v>
      </c>
      <c r="AR150" s="114">
        <v>5</v>
      </c>
      <c r="AS150" s="118">
        <v>10</v>
      </c>
    </row>
    <row r="151" spans="1:45" s="1" customFormat="1" ht="53.25" customHeight="1">
      <c r="A151" s="1" t="s">
        <v>168</v>
      </c>
      <c r="B151" s="1" t="s">
        <v>169</v>
      </c>
      <c r="C151" s="113" t="s">
        <v>170</v>
      </c>
      <c r="D151" s="114">
        <v>452</v>
      </c>
      <c r="E151" s="114">
        <v>628</v>
      </c>
      <c r="F151" s="2">
        <v>2.2000000000000002</v>
      </c>
      <c r="G151" s="152">
        <v>3</v>
      </c>
      <c r="H151" s="154">
        <v>176</v>
      </c>
      <c r="I151" s="155">
        <v>5</v>
      </c>
      <c r="J151" s="155">
        <v>40</v>
      </c>
      <c r="K151" s="155">
        <v>51</v>
      </c>
      <c r="L151" s="155">
        <v>7</v>
      </c>
      <c r="M151" s="155" t="s">
        <v>1105</v>
      </c>
      <c r="N151" s="155">
        <v>8</v>
      </c>
      <c r="O151" s="155">
        <v>5</v>
      </c>
      <c r="P151" s="155">
        <v>59</v>
      </c>
      <c r="Q151" s="114">
        <v>38</v>
      </c>
      <c r="R151" s="115">
        <v>138</v>
      </c>
      <c r="S151" s="114">
        <v>14</v>
      </c>
      <c r="T151" s="114" t="s">
        <v>1105</v>
      </c>
      <c r="U151" s="114">
        <v>21</v>
      </c>
      <c r="V151" s="114">
        <v>0</v>
      </c>
      <c r="W151" s="114">
        <v>7</v>
      </c>
      <c r="X151" s="114">
        <v>25</v>
      </c>
      <c r="Y151" s="114">
        <v>0</v>
      </c>
      <c r="Z151" s="114">
        <v>34</v>
      </c>
      <c r="AA151" s="114">
        <v>11</v>
      </c>
      <c r="AB151" s="115">
        <v>5</v>
      </c>
      <c r="AC151" s="116">
        <v>207</v>
      </c>
      <c r="AD151" s="117">
        <v>57</v>
      </c>
      <c r="AE151" s="114">
        <v>30</v>
      </c>
      <c r="AF151" s="114">
        <v>28</v>
      </c>
      <c r="AG151" s="114">
        <v>8</v>
      </c>
      <c r="AH151" s="115">
        <v>18</v>
      </c>
      <c r="AI151" s="114">
        <v>41</v>
      </c>
      <c r="AJ151" s="114">
        <v>21</v>
      </c>
      <c r="AK151" s="114">
        <v>5</v>
      </c>
      <c r="AL151" s="114">
        <v>12</v>
      </c>
      <c r="AM151" s="115" t="s">
        <v>1105</v>
      </c>
      <c r="AN151" s="114">
        <v>34</v>
      </c>
      <c r="AO151" s="115">
        <v>28</v>
      </c>
      <c r="AP151" s="114">
        <v>33</v>
      </c>
      <c r="AQ151" s="114">
        <v>18</v>
      </c>
      <c r="AR151" s="114">
        <v>48</v>
      </c>
      <c r="AS151" s="118">
        <v>3.125</v>
      </c>
    </row>
    <row r="152" spans="1:45" s="1" customFormat="1" ht="53.25" customHeight="1">
      <c r="A152" s="1" t="s">
        <v>171</v>
      </c>
      <c r="B152" s="1" t="s">
        <v>155</v>
      </c>
      <c r="C152" s="113" t="s">
        <v>170</v>
      </c>
      <c r="D152" s="114">
        <v>134</v>
      </c>
      <c r="E152" s="114">
        <v>173</v>
      </c>
      <c r="F152" s="2">
        <v>2.9</v>
      </c>
      <c r="G152" s="152">
        <v>3.7</v>
      </c>
      <c r="H152" s="154">
        <v>19</v>
      </c>
      <c r="I152" s="155" t="s">
        <v>1105</v>
      </c>
      <c r="J152" s="155">
        <v>5</v>
      </c>
      <c r="K152" s="155">
        <v>6</v>
      </c>
      <c r="L152" s="155" t="s">
        <v>1105</v>
      </c>
      <c r="M152" s="155">
        <v>0</v>
      </c>
      <c r="N152" s="155" t="s">
        <v>1105</v>
      </c>
      <c r="O152" s="155" t="s">
        <v>1105</v>
      </c>
      <c r="P152" s="155" t="s">
        <v>1105</v>
      </c>
      <c r="Q152" s="114">
        <v>5</v>
      </c>
      <c r="R152" s="115">
        <v>13</v>
      </c>
      <c r="S152" s="114">
        <v>0</v>
      </c>
      <c r="T152" s="114">
        <v>0</v>
      </c>
      <c r="U152" s="114" t="s">
        <v>1105</v>
      </c>
      <c r="V152" s="114">
        <v>0</v>
      </c>
      <c r="W152" s="114" t="s">
        <v>1105</v>
      </c>
      <c r="X152" s="114" t="s">
        <v>1105</v>
      </c>
      <c r="Y152" s="114">
        <v>0</v>
      </c>
      <c r="Z152" s="114">
        <v>0</v>
      </c>
      <c r="AA152" s="114" t="s">
        <v>1105</v>
      </c>
      <c r="AB152" s="115">
        <v>0</v>
      </c>
      <c r="AC152" s="116">
        <v>23</v>
      </c>
      <c r="AD152" s="117">
        <v>7</v>
      </c>
      <c r="AE152" s="114" t="s">
        <v>1105</v>
      </c>
      <c r="AF152" s="114">
        <v>5</v>
      </c>
      <c r="AG152" s="114">
        <v>0</v>
      </c>
      <c r="AH152" s="115" t="s">
        <v>1105</v>
      </c>
      <c r="AI152" s="114">
        <v>5</v>
      </c>
      <c r="AJ152" s="114" t="s">
        <v>1105</v>
      </c>
      <c r="AK152" s="114" t="s">
        <v>1105</v>
      </c>
      <c r="AL152" s="114" t="s">
        <v>1105</v>
      </c>
      <c r="AM152" s="115">
        <v>0</v>
      </c>
      <c r="AN152" s="114" t="s">
        <v>1105</v>
      </c>
      <c r="AO152" s="115" t="s">
        <v>1105</v>
      </c>
      <c r="AP152" s="114" t="s">
        <v>1094</v>
      </c>
      <c r="AQ152" s="114" t="s">
        <v>1058</v>
      </c>
      <c r="AR152" s="114">
        <v>5</v>
      </c>
      <c r="AS152" s="118">
        <v>0</v>
      </c>
    </row>
    <row r="153" spans="1:45" s="1" customFormat="1" ht="53.25" customHeight="1">
      <c r="A153" s="1" t="s">
        <v>172</v>
      </c>
      <c r="B153" s="1" t="s">
        <v>169</v>
      </c>
      <c r="C153" s="113" t="s">
        <v>170</v>
      </c>
      <c r="D153" s="114">
        <v>42</v>
      </c>
      <c r="E153" s="114">
        <v>49</v>
      </c>
      <c r="F153" s="2">
        <v>1.5</v>
      </c>
      <c r="G153" s="152">
        <v>1.8</v>
      </c>
      <c r="H153" s="154">
        <v>10</v>
      </c>
      <c r="I153" s="155">
        <v>0</v>
      </c>
      <c r="J153" s="155" t="s">
        <v>1105</v>
      </c>
      <c r="K153" s="155" t="s">
        <v>1105</v>
      </c>
      <c r="L153" s="155">
        <v>0</v>
      </c>
      <c r="M153" s="155">
        <v>0</v>
      </c>
      <c r="N153" s="155">
        <v>0</v>
      </c>
      <c r="O153" s="155" t="s">
        <v>1105</v>
      </c>
      <c r="P153" s="155" t="s">
        <v>1105</v>
      </c>
      <c r="Q153" s="114">
        <v>8</v>
      </c>
      <c r="R153" s="115" t="s">
        <v>1105</v>
      </c>
      <c r="S153" s="114">
        <v>0</v>
      </c>
      <c r="T153" s="114">
        <v>0</v>
      </c>
      <c r="U153" s="114">
        <v>0</v>
      </c>
      <c r="V153" s="114">
        <v>0</v>
      </c>
      <c r="W153" s="114">
        <v>0</v>
      </c>
      <c r="X153" s="114" t="s">
        <v>1105</v>
      </c>
      <c r="Y153" s="114">
        <v>0</v>
      </c>
      <c r="Z153" s="114">
        <v>0</v>
      </c>
      <c r="AA153" s="114" t="s">
        <v>1105</v>
      </c>
      <c r="AB153" s="115">
        <v>0</v>
      </c>
      <c r="AC153" s="116">
        <v>10</v>
      </c>
      <c r="AD153" s="117" t="s">
        <v>1105</v>
      </c>
      <c r="AE153" s="114" t="s">
        <v>1105</v>
      </c>
      <c r="AF153" s="114" t="s">
        <v>1105</v>
      </c>
      <c r="AG153" s="114">
        <v>0</v>
      </c>
      <c r="AH153" s="115" t="s">
        <v>1105</v>
      </c>
      <c r="AI153" s="114" t="s">
        <v>1105</v>
      </c>
      <c r="AJ153" s="114" t="s">
        <v>1105</v>
      </c>
      <c r="AK153" s="114">
        <v>0</v>
      </c>
      <c r="AL153" s="114" t="s">
        <v>1105</v>
      </c>
      <c r="AM153" s="115">
        <v>0</v>
      </c>
      <c r="AN153" s="114" t="s">
        <v>1105</v>
      </c>
      <c r="AO153" s="115" t="s">
        <v>1105</v>
      </c>
      <c r="AP153" s="114">
        <v>0</v>
      </c>
      <c r="AQ153" s="114" t="s">
        <v>1058</v>
      </c>
      <c r="AR153" s="114" t="s">
        <v>1058</v>
      </c>
      <c r="AS153" s="118">
        <v>0</v>
      </c>
    </row>
    <row r="154" spans="1:45" s="1" customFormat="1" ht="53.25" customHeight="1">
      <c r="A154" s="1" t="s">
        <v>173</v>
      </c>
      <c r="B154" s="1" t="s">
        <v>169</v>
      </c>
      <c r="C154" s="113" t="s">
        <v>170</v>
      </c>
      <c r="D154" s="114">
        <v>21</v>
      </c>
      <c r="E154" s="114">
        <v>26</v>
      </c>
      <c r="F154" s="2">
        <v>1</v>
      </c>
      <c r="G154" s="152">
        <v>1.2</v>
      </c>
      <c r="H154" s="154" t="s">
        <v>1105</v>
      </c>
      <c r="I154" s="155">
        <v>0</v>
      </c>
      <c r="J154" s="155" t="s">
        <v>1105</v>
      </c>
      <c r="K154" s="155" t="s">
        <v>1105</v>
      </c>
      <c r="L154" s="155">
        <v>0</v>
      </c>
      <c r="M154" s="155">
        <v>0</v>
      </c>
      <c r="N154" s="155">
        <v>0</v>
      </c>
      <c r="O154" s="155">
        <v>0</v>
      </c>
      <c r="P154" s="155" t="s">
        <v>1105</v>
      </c>
      <c r="Q154" s="114" t="s">
        <v>1105</v>
      </c>
      <c r="R154" s="115" t="s">
        <v>1105</v>
      </c>
      <c r="S154" s="114">
        <v>0</v>
      </c>
      <c r="T154" s="114">
        <v>0</v>
      </c>
      <c r="U154" s="114">
        <v>0</v>
      </c>
      <c r="V154" s="114">
        <v>0</v>
      </c>
      <c r="W154" s="114">
        <v>0</v>
      </c>
      <c r="X154" s="114" t="s">
        <v>1105</v>
      </c>
      <c r="Y154" s="114">
        <v>0</v>
      </c>
      <c r="Z154" s="114">
        <v>0</v>
      </c>
      <c r="AA154" s="114" t="s">
        <v>1105</v>
      </c>
      <c r="AB154" s="115">
        <v>0</v>
      </c>
      <c r="AC154" s="116">
        <v>5</v>
      </c>
      <c r="AD154" s="117" t="s">
        <v>1105</v>
      </c>
      <c r="AE154" s="114" t="s">
        <v>1105</v>
      </c>
      <c r="AF154" s="114" t="s">
        <v>1105</v>
      </c>
      <c r="AG154" s="114">
        <v>0</v>
      </c>
      <c r="AH154" s="115" t="s">
        <v>1105</v>
      </c>
      <c r="AI154" s="114" t="s">
        <v>1105</v>
      </c>
      <c r="AJ154" s="114">
        <v>0</v>
      </c>
      <c r="AK154" s="114">
        <v>0</v>
      </c>
      <c r="AL154" s="114">
        <v>0</v>
      </c>
      <c r="AM154" s="115" t="s">
        <v>1105</v>
      </c>
      <c r="AN154" s="114">
        <v>0</v>
      </c>
      <c r="AO154" s="115" t="s">
        <v>1105</v>
      </c>
      <c r="AP154" s="114">
        <v>0</v>
      </c>
      <c r="AQ154" s="114">
        <v>0</v>
      </c>
      <c r="AR154" s="114">
        <v>0</v>
      </c>
      <c r="AS154" s="118">
        <v>0</v>
      </c>
    </row>
    <row r="155" spans="1:45" s="1" customFormat="1" ht="53.25" customHeight="1">
      <c r="A155" s="1" t="s">
        <v>174</v>
      </c>
      <c r="B155" s="1" t="s">
        <v>169</v>
      </c>
      <c r="C155" s="113" t="s">
        <v>170</v>
      </c>
      <c r="D155" s="114">
        <v>97</v>
      </c>
      <c r="E155" s="114">
        <v>117</v>
      </c>
      <c r="F155" s="2">
        <v>1.3</v>
      </c>
      <c r="G155" s="152">
        <v>1.5</v>
      </c>
      <c r="H155" s="154">
        <v>27</v>
      </c>
      <c r="I155" s="155" t="s">
        <v>1105</v>
      </c>
      <c r="J155" s="155">
        <v>9</v>
      </c>
      <c r="K155" s="155">
        <v>10</v>
      </c>
      <c r="L155" s="155" t="s">
        <v>1105</v>
      </c>
      <c r="M155" s="155">
        <v>0</v>
      </c>
      <c r="N155" s="155" t="s">
        <v>1105</v>
      </c>
      <c r="O155" s="155">
        <v>0</v>
      </c>
      <c r="P155" s="155">
        <v>5</v>
      </c>
      <c r="Q155" s="114">
        <v>5</v>
      </c>
      <c r="R155" s="115">
        <v>22</v>
      </c>
      <c r="S155" s="114" t="s">
        <v>1105</v>
      </c>
      <c r="T155" s="114">
        <v>0</v>
      </c>
      <c r="U155" s="114" t="s">
        <v>1105</v>
      </c>
      <c r="V155" s="114">
        <v>0</v>
      </c>
      <c r="W155" s="114">
        <v>0</v>
      </c>
      <c r="X155" s="114">
        <v>12</v>
      </c>
      <c r="Y155" s="114">
        <v>0</v>
      </c>
      <c r="Z155" s="114">
        <v>0</v>
      </c>
      <c r="AA155" s="114" t="s">
        <v>1105</v>
      </c>
      <c r="AB155" s="115">
        <v>0</v>
      </c>
      <c r="AC155" s="116">
        <v>32</v>
      </c>
      <c r="AD155" s="117">
        <v>11</v>
      </c>
      <c r="AE155" s="114" t="s">
        <v>1105</v>
      </c>
      <c r="AF155" s="114">
        <v>7</v>
      </c>
      <c r="AG155" s="114" t="s">
        <v>1105</v>
      </c>
      <c r="AH155" s="115">
        <v>6</v>
      </c>
      <c r="AI155" s="114">
        <v>7</v>
      </c>
      <c r="AJ155" s="114">
        <v>5</v>
      </c>
      <c r="AK155" s="114">
        <v>0</v>
      </c>
      <c r="AL155" s="114" t="s">
        <v>1105</v>
      </c>
      <c r="AM155" s="115">
        <v>0</v>
      </c>
      <c r="AN155" s="114" t="s">
        <v>1105</v>
      </c>
      <c r="AO155" s="115" t="s">
        <v>1105</v>
      </c>
      <c r="AP155" s="114" t="s">
        <v>1094</v>
      </c>
      <c r="AQ155" s="114" t="s">
        <v>1058</v>
      </c>
      <c r="AR155" s="114" t="s">
        <v>1058</v>
      </c>
      <c r="AS155" s="118">
        <v>0</v>
      </c>
    </row>
    <row r="156" spans="1:45" s="1" customFormat="1" ht="53.25" customHeight="1">
      <c r="A156" s="1" t="s">
        <v>175</v>
      </c>
      <c r="B156" s="1" t="s">
        <v>169</v>
      </c>
      <c r="C156" s="113" t="s">
        <v>170</v>
      </c>
      <c r="D156" s="114">
        <v>3548</v>
      </c>
      <c r="E156" s="114">
        <v>5539</v>
      </c>
      <c r="F156" s="2">
        <v>2.9</v>
      </c>
      <c r="G156" s="152">
        <v>4.5999999999999996</v>
      </c>
      <c r="H156" s="154">
        <v>1062</v>
      </c>
      <c r="I156" s="155">
        <v>21</v>
      </c>
      <c r="J156" s="155">
        <v>222</v>
      </c>
      <c r="K156" s="155">
        <v>367</v>
      </c>
      <c r="L156" s="155">
        <v>25</v>
      </c>
      <c r="M156" s="155">
        <v>10</v>
      </c>
      <c r="N156" s="155">
        <v>24</v>
      </c>
      <c r="O156" s="155">
        <v>18</v>
      </c>
      <c r="P156" s="155">
        <v>376</v>
      </c>
      <c r="Q156" s="114">
        <v>166</v>
      </c>
      <c r="R156" s="115">
        <v>896</v>
      </c>
      <c r="S156" s="114">
        <v>39</v>
      </c>
      <c r="T156" s="114">
        <v>21</v>
      </c>
      <c r="U156" s="114">
        <v>42</v>
      </c>
      <c r="V156" s="114">
        <v>18</v>
      </c>
      <c r="W156" s="114">
        <v>73</v>
      </c>
      <c r="X156" s="114">
        <v>185</v>
      </c>
      <c r="Y156" s="114">
        <v>7</v>
      </c>
      <c r="Z156" s="114">
        <v>96</v>
      </c>
      <c r="AA156" s="114">
        <v>63</v>
      </c>
      <c r="AB156" s="115">
        <v>35</v>
      </c>
      <c r="AC156" s="116">
        <v>1417</v>
      </c>
      <c r="AD156" s="117">
        <v>391</v>
      </c>
      <c r="AE156" s="114">
        <v>202</v>
      </c>
      <c r="AF156" s="114">
        <v>190</v>
      </c>
      <c r="AG156" s="114">
        <v>28</v>
      </c>
      <c r="AH156" s="115">
        <v>136</v>
      </c>
      <c r="AI156" s="114">
        <v>290</v>
      </c>
      <c r="AJ156" s="114">
        <v>141</v>
      </c>
      <c r="AK156" s="114">
        <v>32</v>
      </c>
      <c r="AL156" s="114">
        <v>85</v>
      </c>
      <c r="AM156" s="115">
        <v>33</v>
      </c>
      <c r="AN156" s="114">
        <v>133</v>
      </c>
      <c r="AO156" s="115">
        <v>248</v>
      </c>
      <c r="AP156" s="114">
        <v>110</v>
      </c>
      <c r="AQ156" s="114">
        <v>75</v>
      </c>
      <c r="AR156" s="114">
        <v>162</v>
      </c>
      <c r="AS156" s="118">
        <v>7.9365079365079358</v>
      </c>
    </row>
    <row r="157" spans="1:45" s="1" customFormat="1" ht="53.25" customHeight="1">
      <c r="A157" s="1" t="s">
        <v>176</v>
      </c>
      <c r="B157" s="1" t="s">
        <v>169</v>
      </c>
      <c r="C157" s="113" t="s">
        <v>170</v>
      </c>
      <c r="D157" s="114">
        <v>122</v>
      </c>
      <c r="E157" s="114">
        <v>193</v>
      </c>
      <c r="F157" s="2">
        <v>1.3</v>
      </c>
      <c r="G157" s="152">
        <v>2.1</v>
      </c>
      <c r="H157" s="154">
        <v>42</v>
      </c>
      <c r="I157" s="155" t="s">
        <v>1105</v>
      </c>
      <c r="J157" s="155">
        <v>14</v>
      </c>
      <c r="K157" s="155">
        <v>8</v>
      </c>
      <c r="L157" s="155" t="s">
        <v>1105</v>
      </c>
      <c r="M157" s="155" t="s">
        <v>1105</v>
      </c>
      <c r="N157" s="155" t="s">
        <v>1105</v>
      </c>
      <c r="O157" s="155" t="s">
        <v>1105</v>
      </c>
      <c r="P157" s="155">
        <v>15</v>
      </c>
      <c r="Q157" s="114">
        <v>13</v>
      </c>
      <c r="R157" s="115">
        <v>29</v>
      </c>
      <c r="S157" s="114" t="s">
        <v>1105</v>
      </c>
      <c r="T157" s="114">
        <v>0</v>
      </c>
      <c r="U157" s="114">
        <v>10</v>
      </c>
      <c r="V157" s="114">
        <v>0</v>
      </c>
      <c r="W157" s="114">
        <v>0</v>
      </c>
      <c r="X157" s="114">
        <v>11</v>
      </c>
      <c r="Y157" s="114">
        <v>0</v>
      </c>
      <c r="Z157" s="114" t="s">
        <v>1105</v>
      </c>
      <c r="AA157" s="114">
        <v>9</v>
      </c>
      <c r="AB157" s="115">
        <v>0</v>
      </c>
      <c r="AC157" s="116">
        <v>59</v>
      </c>
      <c r="AD157" s="117">
        <v>9</v>
      </c>
      <c r="AE157" s="114" t="s">
        <v>1105</v>
      </c>
      <c r="AF157" s="114">
        <v>6</v>
      </c>
      <c r="AG157" s="114" t="s">
        <v>1105</v>
      </c>
      <c r="AH157" s="115" t="s">
        <v>1105</v>
      </c>
      <c r="AI157" s="114" t="s">
        <v>1105</v>
      </c>
      <c r="AJ157" s="114" t="s">
        <v>1105</v>
      </c>
      <c r="AK157" s="114" t="s">
        <v>1105</v>
      </c>
      <c r="AL157" s="114" t="s">
        <v>1105</v>
      </c>
      <c r="AM157" s="115">
        <v>0</v>
      </c>
      <c r="AN157" s="114">
        <v>7</v>
      </c>
      <c r="AO157" s="115">
        <v>6</v>
      </c>
      <c r="AP157" s="114" t="s">
        <v>1094</v>
      </c>
      <c r="AQ157" s="114">
        <v>5</v>
      </c>
      <c r="AR157" s="114">
        <v>8</v>
      </c>
      <c r="AS157" s="118">
        <v>0</v>
      </c>
    </row>
    <row r="158" spans="1:45" s="1" customFormat="1" ht="53.25" customHeight="1">
      <c r="A158" s="1" t="s">
        <v>177</v>
      </c>
      <c r="B158" s="1" t="s">
        <v>169</v>
      </c>
      <c r="C158" s="113" t="s">
        <v>170</v>
      </c>
      <c r="D158" s="114">
        <v>123</v>
      </c>
      <c r="E158" s="114">
        <v>197</v>
      </c>
      <c r="F158" s="2">
        <v>1.3</v>
      </c>
      <c r="G158" s="152">
        <v>2.1</v>
      </c>
      <c r="H158" s="154">
        <v>35</v>
      </c>
      <c r="I158" s="155" t="s">
        <v>1105</v>
      </c>
      <c r="J158" s="155">
        <v>8</v>
      </c>
      <c r="K158" s="155">
        <v>12</v>
      </c>
      <c r="L158" s="155" t="s">
        <v>1105</v>
      </c>
      <c r="M158" s="155">
        <v>0</v>
      </c>
      <c r="N158" s="155" t="s">
        <v>1105</v>
      </c>
      <c r="O158" s="155">
        <v>0</v>
      </c>
      <c r="P158" s="155">
        <v>10</v>
      </c>
      <c r="Q158" s="114">
        <v>10</v>
      </c>
      <c r="R158" s="115">
        <v>25</v>
      </c>
      <c r="S158" s="114">
        <v>0</v>
      </c>
      <c r="T158" s="114">
        <v>0</v>
      </c>
      <c r="U158" s="114" t="s">
        <v>1105</v>
      </c>
      <c r="V158" s="114">
        <v>0</v>
      </c>
      <c r="W158" s="114">
        <v>0</v>
      </c>
      <c r="X158" s="114">
        <v>15</v>
      </c>
      <c r="Y158" s="114">
        <v>0</v>
      </c>
      <c r="Z158" s="114" t="s">
        <v>1105</v>
      </c>
      <c r="AA158" s="114" t="s">
        <v>1105</v>
      </c>
      <c r="AB158" s="115">
        <v>0</v>
      </c>
      <c r="AC158" s="116">
        <v>46</v>
      </c>
      <c r="AD158" s="117">
        <v>15</v>
      </c>
      <c r="AE158" s="114" t="s">
        <v>1105</v>
      </c>
      <c r="AF158" s="114">
        <v>10</v>
      </c>
      <c r="AG158" s="114" t="s">
        <v>1105</v>
      </c>
      <c r="AH158" s="115">
        <v>6</v>
      </c>
      <c r="AI158" s="114">
        <v>7</v>
      </c>
      <c r="AJ158" s="114" t="s">
        <v>1105</v>
      </c>
      <c r="AK158" s="114" t="s">
        <v>1105</v>
      </c>
      <c r="AL158" s="114" t="s">
        <v>1105</v>
      </c>
      <c r="AM158" s="115" t="s">
        <v>1105</v>
      </c>
      <c r="AN158" s="114" t="s">
        <v>1105</v>
      </c>
      <c r="AO158" s="115">
        <v>6</v>
      </c>
      <c r="AP158" s="114">
        <v>9</v>
      </c>
      <c r="AQ158" s="114" t="s">
        <v>1058</v>
      </c>
      <c r="AR158" s="114" t="s">
        <v>1058</v>
      </c>
      <c r="AS158" s="118">
        <v>20</v>
      </c>
    </row>
    <row r="159" spans="1:45" s="1" customFormat="1" ht="53.25" customHeight="1">
      <c r="A159" s="1" t="s">
        <v>178</v>
      </c>
      <c r="B159" s="1" t="s">
        <v>169</v>
      </c>
      <c r="C159" s="113" t="s">
        <v>170</v>
      </c>
      <c r="D159" s="114">
        <v>51</v>
      </c>
      <c r="E159" s="114">
        <v>80</v>
      </c>
      <c r="F159" s="2">
        <v>1.2</v>
      </c>
      <c r="G159" s="152">
        <v>1.9</v>
      </c>
      <c r="H159" s="154">
        <v>13</v>
      </c>
      <c r="I159" s="155" t="s">
        <v>1105</v>
      </c>
      <c r="J159" s="155">
        <v>7</v>
      </c>
      <c r="K159" s="155" t="s">
        <v>1105</v>
      </c>
      <c r="L159" s="155">
        <v>0</v>
      </c>
      <c r="M159" s="155">
        <v>0</v>
      </c>
      <c r="N159" s="155">
        <v>0</v>
      </c>
      <c r="O159" s="155" t="s">
        <v>1105</v>
      </c>
      <c r="P159" s="155" t="s">
        <v>1105</v>
      </c>
      <c r="Q159" s="114" t="s">
        <v>1105</v>
      </c>
      <c r="R159" s="115">
        <v>10</v>
      </c>
      <c r="S159" s="114">
        <v>0</v>
      </c>
      <c r="T159" s="114" t="s">
        <v>1105</v>
      </c>
      <c r="U159" s="114" t="s">
        <v>1105</v>
      </c>
      <c r="V159" s="114">
        <v>0</v>
      </c>
      <c r="W159" s="114">
        <v>0</v>
      </c>
      <c r="X159" s="114">
        <v>6</v>
      </c>
      <c r="Y159" s="114">
        <v>0</v>
      </c>
      <c r="Z159" s="114">
        <v>0</v>
      </c>
      <c r="AA159" s="114" t="s">
        <v>1105</v>
      </c>
      <c r="AB159" s="115" t="s">
        <v>1105</v>
      </c>
      <c r="AC159" s="116">
        <v>16</v>
      </c>
      <c r="AD159" s="117" t="s">
        <v>1105</v>
      </c>
      <c r="AE159" s="114">
        <v>0</v>
      </c>
      <c r="AF159" s="114" t="s">
        <v>1105</v>
      </c>
      <c r="AG159" s="114">
        <v>0</v>
      </c>
      <c r="AH159" s="115">
        <v>0</v>
      </c>
      <c r="AI159" s="114" t="s">
        <v>1105</v>
      </c>
      <c r="AJ159" s="114">
        <v>0</v>
      </c>
      <c r="AK159" s="114">
        <v>0</v>
      </c>
      <c r="AL159" s="114" t="s">
        <v>1105</v>
      </c>
      <c r="AM159" s="115">
        <v>0</v>
      </c>
      <c r="AN159" s="114" t="s">
        <v>1105</v>
      </c>
      <c r="AO159" s="115">
        <v>0</v>
      </c>
      <c r="AP159" s="114" t="s">
        <v>1094</v>
      </c>
      <c r="AQ159" s="114" t="s">
        <v>1058</v>
      </c>
      <c r="AR159" s="114" t="s">
        <v>1058</v>
      </c>
      <c r="AS159" s="118">
        <v>0</v>
      </c>
    </row>
    <row r="160" spans="1:45" s="1" customFormat="1" ht="53.25" customHeight="1">
      <c r="A160" s="1" t="s">
        <v>179</v>
      </c>
      <c r="B160" s="1" t="s">
        <v>169</v>
      </c>
      <c r="C160" s="113" t="s">
        <v>170</v>
      </c>
      <c r="D160" s="114">
        <v>62</v>
      </c>
      <c r="E160" s="114">
        <v>72</v>
      </c>
      <c r="F160" s="2">
        <v>2</v>
      </c>
      <c r="G160" s="152">
        <v>2.4</v>
      </c>
      <c r="H160" s="154">
        <v>26</v>
      </c>
      <c r="I160" s="155" t="s">
        <v>1105</v>
      </c>
      <c r="J160" s="155">
        <v>6</v>
      </c>
      <c r="K160" s="155">
        <v>8</v>
      </c>
      <c r="L160" s="155">
        <v>0</v>
      </c>
      <c r="M160" s="155">
        <v>0</v>
      </c>
      <c r="N160" s="155" t="s">
        <v>1105</v>
      </c>
      <c r="O160" s="155" t="s">
        <v>1105</v>
      </c>
      <c r="P160" s="155">
        <v>7</v>
      </c>
      <c r="Q160" s="114">
        <v>6</v>
      </c>
      <c r="R160" s="115">
        <v>20</v>
      </c>
      <c r="S160" s="114">
        <v>0</v>
      </c>
      <c r="T160" s="114">
        <v>0</v>
      </c>
      <c r="U160" s="114">
        <v>5</v>
      </c>
      <c r="V160" s="114">
        <v>0</v>
      </c>
      <c r="W160" s="114">
        <v>0</v>
      </c>
      <c r="X160" s="114" t="s">
        <v>1105</v>
      </c>
      <c r="Y160" s="114">
        <v>0</v>
      </c>
      <c r="Z160" s="114">
        <v>12</v>
      </c>
      <c r="AA160" s="114" t="s">
        <v>1105</v>
      </c>
      <c r="AB160" s="115">
        <v>0</v>
      </c>
      <c r="AC160" s="116">
        <v>28</v>
      </c>
      <c r="AD160" s="117">
        <v>8</v>
      </c>
      <c r="AE160" s="114" t="s">
        <v>1105</v>
      </c>
      <c r="AF160" s="114">
        <v>5</v>
      </c>
      <c r="AG160" s="114" t="s">
        <v>1105</v>
      </c>
      <c r="AH160" s="115" t="s">
        <v>1105</v>
      </c>
      <c r="AI160" s="114">
        <v>6</v>
      </c>
      <c r="AJ160" s="114" t="s">
        <v>1105</v>
      </c>
      <c r="AK160" s="114" t="s">
        <v>1105</v>
      </c>
      <c r="AL160" s="114" t="s">
        <v>1105</v>
      </c>
      <c r="AM160" s="115" t="s">
        <v>1105</v>
      </c>
      <c r="AN160" s="114" t="s">
        <v>1105</v>
      </c>
      <c r="AO160" s="115" t="s">
        <v>1105</v>
      </c>
      <c r="AP160" s="114">
        <v>6</v>
      </c>
      <c r="AQ160" s="114" t="s">
        <v>1058</v>
      </c>
      <c r="AR160" s="114" t="s">
        <v>1058</v>
      </c>
      <c r="AS160" s="118">
        <v>0</v>
      </c>
    </row>
    <row r="161" spans="1:45" s="1" customFormat="1" ht="53.25" customHeight="1">
      <c r="A161" s="1" t="s">
        <v>180</v>
      </c>
      <c r="B161" s="1" t="s">
        <v>169</v>
      </c>
      <c r="C161" s="113" t="s">
        <v>170</v>
      </c>
      <c r="D161" s="114">
        <v>8</v>
      </c>
      <c r="E161" s="114">
        <v>17</v>
      </c>
      <c r="F161" s="2">
        <v>0.5</v>
      </c>
      <c r="G161" s="152">
        <v>1.1000000000000001</v>
      </c>
      <c r="H161" s="154" t="s">
        <v>1105</v>
      </c>
      <c r="I161" s="155">
        <v>0</v>
      </c>
      <c r="J161" s="155" t="s">
        <v>1105</v>
      </c>
      <c r="K161" s="155" t="s">
        <v>1105</v>
      </c>
      <c r="L161" s="155">
        <v>0</v>
      </c>
      <c r="M161" s="155">
        <v>0</v>
      </c>
      <c r="N161" s="155">
        <v>0</v>
      </c>
      <c r="O161" s="155" t="s">
        <v>1105</v>
      </c>
      <c r="P161" s="155" t="s">
        <v>1105</v>
      </c>
      <c r="Q161" s="114" t="s">
        <v>1105</v>
      </c>
      <c r="R161" s="115" t="s">
        <v>1105</v>
      </c>
      <c r="S161" s="114">
        <v>0</v>
      </c>
      <c r="T161" s="114">
        <v>0</v>
      </c>
      <c r="U161" s="114">
        <v>0</v>
      </c>
      <c r="V161" s="114">
        <v>0</v>
      </c>
      <c r="W161" s="114">
        <v>0</v>
      </c>
      <c r="X161" s="114" t="s">
        <v>1105</v>
      </c>
      <c r="Y161" s="114">
        <v>0</v>
      </c>
      <c r="Z161" s="114">
        <v>0</v>
      </c>
      <c r="AA161" s="114">
        <v>0</v>
      </c>
      <c r="AB161" s="115">
        <v>0</v>
      </c>
      <c r="AC161" s="116" t="s">
        <v>1105</v>
      </c>
      <c r="AD161" s="117" t="s">
        <v>1105</v>
      </c>
      <c r="AE161" s="114" t="s">
        <v>1105</v>
      </c>
      <c r="AF161" s="114">
        <v>0</v>
      </c>
      <c r="AG161" s="114">
        <v>0</v>
      </c>
      <c r="AH161" s="115" t="s">
        <v>1105</v>
      </c>
      <c r="AI161" s="114">
        <v>0</v>
      </c>
      <c r="AJ161" s="114">
        <v>0</v>
      </c>
      <c r="AK161" s="114">
        <v>0</v>
      </c>
      <c r="AL161" s="114">
        <v>0</v>
      </c>
      <c r="AM161" s="115">
        <v>0</v>
      </c>
      <c r="AN161" s="114">
        <v>0</v>
      </c>
      <c r="AO161" s="115">
        <v>0</v>
      </c>
      <c r="AP161" s="114" t="s">
        <v>1094</v>
      </c>
      <c r="AQ161" s="114">
        <v>0</v>
      </c>
      <c r="AR161" s="114" t="s">
        <v>1058</v>
      </c>
      <c r="AS161" s="118">
        <v>0</v>
      </c>
    </row>
    <row r="162" spans="1:45" s="1" customFormat="1" ht="53.25" customHeight="1">
      <c r="A162" s="1" t="s">
        <v>181</v>
      </c>
      <c r="B162" s="1" t="s">
        <v>169</v>
      </c>
      <c r="C162" s="113" t="s">
        <v>170</v>
      </c>
      <c r="D162" s="114">
        <v>213</v>
      </c>
      <c r="E162" s="114">
        <v>340</v>
      </c>
      <c r="F162" s="2">
        <v>1</v>
      </c>
      <c r="G162" s="152">
        <v>1.6</v>
      </c>
      <c r="H162" s="154">
        <v>56</v>
      </c>
      <c r="I162" s="155">
        <v>0</v>
      </c>
      <c r="J162" s="155">
        <v>14</v>
      </c>
      <c r="K162" s="155">
        <v>19</v>
      </c>
      <c r="L162" s="155" t="s">
        <v>1105</v>
      </c>
      <c r="M162" s="155">
        <v>0</v>
      </c>
      <c r="N162" s="155" t="s">
        <v>1105</v>
      </c>
      <c r="O162" s="155" t="s">
        <v>1105</v>
      </c>
      <c r="P162" s="155">
        <v>16</v>
      </c>
      <c r="Q162" s="114">
        <v>20</v>
      </c>
      <c r="R162" s="115">
        <v>36</v>
      </c>
      <c r="S162" s="114" t="s">
        <v>1105</v>
      </c>
      <c r="T162" s="114">
        <v>0</v>
      </c>
      <c r="U162" s="114">
        <v>6</v>
      </c>
      <c r="V162" s="114">
        <v>0</v>
      </c>
      <c r="W162" s="114" t="s">
        <v>1105</v>
      </c>
      <c r="X162" s="114">
        <v>9</v>
      </c>
      <c r="Y162" s="114">
        <v>0</v>
      </c>
      <c r="Z162" s="114">
        <v>0</v>
      </c>
      <c r="AA162" s="114">
        <v>6</v>
      </c>
      <c r="AB162" s="115" t="s">
        <v>1105</v>
      </c>
      <c r="AC162" s="116">
        <v>74</v>
      </c>
      <c r="AD162" s="117">
        <v>20</v>
      </c>
      <c r="AE162" s="114">
        <v>9</v>
      </c>
      <c r="AF162" s="114">
        <v>12</v>
      </c>
      <c r="AG162" s="114" t="s">
        <v>1105</v>
      </c>
      <c r="AH162" s="115">
        <v>7</v>
      </c>
      <c r="AI162" s="114">
        <v>15</v>
      </c>
      <c r="AJ162" s="114">
        <v>9</v>
      </c>
      <c r="AK162" s="114" t="s">
        <v>1105</v>
      </c>
      <c r="AL162" s="114" t="s">
        <v>1105</v>
      </c>
      <c r="AM162" s="115" t="s">
        <v>1105</v>
      </c>
      <c r="AN162" s="114">
        <v>5</v>
      </c>
      <c r="AO162" s="115">
        <v>9</v>
      </c>
      <c r="AP162" s="114" t="s">
        <v>1094</v>
      </c>
      <c r="AQ162" s="114" t="s">
        <v>1058</v>
      </c>
      <c r="AR162" s="114">
        <v>8</v>
      </c>
      <c r="AS162" s="118">
        <v>11.111111111111111</v>
      </c>
    </row>
    <row r="163" spans="1:45" s="1" customFormat="1" ht="53.25" customHeight="1">
      <c r="A163" s="1" t="s">
        <v>182</v>
      </c>
      <c r="B163" s="1" t="s">
        <v>169</v>
      </c>
      <c r="C163" s="113" t="s">
        <v>170</v>
      </c>
      <c r="D163" s="114">
        <v>24</v>
      </c>
      <c r="E163" s="114">
        <v>33</v>
      </c>
      <c r="F163" s="2">
        <v>0.6</v>
      </c>
      <c r="G163" s="152">
        <v>0.9</v>
      </c>
      <c r="H163" s="154">
        <v>6</v>
      </c>
      <c r="I163" s="155" t="s">
        <v>1105</v>
      </c>
      <c r="J163" s="155" t="s">
        <v>1105</v>
      </c>
      <c r="K163" s="155" t="s">
        <v>1105</v>
      </c>
      <c r="L163" s="155">
        <v>0</v>
      </c>
      <c r="M163" s="155" t="s">
        <v>1105</v>
      </c>
      <c r="N163" s="155" t="s">
        <v>1105</v>
      </c>
      <c r="O163" s="155">
        <v>0</v>
      </c>
      <c r="P163" s="155">
        <v>0</v>
      </c>
      <c r="Q163" s="114" t="s">
        <v>1105</v>
      </c>
      <c r="R163" s="115" t="s">
        <v>1105</v>
      </c>
      <c r="S163" s="114">
        <v>0</v>
      </c>
      <c r="T163" s="114">
        <v>0</v>
      </c>
      <c r="U163" s="114" t="s">
        <v>1105</v>
      </c>
      <c r="V163" s="114">
        <v>0</v>
      </c>
      <c r="W163" s="114">
        <v>0</v>
      </c>
      <c r="X163" s="114" t="s">
        <v>1105</v>
      </c>
      <c r="Y163" s="114">
        <v>0</v>
      </c>
      <c r="Z163" s="114">
        <v>0</v>
      </c>
      <c r="AA163" s="114" t="s">
        <v>1105</v>
      </c>
      <c r="AB163" s="115">
        <v>0</v>
      </c>
      <c r="AC163" s="116">
        <v>6</v>
      </c>
      <c r="AD163" s="117" t="s">
        <v>1105</v>
      </c>
      <c r="AE163" s="114" t="s">
        <v>1105</v>
      </c>
      <c r="AF163" s="114" t="s">
        <v>1105</v>
      </c>
      <c r="AG163" s="114">
        <v>0</v>
      </c>
      <c r="AH163" s="115" t="s">
        <v>1105</v>
      </c>
      <c r="AI163" s="114" t="s">
        <v>1105</v>
      </c>
      <c r="AJ163" s="114" t="s">
        <v>1105</v>
      </c>
      <c r="AK163" s="114">
        <v>0</v>
      </c>
      <c r="AL163" s="114">
        <v>0</v>
      </c>
      <c r="AM163" s="115">
        <v>0</v>
      </c>
      <c r="AN163" s="114">
        <v>0</v>
      </c>
      <c r="AO163" s="115">
        <v>0</v>
      </c>
      <c r="AP163" s="114">
        <v>0</v>
      </c>
      <c r="AQ163" s="114">
        <v>0</v>
      </c>
      <c r="AR163" s="114">
        <v>0</v>
      </c>
      <c r="AS163" s="118">
        <v>0</v>
      </c>
    </row>
    <row r="164" spans="1:45" s="1" customFormat="1" ht="53.25" customHeight="1">
      <c r="A164" s="1" t="s">
        <v>183</v>
      </c>
      <c r="B164" s="1" t="s">
        <v>169</v>
      </c>
      <c r="C164" s="119" t="s">
        <v>170</v>
      </c>
      <c r="D164" s="114">
        <v>121</v>
      </c>
      <c r="E164" s="114">
        <v>158</v>
      </c>
      <c r="F164" s="2">
        <v>1.8</v>
      </c>
      <c r="G164" s="152">
        <v>2.2999999999999998</v>
      </c>
      <c r="H164" s="154">
        <v>38</v>
      </c>
      <c r="I164" s="155" t="s">
        <v>1105</v>
      </c>
      <c r="J164" s="155">
        <v>12</v>
      </c>
      <c r="K164" s="155">
        <v>7</v>
      </c>
      <c r="L164" s="155" t="s">
        <v>1105</v>
      </c>
      <c r="M164" s="155" t="s">
        <v>1105</v>
      </c>
      <c r="N164" s="155" t="s">
        <v>1105</v>
      </c>
      <c r="O164" s="155" t="s">
        <v>1105</v>
      </c>
      <c r="P164" s="155">
        <v>11</v>
      </c>
      <c r="Q164" s="114">
        <v>9</v>
      </c>
      <c r="R164" s="115">
        <v>30</v>
      </c>
      <c r="S164" s="114">
        <v>0</v>
      </c>
      <c r="T164" s="114">
        <v>0</v>
      </c>
      <c r="U164" s="114">
        <v>6</v>
      </c>
      <c r="V164" s="114">
        <v>0</v>
      </c>
      <c r="W164" s="114" t="s">
        <v>1105</v>
      </c>
      <c r="X164" s="114">
        <v>12</v>
      </c>
      <c r="Y164" s="114">
        <v>0</v>
      </c>
      <c r="Z164" s="114">
        <v>0</v>
      </c>
      <c r="AA164" s="114" t="s">
        <v>1105</v>
      </c>
      <c r="AB164" s="115" t="s">
        <v>1105</v>
      </c>
      <c r="AC164" s="116">
        <v>42</v>
      </c>
      <c r="AD164" s="117">
        <v>8</v>
      </c>
      <c r="AE164" s="114" t="s">
        <v>1105</v>
      </c>
      <c r="AF164" s="114">
        <v>6</v>
      </c>
      <c r="AG164" s="114">
        <v>0</v>
      </c>
      <c r="AH164" s="115" t="s">
        <v>1105</v>
      </c>
      <c r="AI164" s="114" t="s">
        <v>1105</v>
      </c>
      <c r="AJ164" s="114" t="s">
        <v>1105</v>
      </c>
      <c r="AK164" s="114" t="s">
        <v>1105</v>
      </c>
      <c r="AL164" s="114" t="s">
        <v>1105</v>
      </c>
      <c r="AM164" s="115" t="s">
        <v>1105</v>
      </c>
      <c r="AN164" s="114">
        <v>9</v>
      </c>
      <c r="AO164" s="115" t="s">
        <v>1105</v>
      </c>
      <c r="AP164" s="114" t="s">
        <v>1094</v>
      </c>
      <c r="AQ164" s="114" t="s">
        <v>1058</v>
      </c>
      <c r="AR164" s="114" t="s">
        <v>1058</v>
      </c>
      <c r="AS164" s="118">
        <v>0</v>
      </c>
    </row>
    <row r="165" spans="1:45" s="1" customFormat="1" ht="53.25" customHeight="1">
      <c r="A165" s="1" t="s">
        <v>184</v>
      </c>
      <c r="B165" s="1" t="s">
        <v>169</v>
      </c>
      <c r="C165" s="113" t="s">
        <v>170</v>
      </c>
      <c r="D165" s="114">
        <v>15</v>
      </c>
      <c r="E165" s="114">
        <v>24</v>
      </c>
      <c r="F165" s="2">
        <v>1</v>
      </c>
      <c r="G165" s="152">
        <v>1.6</v>
      </c>
      <c r="H165" s="154">
        <v>6</v>
      </c>
      <c r="I165" s="155">
        <v>0</v>
      </c>
      <c r="J165" s="155" t="s">
        <v>1105</v>
      </c>
      <c r="K165" s="155" t="s">
        <v>1105</v>
      </c>
      <c r="L165" s="155">
        <v>0</v>
      </c>
      <c r="M165" s="155">
        <v>0</v>
      </c>
      <c r="N165" s="155" t="s">
        <v>1105</v>
      </c>
      <c r="O165" s="155">
        <v>0</v>
      </c>
      <c r="P165" s="155" t="s">
        <v>1105</v>
      </c>
      <c r="Q165" s="114" t="s">
        <v>1105</v>
      </c>
      <c r="R165" s="115">
        <v>5</v>
      </c>
      <c r="S165" s="114">
        <v>0</v>
      </c>
      <c r="T165" s="114">
        <v>0</v>
      </c>
      <c r="U165" s="114" t="s">
        <v>1105</v>
      </c>
      <c r="V165" s="114">
        <v>0</v>
      </c>
      <c r="W165" s="114" t="s">
        <v>1105</v>
      </c>
      <c r="X165" s="114" t="s">
        <v>1105</v>
      </c>
      <c r="Y165" s="114">
        <v>0</v>
      </c>
      <c r="Z165" s="114">
        <v>0</v>
      </c>
      <c r="AA165" s="114">
        <v>0</v>
      </c>
      <c r="AB165" s="115">
        <v>0</v>
      </c>
      <c r="AC165" s="116">
        <v>8</v>
      </c>
      <c r="AD165" s="117" t="s">
        <v>1105</v>
      </c>
      <c r="AE165" s="114">
        <v>0</v>
      </c>
      <c r="AF165" s="114" t="s">
        <v>1105</v>
      </c>
      <c r="AG165" s="114">
        <v>0</v>
      </c>
      <c r="AH165" s="115">
        <v>0</v>
      </c>
      <c r="AI165" s="114" t="s">
        <v>1105</v>
      </c>
      <c r="AJ165" s="114">
        <v>0</v>
      </c>
      <c r="AK165" s="114">
        <v>0</v>
      </c>
      <c r="AL165" s="114">
        <v>0</v>
      </c>
      <c r="AM165" s="115">
        <v>0</v>
      </c>
      <c r="AN165" s="114">
        <v>0</v>
      </c>
      <c r="AO165" s="115">
        <v>0</v>
      </c>
      <c r="AP165" s="114">
        <v>0</v>
      </c>
      <c r="AQ165" s="114">
        <v>0</v>
      </c>
      <c r="AR165" s="114" t="s">
        <v>1058</v>
      </c>
      <c r="AS165" s="118">
        <v>100</v>
      </c>
    </row>
    <row r="166" spans="1:45" s="1" customFormat="1" ht="53.25" customHeight="1">
      <c r="A166" s="1" t="s">
        <v>185</v>
      </c>
      <c r="B166" s="1" t="s">
        <v>169</v>
      </c>
      <c r="C166" s="113" t="s">
        <v>170</v>
      </c>
      <c r="D166" s="114">
        <v>48</v>
      </c>
      <c r="E166" s="114">
        <v>53</v>
      </c>
      <c r="F166" s="2">
        <v>2</v>
      </c>
      <c r="G166" s="152">
        <v>2.2000000000000002</v>
      </c>
      <c r="H166" s="154">
        <v>13</v>
      </c>
      <c r="I166" s="155" t="s">
        <v>1105</v>
      </c>
      <c r="J166" s="155" t="s">
        <v>1105</v>
      </c>
      <c r="K166" s="155">
        <v>7</v>
      </c>
      <c r="L166" s="155" t="s">
        <v>1105</v>
      </c>
      <c r="M166" s="155">
        <v>0</v>
      </c>
      <c r="N166" s="155">
        <v>0</v>
      </c>
      <c r="O166" s="155" t="s">
        <v>1105</v>
      </c>
      <c r="P166" s="155" t="s">
        <v>1105</v>
      </c>
      <c r="Q166" s="114" t="s">
        <v>1105</v>
      </c>
      <c r="R166" s="115">
        <v>8</v>
      </c>
      <c r="S166" s="114">
        <v>0</v>
      </c>
      <c r="T166" s="114">
        <v>0</v>
      </c>
      <c r="U166" s="114" t="s">
        <v>1105</v>
      </c>
      <c r="V166" s="114">
        <v>0</v>
      </c>
      <c r="W166" s="114">
        <v>0</v>
      </c>
      <c r="X166" s="114" t="s">
        <v>1105</v>
      </c>
      <c r="Y166" s="114">
        <v>0</v>
      </c>
      <c r="Z166" s="114">
        <v>0</v>
      </c>
      <c r="AA166" s="114" t="s">
        <v>1105</v>
      </c>
      <c r="AB166" s="115" t="s">
        <v>1105</v>
      </c>
      <c r="AC166" s="116">
        <v>13</v>
      </c>
      <c r="AD166" s="117">
        <v>8</v>
      </c>
      <c r="AE166" s="114" t="s">
        <v>1105</v>
      </c>
      <c r="AF166" s="114">
        <v>5</v>
      </c>
      <c r="AG166" s="114">
        <v>0</v>
      </c>
      <c r="AH166" s="115">
        <v>5</v>
      </c>
      <c r="AI166" s="114">
        <v>8</v>
      </c>
      <c r="AJ166" s="114">
        <v>7</v>
      </c>
      <c r="AK166" s="114">
        <v>0</v>
      </c>
      <c r="AL166" s="114" t="s">
        <v>1105</v>
      </c>
      <c r="AM166" s="115">
        <v>0</v>
      </c>
      <c r="AN166" s="114" t="s">
        <v>1105</v>
      </c>
      <c r="AO166" s="115" t="s">
        <v>1105</v>
      </c>
      <c r="AP166" s="114">
        <v>0</v>
      </c>
      <c r="AQ166" s="114" t="s">
        <v>1058</v>
      </c>
      <c r="AR166" s="114" t="s">
        <v>1058</v>
      </c>
      <c r="AS166" s="118">
        <v>0</v>
      </c>
    </row>
    <row r="167" spans="1:45" s="1" customFormat="1" ht="53.25" customHeight="1">
      <c r="A167" s="1" t="s">
        <v>186</v>
      </c>
      <c r="B167" s="1" t="s">
        <v>169</v>
      </c>
      <c r="C167" s="113" t="s">
        <v>170</v>
      </c>
      <c r="D167" s="114">
        <v>475</v>
      </c>
      <c r="E167" s="114">
        <v>677</v>
      </c>
      <c r="F167" s="2">
        <v>2.4</v>
      </c>
      <c r="G167" s="152">
        <v>3.4</v>
      </c>
      <c r="H167" s="154">
        <v>159</v>
      </c>
      <c r="I167" s="155" t="s">
        <v>1105</v>
      </c>
      <c r="J167" s="155">
        <v>48</v>
      </c>
      <c r="K167" s="155">
        <v>44</v>
      </c>
      <c r="L167" s="155">
        <v>6</v>
      </c>
      <c r="M167" s="155" t="s">
        <v>1105</v>
      </c>
      <c r="N167" s="155">
        <v>5</v>
      </c>
      <c r="O167" s="155">
        <v>13</v>
      </c>
      <c r="P167" s="155">
        <v>41</v>
      </c>
      <c r="Q167" s="114">
        <v>36</v>
      </c>
      <c r="R167" s="115">
        <v>123</v>
      </c>
      <c r="S167" s="114">
        <v>0</v>
      </c>
      <c r="T167" s="114" t="s">
        <v>1105</v>
      </c>
      <c r="U167" s="114">
        <v>10</v>
      </c>
      <c r="V167" s="114">
        <v>0</v>
      </c>
      <c r="W167" s="114" t="s">
        <v>1105</v>
      </c>
      <c r="X167" s="114">
        <v>31</v>
      </c>
      <c r="Y167" s="114">
        <v>0</v>
      </c>
      <c r="Z167" s="114">
        <v>32</v>
      </c>
      <c r="AA167" s="114">
        <v>16</v>
      </c>
      <c r="AB167" s="115">
        <v>10</v>
      </c>
      <c r="AC167" s="116">
        <v>191</v>
      </c>
      <c r="AD167" s="117">
        <v>49</v>
      </c>
      <c r="AE167" s="114">
        <v>22</v>
      </c>
      <c r="AF167" s="114">
        <v>27</v>
      </c>
      <c r="AG167" s="114" t="s">
        <v>1105</v>
      </c>
      <c r="AH167" s="115">
        <v>18</v>
      </c>
      <c r="AI167" s="114">
        <v>33</v>
      </c>
      <c r="AJ167" s="114">
        <v>8</v>
      </c>
      <c r="AK167" s="114" t="s">
        <v>1105</v>
      </c>
      <c r="AL167" s="114">
        <v>17</v>
      </c>
      <c r="AM167" s="115" t="s">
        <v>1105</v>
      </c>
      <c r="AN167" s="114">
        <v>16</v>
      </c>
      <c r="AO167" s="115">
        <v>26</v>
      </c>
      <c r="AP167" s="114">
        <v>15</v>
      </c>
      <c r="AQ167" s="114">
        <v>9</v>
      </c>
      <c r="AR167" s="114">
        <v>24</v>
      </c>
      <c r="AS167" s="118">
        <v>4.8780487804878048</v>
      </c>
    </row>
    <row r="168" spans="1:45" s="1" customFormat="1" ht="53.25" customHeight="1">
      <c r="A168" s="1" t="s">
        <v>187</v>
      </c>
      <c r="B168" s="1" t="s">
        <v>169</v>
      </c>
      <c r="C168" s="113" t="s">
        <v>170</v>
      </c>
      <c r="D168" s="114">
        <v>21</v>
      </c>
      <c r="E168" s="114">
        <v>29</v>
      </c>
      <c r="F168" s="2">
        <v>1.1000000000000001</v>
      </c>
      <c r="G168" s="152">
        <v>1.5</v>
      </c>
      <c r="H168" s="154">
        <v>10</v>
      </c>
      <c r="I168" s="155" t="s">
        <v>1105</v>
      </c>
      <c r="J168" s="155" t="s">
        <v>1105</v>
      </c>
      <c r="K168" s="155">
        <v>5</v>
      </c>
      <c r="L168" s="155">
        <v>0</v>
      </c>
      <c r="M168" s="155">
        <v>0</v>
      </c>
      <c r="N168" s="155">
        <v>0</v>
      </c>
      <c r="O168" s="155">
        <v>0</v>
      </c>
      <c r="P168" s="155">
        <v>0</v>
      </c>
      <c r="Q168" s="114">
        <v>7</v>
      </c>
      <c r="R168" s="115" t="s">
        <v>1105</v>
      </c>
      <c r="S168" s="114">
        <v>0</v>
      </c>
      <c r="T168" s="114">
        <v>0</v>
      </c>
      <c r="U168" s="114">
        <v>6</v>
      </c>
      <c r="V168" s="114">
        <v>0</v>
      </c>
      <c r="W168" s="114">
        <v>0</v>
      </c>
      <c r="X168" s="114" t="s">
        <v>1105</v>
      </c>
      <c r="Y168" s="114">
        <v>0</v>
      </c>
      <c r="Z168" s="114">
        <v>0</v>
      </c>
      <c r="AA168" s="114" t="s">
        <v>1105</v>
      </c>
      <c r="AB168" s="115">
        <v>0</v>
      </c>
      <c r="AC168" s="116">
        <v>11</v>
      </c>
      <c r="AD168" s="117">
        <v>5</v>
      </c>
      <c r="AE168" s="114" t="s">
        <v>1105</v>
      </c>
      <c r="AF168" s="114" t="s">
        <v>1105</v>
      </c>
      <c r="AG168" s="114" t="s">
        <v>1105</v>
      </c>
      <c r="AH168" s="115" t="s">
        <v>1105</v>
      </c>
      <c r="AI168" s="114" t="s">
        <v>1105</v>
      </c>
      <c r="AJ168" s="114" t="s">
        <v>1105</v>
      </c>
      <c r="AK168" s="114">
        <v>0</v>
      </c>
      <c r="AL168" s="114" t="s">
        <v>1105</v>
      </c>
      <c r="AM168" s="115">
        <v>0</v>
      </c>
      <c r="AN168" s="114">
        <v>0</v>
      </c>
      <c r="AO168" s="115">
        <v>0</v>
      </c>
      <c r="AP168" s="114">
        <v>0</v>
      </c>
      <c r="AQ168" s="114">
        <v>0</v>
      </c>
      <c r="AR168" s="114">
        <v>0</v>
      </c>
      <c r="AS168" s="118">
        <v>0</v>
      </c>
    </row>
    <row r="169" spans="1:45" s="1" customFormat="1" ht="53.25" customHeight="1">
      <c r="A169" s="1" t="s">
        <v>188</v>
      </c>
      <c r="B169" s="1" t="s">
        <v>169</v>
      </c>
      <c r="C169" s="113" t="s">
        <v>170</v>
      </c>
      <c r="D169" s="114">
        <v>109</v>
      </c>
      <c r="E169" s="114">
        <v>126</v>
      </c>
      <c r="F169" s="2">
        <v>3.1</v>
      </c>
      <c r="G169" s="152">
        <v>3.6</v>
      </c>
      <c r="H169" s="154">
        <v>20</v>
      </c>
      <c r="I169" s="155" t="s">
        <v>1105</v>
      </c>
      <c r="J169" s="155">
        <v>6</v>
      </c>
      <c r="K169" s="155">
        <v>5</v>
      </c>
      <c r="L169" s="155" t="s">
        <v>1105</v>
      </c>
      <c r="M169" s="155">
        <v>0</v>
      </c>
      <c r="N169" s="155">
        <v>0</v>
      </c>
      <c r="O169" s="155" t="s">
        <v>1105</v>
      </c>
      <c r="P169" s="155">
        <v>5</v>
      </c>
      <c r="Q169" s="114">
        <v>11</v>
      </c>
      <c r="R169" s="115">
        <v>9</v>
      </c>
      <c r="S169" s="114">
        <v>0</v>
      </c>
      <c r="T169" s="114">
        <v>0</v>
      </c>
      <c r="U169" s="114">
        <v>7</v>
      </c>
      <c r="V169" s="114">
        <v>0</v>
      </c>
      <c r="W169" s="114">
        <v>0</v>
      </c>
      <c r="X169" s="114">
        <v>5</v>
      </c>
      <c r="Y169" s="114">
        <v>0</v>
      </c>
      <c r="Z169" s="114">
        <v>0</v>
      </c>
      <c r="AA169" s="114" t="s">
        <v>1105</v>
      </c>
      <c r="AB169" s="115" t="s">
        <v>1105</v>
      </c>
      <c r="AC169" s="116">
        <v>20</v>
      </c>
      <c r="AD169" s="117">
        <v>7</v>
      </c>
      <c r="AE169" s="114" t="s">
        <v>1105</v>
      </c>
      <c r="AF169" s="114" t="s">
        <v>1105</v>
      </c>
      <c r="AG169" s="114" t="s">
        <v>1105</v>
      </c>
      <c r="AH169" s="115" t="s">
        <v>1105</v>
      </c>
      <c r="AI169" s="114" t="s">
        <v>1105</v>
      </c>
      <c r="AJ169" s="114" t="s">
        <v>1105</v>
      </c>
      <c r="AK169" s="114" t="s">
        <v>1105</v>
      </c>
      <c r="AL169" s="114" t="s">
        <v>1105</v>
      </c>
      <c r="AM169" s="115">
        <v>0</v>
      </c>
      <c r="AN169" s="114" t="s">
        <v>1105</v>
      </c>
      <c r="AO169" s="115">
        <v>0</v>
      </c>
      <c r="AP169" s="114" t="s">
        <v>1094</v>
      </c>
      <c r="AQ169" s="114" t="s">
        <v>1058</v>
      </c>
      <c r="AR169" s="114">
        <v>9</v>
      </c>
      <c r="AS169" s="118">
        <v>0</v>
      </c>
    </row>
    <row r="170" spans="1:45" s="1" customFormat="1" ht="53.25" customHeight="1">
      <c r="A170" s="1" t="s">
        <v>189</v>
      </c>
      <c r="B170" s="1" t="s">
        <v>155</v>
      </c>
      <c r="C170" s="113" t="s">
        <v>191</v>
      </c>
      <c r="D170" s="114">
        <v>70</v>
      </c>
      <c r="E170" s="114">
        <v>88</v>
      </c>
      <c r="F170" s="2">
        <v>2.2000000000000002</v>
      </c>
      <c r="G170" s="152">
        <v>2.8</v>
      </c>
      <c r="H170" s="154">
        <v>24</v>
      </c>
      <c r="I170" s="155" t="s">
        <v>1105</v>
      </c>
      <c r="J170" s="155" t="s">
        <v>1105</v>
      </c>
      <c r="K170" s="155">
        <v>8</v>
      </c>
      <c r="L170" s="155">
        <v>0</v>
      </c>
      <c r="M170" s="155">
        <v>0</v>
      </c>
      <c r="N170" s="155" t="s">
        <v>1105</v>
      </c>
      <c r="O170" s="155" t="s">
        <v>1105</v>
      </c>
      <c r="P170" s="155">
        <v>9</v>
      </c>
      <c r="Q170" s="114" t="s">
        <v>1105</v>
      </c>
      <c r="R170" s="115">
        <v>21</v>
      </c>
      <c r="S170" s="114">
        <v>0</v>
      </c>
      <c r="T170" s="114">
        <v>0</v>
      </c>
      <c r="U170" s="114" t="s">
        <v>1105</v>
      </c>
      <c r="V170" s="114">
        <v>0</v>
      </c>
      <c r="W170" s="114">
        <v>0</v>
      </c>
      <c r="X170" s="114" t="s">
        <v>1105</v>
      </c>
      <c r="Y170" s="114">
        <v>0</v>
      </c>
      <c r="Z170" s="114">
        <v>16</v>
      </c>
      <c r="AA170" s="114">
        <v>0</v>
      </c>
      <c r="AB170" s="115">
        <v>0</v>
      </c>
      <c r="AC170" s="116">
        <v>27</v>
      </c>
      <c r="AD170" s="117">
        <v>8</v>
      </c>
      <c r="AE170" s="114" t="s">
        <v>1105</v>
      </c>
      <c r="AF170" s="114" t="s">
        <v>1105</v>
      </c>
      <c r="AG170" s="114" t="s">
        <v>1105</v>
      </c>
      <c r="AH170" s="115">
        <v>0</v>
      </c>
      <c r="AI170" s="114" t="s">
        <v>1105</v>
      </c>
      <c r="AJ170" s="114" t="s">
        <v>1105</v>
      </c>
      <c r="AK170" s="114" t="s">
        <v>1105</v>
      </c>
      <c r="AL170" s="114" t="s">
        <v>1105</v>
      </c>
      <c r="AM170" s="115">
        <v>0</v>
      </c>
      <c r="AN170" s="114" t="s">
        <v>1105</v>
      </c>
      <c r="AO170" s="115">
        <v>9</v>
      </c>
      <c r="AP170" s="114">
        <v>11</v>
      </c>
      <c r="AQ170" s="114" t="s">
        <v>1058</v>
      </c>
      <c r="AR170" s="114" t="s">
        <v>1058</v>
      </c>
      <c r="AS170" s="118">
        <v>0</v>
      </c>
    </row>
    <row r="171" spans="1:45" s="1" customFormat="1" ht="53.25" customHeight="1">
      <c r="A171" s="1" t="s">
        <v>192</v>
      </c>
      <c r="B171" s="1" t="s">
        <v>190</v>
      </c>
      <c r="C171" s="113" t="s">
        <v>191</v>
      </c>
      <c r="D171" s="114">
        <v>97</v>
      </c>
      <c r="E171" s="114">
        <v>169</v>
      </c>
      <c r="F171" s="2">
        <v>2.1</v>
      </c>
      <c r="G171" s="152">
        <v>3.6</v>
      </c>
      <c r="H171" s="154">
        <v>42</v>
      </c>
      <c r="I171" s="155" t="s">
        <v>1105</v>
      </c>
      <c r="J171" s="155">
        <v>11</v>
      </c>
      <c r="K171" s="155">
        <v>14</v>
      </c>
      <c r="L171" s="155" t="s">
        <v>1105</v>
      </c>
      <c r="M171" s="155">
        <v>0</v>
      </c>
      <c r="N171" s="155" t="s">
        <v>1105</v>
      </c>
      <c r="O171" s="155" t="s">
        <v>1105</v>
      </c>
      <c r="P171" s="155">
        <v>9</v>
      </c>
      <c r="Q171" s="114">
        <v>6</v>
      </c>
      <c r="R171" s="115">
        <v>36</v>
      </c>
      <c r="S171" s="114">
        <v>0</v>
      </c>
      <c r="T171" s="114">
        <v>0</v>
      </c>
      <c r="U171" s="114" t="s">
        <v>1105</v>
      </c>
      <c r="V171" s="114" t="s">
        <v>1105</v>
      </c>
      <c r="W171" s="114">
        <v>0</v>
      </c>
      <c r="X171" s="114">
        <v>17</v>
      </c>
      <c r="Y171" s="114">
        <v>0</v>
      </c>
      <c r="Z171" s="114">
        <v>5</v>
      </c>
      <c r="AA171" s="114">
        <v>7</v>
      </c>
      <c r="AB171" s="115">
        <v>0</v>
      </c>
      <c r="AC171" s="116">
        <v>51</v>
      </c>
      <c r="AD171" s="117">
        <v>16</v>
      </c>
      <c r="AE171" s="114">
        <v>7</v>
      </c>
      <c r="AF171" s="114">
        <v>9</v>
      </c>
      <c r="AG171" s="114">
        <v>0</v>
      </c>
      <c r="AH171" s="115">
        <v>9</v>
      </c>
      <c r="AI171" s="114">
        <v>11</v>
      </c>
      <c r="AJ171" s="114" t="s">
        <v>1105</v>
      </c>
      <c r="AK171" s="114" t="s">
        <v>1105</v>
      </c>
      <c r="AL171" s="114" t="s">
        <v>1105</v>
      </c>
      <c r="AM171" s="115" t="s">
        <v>1105</v>
      </c>
      <c r="AN171" s="114" t="s">
        <v>1105</v>
      </c>
      <c r="AO171" s="115">
        <v>5</v>
      </c>
      <c r="AP171" s="114" t="s">
        <v>1094</v>
      </c>
      <c r="AQ171" s="114" t="s">
        <v>1058</v>
      </c>
      <c r="AR171" s="114">
        <v>7</v>
      </c>
      <c r="AS171" s="118">
        <v>0</v>
      </c>
    </row>
    <row r="172" spans="1:45" s="1" customFormat="1" ht="53.25" customHeight="1">
      <c r="A172" s="1" t="s">
        <v>193</v>
      </c>
      <c r="B172" s="1" t="s">
        <v>190</v>
      </c>
      <c r="C172" s="113" t="s">
        <v>191</v>
      </c>
      <c r="D172" s="114">
        <v>2736</v>
      </c>
      <c r="E172" s="114">
        <v>4307</v>
      </c>
      <c r="F172" s="2">
        <v>3.5</v>
      </c>
      <c r="G172" s="152">
        <v>5.6</v>
      </c>
      <c r="H172" s="154">
        <v>1014</v>
      </c>
      <c r="I172" s="155">
        <v>37</v>
      </c>
      <c r="J172" s="155">
        <v>228</v>
      </c>
      <c r="K172" s="155">
        <v>342</v>
      </c>
      <c r="L172" s="155">
        <v>12</v>
      </c>
      <c r="M172" s="155">
        <v>7</v>
      </c>
      <c r="N172" s="155">
        <v>36</v>
      </c>
      <c r="O172" s="155">
        <v>33</v>
      </c>
      <c r="P172" s="155">
        <v>319</v>
      </c>
      <c r="Q172" s="114">
        <v>117</v>
      </c>
      <c r="R172" s="115">
        <v>897</v>
      </c>
      <c r="S172" s="114">
        <v>13</v>
      </c>
      <c r="T172" s="114">
        <v>18</v>
      </c>
      <c r="U172" s="114">
        <v>20</v>
      </c>
      <c r="V172" s="114">
        <v>11</v>
      </c>
      <c r="W172" s="114">
        <v>28</v>
      </c>
      <c r="X172" s="114">
        <v>465</v>
      </c>
      <c r="Y172" s="114">
        <v>11</v>
      </c>
      <c r="Z172" s="114">
        <v>63</v>
      </c>
      <c r="AA172" s="114">
        <v>40</v>
      </c>
      <c r="AB172" s="115">
        <v>19</v>
      </c>
      <c r="AC172" s="116">
        <v>1358</v>
      </c>
      <c r="AD172" s="117">
        <v>354</v>
      </c>
      <c r="AE172" s="114">
        <v>165</v>
      </c>
      <c r="AF172" s="114">
        <v>189</v>
      </c>
      <c r="AG172" s="114">
        <v>25</v>
      </c>
      <c r="AH172" s="115">
        <v>128</v>
      </c>
      <c r="AI172" s="114">
        <v>273</v>
      </c>
      <c r="AJ172" s="114">
        <v>112</v>
      </c>
      <c r="AK172" s="114">
        <v>33</v>
      </c>
      <c r="AL172" s="114">
        <v>97</v>
      </c>
      <c r="AM172" s="115">
        <v>31</v>
      </c>
      <c r="AN172" s="114">
        <v>154</v>
      </c>
      <c r="AO172" s="115">
        <v>149</v>
      </c>
      <c r="AP172" s="114">
        <v>87</v>
      </c>
      <c r="AQ172" s="114">
        <v>99</v>
      </c>
      <c r="AR172" s="114">
        <v>218</v>
      </c>
      <c r="AS172" s="118">
        <v>4.5267489711934159</v>
      </c>
    </row>
    <row r="173" spans="1:45" s="1" customFormat="1" ht="53.25" customHeight="1">
      <c r="A173" s="1" t="s">
        <v>194</v>
      </c>
      <c r="B173" s="1" t="s">
        <v>190</v>
      </c>
      <c r="C173" s="113" t="s">
        <v>191</v>
      </c>
      <c r="D173" s="114">
        <v>62</v>
      </c>
      <c r="E173" s="114">
        <v>105</v>
      </c>
      <c r="F173" s="2">
        <v>1.4</v>
      </c>
      <c r="G173" s="152">
        <v>2.4</v>
      </c>
      <c r="H173" s="154">
        <v>19</v>
      </c>
      <c r="I173" s="155" t="s">
        <v>1105</v>
      </c>
      <c r="J173" s="155" t="s">
        <v>1105</v>
      </c>
      <c r="K173" s="155">
        <v>7</v>
      </c>
      <c r="L173" s="155" t="s">
        <v>1105</v>
      </c>
      <c r="M173" s="155" t="s">
        <v>1105</v>
      </c>
      <c r="N173" s="155">
        <v>0</v>
      </c>
      <c r="O173" s="155" t="s">
        <v>1105</v>
      </c>
      <c r="P173" s="155" t="s">
        <v>1105</v>
      </c>
      <c r="Q173" s="114">
        <v>6</v>
      </c>
      <c r="R173" s="115">
        <v>13</v>
      </c>
      <c r="S173" s="114">
        <v>0</v>
      </c>
      <c r="T173" s="114">
        <v>0</v>
      </c>
      <c r="U173" s="114" t="s">
        <v>1105</v>
      </c>
      <c r="V173" s="114">
        <v>0</v>
      </c>
      <c r="W173" s="114">
        <v>0</v>
      </c>
      <c r="X173" s="114">
        <v>5</v>
      </c>
      <c r="Y173" s="114">
        <v>0</v>
      </c>
      <c r="Z173" s="114">
        <v>0</v>
      </c>
      <c r="AA173" s="114" t="s">
        <v>1105</v>
      </c>
      <c r="AB173" s="115" t="s">
        <v>1105</v>
      </c>
      <c r="AC173" s="116">
        <v>29</v>
      </c>
      <c r="AD173" s="117">
        <v>8</v>
      </c>
      <c r="AE173" s="114">
        <v>6</v>
      </c>
      <c r="AF173" s="114" t="s">
        <v>1105</v>
      </c>
      <c r="AG173" s="114">
        <v>0</v>
      </c>
      <c r="AH173" s="115" t="s">
        <v>1105</v>
      </c>
      <c r="AI173" s="114" t="s">
        <v>1105</v>
      </c>
      <c r="AJ173" s="114">
        <v>0</v>
      </c>
      <c r="AK173" s="114" t="s">
        <v>1105</v>
      </c>
      <c r="AL173" s="114" t="s">
        <v>1105</v>
      </c>
      <c r="AM173" s="115" t="s">
        <v>1105</v>
      </c>
      <c r="AN173" s="114" t="s">
        <v>1105</v>
      </c>
      <c r="AO173" s="115" t="s">
        <v>1105</v>
      </c>
      <c r="AP173" s="114" t="s">
        <v>1094</v>
      </c>
      <c r="AQ173" s="114" t="s">
        <v>1058</v>
      </c>
      <c r="AR173" s="114" t="s">
        <v>1058</v>
      </c>
      <c r="AS173" s="118">
        <v>0</v>
      </c>
    </row>
    <row r="174" spans="1:45" s="1" customFormat="1" ht="53.25" customHeight="1">
      <c r="A174" s="1" t="s">
        <v>195</v>
      </c>
      <c r="B174" s="1" t="s">
        <v>190</v>
      </c>
      <c r="C174" s="113" t="s">
        <v>191</v>
      </c>
      <c r="D174" s="114">
        <v>358</v>
      </c>
      <c r="E174" s="114">
        <v>570</v>
      </c>
      <c r="F174" s="2">
        <v>3.6</v>
      </c>
      <c r="G174" s="152">
        <v>5.8</v>
      </c>
      <c r="H174" s="154">
        <v>134</v>
      </c>
      <c r="I174" s="155">
        <v>11</v>
      </c>
      <c r="J174" s="155">
        <v>33</v>
      </c>
      <c r="K174" s="155">
        <v>40</v>
      </c>
      <c r="L174" s="155" t="s">
        <v>1105</v>
      </c>
      <c r="M174" s="155">
        <v>0</v>
      </c>
      <c r="N174" s="155" t="s">
        <v>1105</v>
      </c>
      <c r="O174" s="155">
        <v>17</v>
      </c>
      <c r="P174" s="155">
        <v>27</v>
      </c>
      <c r="Q174" s="114">
        <v>10</v>
      </c>
      <c r="R174" s="115">
        <v>124</v>
      </c>
      <c r="S174" s="114" t="s">
        <v>1105</v>
      </c>
      <c r="T174" s="114">
        <v>0</v>
      </c>
      <c r="U174" s="114" t="s">
        <v>1105</v>
      </c>
      <c r="V174" s="114">
        <v>0</v>
      </c>
      <c r="W174" s="114">
        <v>0</v>
      </c>
      <c r="X174" s="114">
        <v>103</v>
      </c>
      <c r="Y174" s="114">
        <v>0</v>
      </c>
      <c r="Z174" s="114">
        <v>0</v>
      </c>
      <c r="AA174" s="114">
        <v>6</v>
      </c>
      <c r="AB174" s="115">
        <v>5</v>
      </c>
      <c r="AC174" s="116">
        <v>181</v>
      </c>
      <c r="AD174" s="117">
        <v>44</v>
      </c>
      <c r="AE174" s="114">
        <v>20</v>
      </c>
      <c r="AF174" s="114">
        <v>24</v>
      </c>
      <c r="AG174" s="114">
        <v>0</v>
      </c>
      <c r="AH174" s="115">
        <v>24</v>
      </c>
      <c r="AI174" s="114">
        <v>34</v>
      </c>
      <c r="AJ174" s="114">
        <v>10</v>
      </c>
      <c r="AK174" s="114">
        <v>5</v>
      </c>
      <c r="AL174" s="114">
        <v>17</v>
      </c>
      <c r="AM174" s="115" t="s">
        <v>1105</v>
      </c>
      <c r="AN174" s="114">
        <v>5</v>
      </c>
      <c r="AO174" s="115">
        <v>19</v>
      </c>
      <c r="AP174" s="114">
        <v>10</v>
      </c>
      <c r="AQ174" s="114" t="s">
        <v>1058</v>
      </c>
      <c r="AR174" s="114" t="s">
        <v>1058</v>
      </c>
      <c r="AS174" s="118">
        <v>16.666666666666664</v>
      </c>
    </row>
    <row r="175" spans="1:45" s="1" customFormat="1" ht="53.25" customHeight="1">
      <c r="A175" s="1" t="s">
        <v>196</v>
      </c>
      <c r="B175" s="1" t="s">
        <v>190</v>
      </c>
      <c r="C175" s="113" t="s">
        <v>191</v>
      </c>
      <c r="D175" s="114">
        <v>166</v>
      </c>
      <c r="E175" s="114">
        <v>329</v>
      </c>
      <c r="F175" s="2">
        <v>1.1000000000000001</v>
      </c>
      <c r="G175" s="152">
        <v>2.2000000000000002</v>
      </c>
      <c r="H175" s="154">
        <v>73</v>
      </c>
      <c r="I175" s="155">
        <v>5</v>
      </c>
      <c r="J175" s="155">
        <v>20</v>
      </c>
      <c r="K175" s="155">
        <v>24</v>
      </c>
      <c r="L175" s="155" t="s">
        <v>1105</v>
      </c>
      <c r="M175" s="155">
        <v>0</v>
      </c>
      <c r="N175" s="155" t="s">
        <v>1105</v>
      </c>
      <c r="O175" s="155" t="s">
        <v>1105</v>
      </c>
      <c r="P175" s="155">
        <v>18</v>
      </c>
      <c r="Q175" s="114">
        <v>11</v>
      </c>
      <c r="R175" s="115">
        <v>62</v>
      </c>
      <c r="S175" s="114" t="s">
        <v>1105</v>
      </c>
      <c r="T175" s="114">
        <v>0</v>
      </c>
      <c r="U175" s="114" t="s">
        <v>1105</v>
      </c>
      <c r="V175" s="114">
        <v>0</v>
      </c>
      <c r="W175" s="114" t="s">
        <v>1105</v>
      </c>
      <c r="X175" s="114">
        <v>25</v>
      </c>
      <c r="Y175" s="114" t="s">
        <v>1105</v>
      </c>
      <c r="Z175" s="114">
        <v>0</v>
      </c>
      <c r="AA175" s="114">
        <v>11</v>
      </c>
      <c r="AB175" s="115" t="s">
        <v>1105</v>
      </c>
      <c r="AC175" s="116">
        <v>107</v>
      </c>
      <c r="AD175" s="117">
        <v>25</v>
      </c>
      <c r="AE175" s="114">
        <v>13</v>
      </c>
      <c r="AF175" s="114">
        <v>12</v>
      </c>
      <c r="AG175" s="114" t="s">
        <v>1105</v>
      </c>
      <c r="AH175" s="115">
        <v>10</v>
      </c>
      <c r="AI175" s="114">
        <v>19</v>
      </c>
      <c r="AJ175" s="114">
        <v>8</v>
      </c>
      <c r="AK175" s="114" t="s">
        <v>1105</v>
      </c>
      <c r="AL175" s="114">
        <v>6</v>
      </c>
      <c r="AM175" s="115" t="s">
        <v>1105</v>
      </c>
      <c r="AN175" s="114">
        <v>7</v>
      </c>
      <c r="AO175" s="115">
        <v>10</v>
      </c>
      <c r="AP175" s="114" t="s">
        <v>1094</v>
      </c>
      <c r="AQ175" s="114">
        <v>5</v>
      </c>
      <c r="AR175" s="114">
        <v>9</v>
      </c>
      <c r="AS175" s="118">
        <v>0</v>
      </c>
    </row>
    <row r="176" spans="1:45" s="1" customFormat="1" ht="53.25" customHeight="1">
      <c r="A176" s="1" t="s">
        <v>197</v>
      </c>
      <c r="B176" s="1" t="s">
        <v>190</v>
      </c>
      <c r="C176" s="113" t="s">
        <v>191</v>
      </c>
      <c r="D176" s="114">
        <v>385</v>
      </c>
      <c r="E176" s="114">
        <v>488</v>
      </c>
      <c r="F176" s="2">
        <v>3.7</v>
      </c>
      <c r="G176" s="152">
        <v>4.5999999999999996</v>
      </c>
      <c r="H176" s="154">
        <v>104</v>
      </c>
      <c r="I176" s="155">
        <v>5</v>
      </c>
      <c r="J176" s="155">
        <v>24</v>
      </c>
      <c r="K176" s="155">
        <v>31</v>
      </c>
      <c r="L176" s="155" t="s">
        <v>1105</v>
      </c>
      <c r="M176" s="155">
        <v>0</v>
      </c>
      <c r="N176" s="155" t="s">
        <v>1105</v>
      </c>
      <c r="O176" s="155">
        <v>6</v>
      </c>
      <c r="P176" s="155">
        <v>34</v>
      </c>
      <c r="Q176" s="114">
        <v>13</v>
      </c>
      <c r="R176" s="115">
        <v>90</v>
      </c>
      <c r="S176" s="114" t="s">
        <v>1105</v>
      </c>
      <c r="T176" s="114">
        <v>0</v>
      </c>
      <c r="U176" s="114">
        <v>6</v>
      </c>
      <c r="V176" s="114">
        <v>0</v>
      </c>
      <c r="W176" s="114">
        <v>10</v>
      </c>
      <c r="X176" s="114">
        <v>32</v>
      </c>
      <c r="Y176" s="114">
        <v>8</v>
      </c>
      <c r="Z176" s="114" t="s">
        <v>1105</v>
      </c>
      <c r="AA176" s="114">
        <v>9</v>
      </c>
      <c r="AB176" s="115" t="s">
        <v>1105</v>
      </c>
      <c r="AC176" s="116">
        <v>132</v>
      </c>
      <c r="AD176" s="117">
        <v>34</v>
      </c>
      <c r="AE176" s="114">
        <v>16</v>
      </c>
      <c r="AF176" s="114">
        <v>18</v>
      </c>
      <c r="AG176" s="114" t="s">
        <v>1105</v>
      </c>
      <c r="AH176" s="115">
        <v>13</v>
      </c>
      <c r="AI176" s="114">
        <v>19</v>
      </c>
      <c r="AJ176" s="114">
        <v>5</v>
      </c>
      <c r="AK176" s="114" t="s">
        <v>1105</v>
      </c>
      <c r="AL176" s="114">
        <v>8</v>
      </c>
      <c r="AM176" s="115" t="s">
        <v>1105</v>
      </c>
      <c r="AN176" s="114">
        <v>6</v>
      </c>
      <c r="AO176" s="115">
        <v>33</v>
      </c>
      <c r="AP176" s="114">
        <v>20</v>
      </c>
      <c r="AQ176" s="114" t="s">
        <v>1058</v>
      </c>
      <c r="AR176" s="114" t="s">
        <v>1058</v>
      </c>
      <c r="AS176" s="118">
        <v>0</v>
      </c>
    </row>
    <row r="177" spans="1:45" s="1" customFormat="1" ht="53.25" customHeight="1">
      <c r="A177" s="1" t="s">
        <v>198</v>
      </c>
      <c r="B177" s="1" t="s">
        <v>190</v>
      </c>
      <c r="C177" s="113" t="s">
        <v>191</v>
      </c>
      <c r="D177" s="114">
        <v>120</v>
      </c>
      <c r="E177" s="114">
        <v>224</v>
      </c>
      <c r="F177" s="2">
        <v>1</v>
      </c>
      <c r="G177" s="152">
        <v>1.9</v>
      </c>
      <c r="H177" s="154">
        <v>55</v>
      </c>
      <c r="I177" s="155" t="s">
        <v>1105</v>
      </c>
      <c r="J177" s="155">
        <v>22</v>
      </c>
      <c r="K177" s="155">
        <v>18</v>
      </c>
      <c r="L177" s="155" t="s">
        <v>1105</v>
      </c>
      <c r="M177" s="155">
        <v>0</v>
      </c>
      <c r="N177" s="155" t="s">
        <v>1105</v>
      </c>
      <c r="O177" s="155" t="s">
        <v>1105</v>
      </c>
      <c r="P177" s="155">
        <v>9</v>
      </c>
      <c r="Q177" s="114">
        <v>11</v>
      </c>
      <c r="R177" s="115">
        <v>44</v>
      </c>
      <c r="S177" s="114">
        <v>0</v>
      </c>
      <c r="T177" s="114">
        <v>0</v>
      </c>
      <c r="U177" s="114" t="s">
        <v>1105</v>
      </c>
      <c r="V177" s="114">
        <v>0</v>
      </c>
      <c r="W177" s="114">
        <v>0</v>
      </c>
      <c r="X177" s="114">
        <v>21</v>
      </c>
      <c r="Y177" s="114">
        <v>0</v>
      </c>
      <c r="Z177" s="114">
        <v>0</v>
      </c>
      <c r="AA177" s="114">
        <v>10</v>
      </c>
      <c r="AB177" s="115">
        <v>0</v>
      </c>
      <c r="AC177" s="116">
        <v>72</v>
      </c>
      <c r="AD177" s="117">
        <v>19</v>
      </c>
      <c r="AE177" s="114">
        <v>5</v>
      </c>
      <c r="AF177" s="114">
        <v>14</v>
      </c>
      <c r="AG177" s="114">
        <v>0</v>
      </c>
      <c r="AH177" s="115">
        <v>8</v>
      </c>
      <c r="AI177" s="114">
        <v>13</v>
      </c>
      <c r="AJ177" s="114" t="s">
        <v>1105</v>
      </c>
      <c r="AK177" s="114" t="s">
        <v>1105</v>
      </c>
      <c r="AL177" s="114">
        <v>7</v>
      </c>
      <c r="AM177" s="115" t="s">
        <v>1105</v>
      </c>
      <c r="AN177" s="114">
        <v>6</v>
      </c>
      <c r="AO177" s="115" t="s">
        <v>1105</v>
      </c>
      <c r="AP177" s="114" t="s">
        <v>1094</v>
      </c>
      <c r="AQ177" s="114" t="s">
        <v>1058</v>
      </c>
      <c r="AR177" s="114">
        <v>13</v>
      </c>
      <c r="AS177" s="118">
        <v>16.666666666666664</v>
      </c>
    </row>
    <row r="178" spans="1:45" s="1" customFormat="1" ht="53.25" customHeight="1">
      <c r="A178" s="1" t="s">
        <v>199</v>
      </c>
      <c r="B178" s="1" t="s">
        <v>190</v>
      </c>
      <c r="C178" s="113" t="s">
        <v>191</v>
      </c>
      <c r="D178" s="114">
        <v>158</v>
      </c>
      <c r="E178" s="114">
        <v>221</v>
      </c>
      <c r="F178" s="2">
        <v>1.7</v>
      </c>
      <c r="G178" s="152">
        <v>2.2999999999999998</v>
      </c>
      <c r="H178" s="154">
        <v>42</v>
      </c>
      <c r="I178" s="155" t="s">
        <v>1105</v>
      </c>
      <c r="J178" s="155">
        <v>12</v>
      </c>
      <c r="K178" s="155">
        <v>13</v>
      </c>
      <c r="L178" s="155" t="s">
        <v>1105</v>
      </c>
      <c r="M178" s="155">
        <v>0</v>
      </c>
      <c r="N178" s="155">
        <v>0</v>
      </c>
      <c r="O178" s="155" t="s">
        <v>1105</v>
      </c>
      <c r="P178" s="155">
        <v>11</v>
      </c>
      <c r="Q178" s="114">
        <v>5</v>
      </c>
      <c r="R178" s="115">
        <v>37</v>
      </c>
      <c r="S178" s="114">
        <v>0</v>
      </c>
      <c r="T178" s="114" t="s">
        <v>1105</v>
      </c>
      <c r="U178" s="114" t="s">
        <v>1105</v>
      </c>
      <c r="V178" s="114">
        <v>0</v>
      </c>
      <c r="W178" s="114">
        <v>0</v>
      </c>
      <c r="X178" s="114">
        <v>21</v>
      </c>
      <c r="Y178" s="114">
        <v>0</v>
      </c>
      <c r="Z178" s="114">
        <v>0</v>
      </c>
      <c r="AA178" s="114" t="s">
        <v>1105</v>
      </c>
      <c r="AB178" s="115">
        <v>6</v>
      </c>
      <c r="AC178" s="116">
        <v>50</v>
      </c>
      <c r="AD178" s="117">
        <v>16</v>
      </c>
      <c r="AE178" s="114">
        <v>8</v>
      </c>
      <c r="AF178" s="114">
        <v>8</v>
      </c>
      <c r="AG178" s="114">
        <v>0</v>
      </c>
      <c r="AH178" s="115">
        <v>8</v>
      </c>
      <c r="AI178" s="114">
        <v>11</v>
      </c>
      <c r="AJ178" s="114" t="s">
        <v>1105</v>
      </c>
      <c r="AK178" s="114" t="s">
        <v>1105</v>
      </c>
      <c r="AL178" s="114" t="s">
        <v>1105</v>
      </c>
      <c r="AM178" s="115" t="s">
        <v>1105</v>
      </c>
      <c r="AN178" s="114">
        <v>8</v>
      </c>
      <c r="AO178" s="115" t="s">
        <v>1105</v>
      </c>
      <c r="AP178" s="114">
        <v>5</v>
      </c>
      <c r="AQ178" s="114">
        <v>6</v>
      </c>
      <c r="AR178" s="114">
        <v>13</v>
      </c>
      <c r="AS178" s="118">
        <v>7.6923076923076925</v>
      </c>
    </row>
    <row r="179" spans="1:45" s="1" customFormat="1" ht="53.25" customHeight="1">
      <c r="A179" s="1" t="s">
        <v>200</v>
      </c>
      <c r="B179" s="1" t="s">
        <v>190</v>
      </c>
      <c r="C179" s="113" t="s">
        <v>191</v>
      </c>
      <c r="D179" s="114">
        <v>207</v>
      </c>
      <c r="E179" s="114">
        <v>274</v>
      </c>
      <c r="F179" s="2">
        <v>3.2</v>
      </c>
      <c r="G179" s="152">
        <v>4.2</v>
      </c>
      <c r="H179" s="154">
        <v>58</v>
      </c>
      <c r="I179" s="155" t="s">
        <v>1105</v>
      </c>
      <c r="J179" s="155">
        <v>18</v>
      </c>
      <c r="K179" s="155">
        <v>15</v>
      </c>
      <c r="L179" s="155" t="s">
        <v>1105</v>
      </c>
      <c r="M179" s="155" t="s">
        <v>1105</v>
      </c>
      <c r="N179" s="155">
        <v>0</v>
      </c>
      <c r="O179" s="155" t="s">
        <v>1105</v>
      </c>
      <c r="P179" s="155">
        <v>16</v>
      </c>
      <c r="Q179" s="114">
        <v>12</v>
      </c>
      <c r="R179" s="115">
        <v>46</v>
      </c>
      <c r="S179" s="114">
        <v>0</v>
      </c>
      <c r="T179" s="114">
        <v>0</v>
      </c>
      <c r="U179" s="114" t="s">
        <v>1105</v>
      </c>
      <c r="V179" s="114" t="s">
        <v>1105</v>
      </c>
      <c r="W179" s="114">
        <v>0</v>
      </c>
      <c r="X179" s="114">
        <v>27</v>
      </c>
      <c r="Y179" s="114">
        <v>0</v>
      </c>
      <c r="Z179" s="114" t="s">
        <v>1105</v>
      </c>
      <c r="AA179" s="114" t="s">
        <v>1105</v>
      </c>
      <c r="AB179" s="115" t="s">
        <v>1105</v>
      </c>
      <c r="AC179" s="116">
        <v>72</v>
      </c>
      <c r="AD179" s="117">
        <v>17</v>
      </c>
      <c r="AE179" s="114">
        <v>7</v>
      </c>
      <c r="AF179" s="114">
        <v>11</v>
      </c>
      <c r="AG179" s="114" t="s">
        <v>1105</v>
      </c>
      <c r="AH179" s="115">
        <v>6</v>
      </c>
      <c r="AI179" s="114">
        <v>10</v>
      </c>
      <c r="AJ179" s="114" t="s">
        <v>1105</v>
      </c>
      <c r="AK179" s="114" t="s">
        <v>1105</v>
      </c>
      <c r="AL179" s="114">
        <v>5</v>
      </c>
      <c r="AM179" s="115" t="s">
        <v>1105</v>
      </c>
      <c r="AN179" s="114">
        <v>12</v>
      </c>
      <c r="AO179" s="115">
        <v>5</v>
      </c>
      <c r="AP179" s="114">
        <v>5</v>
      </c>
      <c r="AQ179" s="114">
        <v>6</v>
      </c>
      <c r="AR179" s="114">
        <v>13</v>
      </c>
      <c r="AS179" s="118">
        <v>5.2631578947368416</v>
      </c>
    </row>
    <row r="180" spans="1:45" s="1" customFormat="1" ht="53.25" customHeight="1">
      <c r="A180" s="1" t="s">
        <v>201</v>
      </c>
      <c r="B180" s="1" t="s">
        <v>190</v>
      </c>
      <c r="C180" s="113" t="s">
        <v>191</v>
      </c>
      <c r="D180" s="114">
        <v>33</v>
      </c>
      <c r="E180" s="114">
        <v>47</v>
      </c>
      <c r="F180" s="2">
        <v>0.8</v>
      </c>
      <c r="G180" s="152">
        <v>1.1000000000000001</v>
      </c>
      <c r="H180" s="154">
        <v>15</v>
      </c>
      <c r="I180" s="155" t="s">
        <v>1105</v>
      </c>
      <c r="J180" s="155">
        <v>6</v>
      </c>
      <c r="K180" s="155">
        <v>5</v>
      </c>
      <c r="L180" s="155">
        <v>0</v>
      </c>
      <c r="M180" s="155">
        <v>0</v>
      </c>
      <c r="N180" s="155">
        <v>0</v>
      </c>
      <c r="O180" s="155">
        <v>0</v>
      </c>
      <c r="P180" s="155" t="s">
        <v>1105</v>
      </c>
      <c r="Q180" s="114">
        <v>0</v>
      </c>
      <c r="R180" s="115">
        <v>15</v>
      </c>
      <c r="S180" s="114">
        <v>0</v>
      </c>
      <c r="T180" s="114">
        <v>0</v>
      </c>
      <c r="U180" s="114">
        <v>0</v>
      </c>
      <c r="V180" s="114">
        <v>0</v>
      </c>
      <c r="W180" s="114">
        <v>0</v>
      </c>
      <c r="X180" s="114" t="s">
        <v>1105</v>
      </c>
      <c r="Y180" s="114">
        <v>0</v>
      </c>
      <c r="Z180" s="114">
        <v>0</v>
      </c>
      <c r="AA180" s="114" t="s">
        <v>1105</v>
      </c>
      <c r="AB180" s="115" t="s">
        <v>1105</v>
      </c>
      <c r="AC180" s="116">
        <v>19</v>
      </c>
      <c r="AD180" s="117">
        <v>5</v>
      </c>
      <c r="AE180" s="114" t="s">
        <v>1105</v>
      </c>
      <c r="AF180" s="114" t="s">
        <v>1105</v>
      </c>
      <c r="AG180" s="114">
        <v>0</v>
      </c>
      <c r="AH180" s="115" t="s">
        <v>1105</v>
      </c>
      <c r="AI180" s="114">
        <v>5</v>
      </c>
      <c r="AJ180" s="114" t="s">
        <v>1105</v>
      </c>
      <c r="AK180" s="114">
        <v>0</v>
      </c>
      <c r="AL180" s="114" t="s">
        <v>1105</v>
      </c>
      <c r="AM180" s="115" t="s">
        <v>1105</v>
      </c>
      <c r="AN180" s="114" t="s">
        <v>1105</v>
      </c>
      <c r="AO180" s="115" t="s">
        <v>1105</v>
      </c>
      <c r="AP180" s="114">
        <v>0</v>
      </c>
      <c r="AQ180" s="114" t="s">
        <v>1058</v>
      </c>
      <c r="AR180" s="114" t="s">
        <v>1058</v>
      </c>
      <c r="AS180" s="118">
        <v>0</v>
      </c>
    </row>
    <row r="181" spans="1:45" s="1" customFormat="1" ht="53.25" customHeight="1">
      <c r="A181" s="1" t="s">
        <v>202</v>
      </c>
      <c r="B181" s="1" t="s">
        <v>190</v>
      </c>
      <c r="C181" s="113" t="s">
        <v>191</v>
      </c>
      <c r="D181" s="114">
        <v>44</v>
      </c>
      <c r="E181" s="114">
        <v>73</v>
      </c>
      <c r="F181" s="2">
        <v>2.2000000000000002</v>
      </c>
      <c r="G181" s="152">
        <v>3.6</v>
      </c>
      <c r="H181" s="154">
        <v>19</v>
      </c>
      <c r="I181" s="155" t="s">
        <v>1105</v>
      </c>
      <c r="J181" s="155">
        <v>6</v>
      </c>
      <c r="K181" s="155">
        <v>7</v>
      </c>
      <c r="L181" s="155">
        <v>0</v>
      </c>
      <c r="M181" s="155">
        <v>0</v>
      </c>
      <c r="N181" s="155" t="s">
        <v>1105</v>
      </c>
      <c r="O181" s="155" t="s">
        <v>1105</v>
      </c>
      <c r="P181" s="155" t="s">
        <v>1105</v>
      </c>
      <c r="Q181" s="114" t="s">
        <v>1105</v>
      </c>
      <c r="R181" s="115">
        <v>16</v>
      </c>
      <c r="S181" s="114">
        <v>0</v>
      </c>
      <c r="T181" s="114" t="s">
        <v>1105</v>
      </c>
      <c r="U181" s="114" t="s">
        <v>1105</v>
      </c>
      <c r="V181" s="114">
        <v>0</v>
      </c>
      <c r="W181" s="114">
        <v>0</v>
      </c>
      <c r="X181" s="114">
        <v>12</v>
      </c>
      <c r="Y181" s="114">
        <v>0</v>
      </c>
      <c r="Z181" s="114">
        <v>0</v>
      </c>
      <c r="AA181" s="114" t="s">
        <v>1105</v>
      </c>
      <c r="AB181" s="115">
        <v>0</v>
      </c>
      <c r="AC181" s="116">
        <v>23</v>
      </c>
      <c r="AD181" s="117">
        <v>7</v>
      </c>
      <c r="AE181" s="114" t="s">
        <v>1105</v>
      </c>
      <c r="AF181" s="114" t="s">
        <v>1105</v>
      </c>
      <c r="AG181" s="114">
        <v>0</v>
      </c>
      <c r="AH181" s="115" t="s">
        <v>1105</v>
      </c>
      <c r="AI181" s="114">
        <v>6</v>
      </c>
      <c r="AJ181" s="114" t="s">
        <v>1105</v>
      </c>
      <c r="AK181" s="114" t="s">
        <v>1105</v>
      </c>
      <c r="AL181" s="114" t="s">
        <v>1105</v>
      </c>
      <c r="AM181" s="115" t="s">
        <v>1105</v>
      </c>
      <c r="AN181" s="114" t="s">
        <v>1105</v>
      </c>
      <c r="AO181" s="115" t="s">
        <v>1105</v>
      </c>
      <c r="AP181" s="114" t="s">
        <v>1094</v>
      </c>
      <c r="AQ181" s="114">
        <v>0</v>
      </c>
      <c r="AR181" s="114" t="s">
        <v>1058</v>
      </c>
      <c r="AS181" s="118">
        <v>0</v>
      </c>
    </row>
    <row r="182" spans="1:45" s="1" customFormat="1" ht="53.25" customHeight="1">
      <c r="A182" s="1" t="s">
        <v>203</v>
      </c>
      <c r="B182" s="1" t="s">
        <v>190</v>
      </c>
      <c r="C182" s="113" t="s">
        <v>191</v>
      </c>
      <c r="D182" s="114">
        <v>111</v>
      </c>
      <c r="E182" s="114">
        <v>219</v>
      </c>
      <c r="F182" s="2">
        <v>2.6</v>
      </c>
      <c r="G182" s="152">
        <v>5.2</v>
      </c>
      <c r="H182" s="154">
        <v>65</v>
      </c>
      <c r="I182" s="155">
        <v>10</v>
      </c>
      <c r="J182" s="155">
        <v>9</v>
      </c>
      <c r="K182" s="155">
        <v>26</v>
      </c>
      <c r="L182" s="155" t="s">
        <v>1105</v>
      </c>
      <c r="M182" s="155">
        <v>0</v>
      </c>
      <c r="N182" s="155">
        <v>0</v>
      </c>
      <c r="O182" s="155">
        <v>6</v>
      </c>
      <c r="P182" s="155">
        <v>11</v>
      </c>
      <c r="Q182" s="114" t="s">
        <v>1105</v>
      </c>
      <c r="R182" s="115">
        <v>63</v>
      </c>
      <c r="S182" s="114">
        <v>0</v>
      </c>
      <c r="T182" s="114">
        <v>0</v>
      </c>
      <c r="U182" s="114">
        <v>0</v>
      </c>
      <c r="V182" s="114">
        <v>0</v>
      </c>
      <c r="W182" s="114">
        <v>0</v>
      </c>
      <c r="X182" s="114">
        <v>50</v>
      </c>
      <c r="Y182" s="114">
        <v>0</v>
      </c>
      <c r="Z182" s="114">
        <v>0</v>
      </c>
      <c r="AA182" s="114">
        <v>8</v>
      </c>
      <c r="AB182" s="115" t="s">
        <v>1105</v>
      </c>
      <c r="AC182" s="116">
        <v>97</v>
      </c>
      <c r="AD182" s="117">
        <v>28</v>
      </c>
      <c r="AE182" s="114">
        <v>9</v>
      </c>
      <c r="AF182" s="114">
        <v>19</v>
      </c>
      <c r="AG182" s="114" t="s">
        <v>1105</v>
      </c>
      <c r="AH182" s="115">
        <v>16</v>
      </c>
      <c r="AI182" s="114">
        <v>26</v>
      </c>
      <c r="AJ182" s="114">
        <v>8</v>
      </c>
      <c r="AK182" s="114" t="s">
        <v>1105</v>
      </c>
      <c r="AL182" s="114">
        <v>11</v>
      </c>
      <c r="AM182" s="115" t="s">
        <v>1105</v>
      </c>
      <c r="AN182" s="114" t="s">
        <v>1105</v>
      </c>
      <c r="AO182" s="115">
        <v>9</v>
      </c>
      <c r="AP182" s="114">
        <v>0</v>
      </c>
      <c r="AQ182" s="114" t="s">
        <v>1058</v>
      </c>
      <c r="AR182" s="114" t="s">
        <v>1058</v>
      </c>
      <c r="AS182" s="118">
        <v>0</v>
      </c>
    </row>
    <row r="183" spans="1:45" s="1" customFormat="1" ht="53.25" customHeight="1">
      <c r="A183" s="1" t="s">
        <v>204</v>
      </c>
      <c r="B183" s="1" t="s">
        <v>205</v>
      </c>
      <c r="C183" s="113" t="s">
        <v>206</v>
      </c>
      <c r="D183" s="114">
        <v>61</v>
      </c>
      <c r="E183" s="114">
        <v>75</v>
      </c>
      <c r="F183" s="2">
        <v>1.3</v>
      </c>
      <c r="G183" s="152">
        <v>1.6</v>
      </c>
      <c r="H183" s="154">
        <v>22</v>
      </c>
      <c r="I183" s="155" t="s">
        <v>1105</v>
      </c>
      <c r="J183" s="155">
        <v>6</v>
      </c>
      <c r="K183" s="155">
        <v>7</v>
      </c>
      <c r="L183" s="155" t="s">
        <v>1105</v>
      </c>
      <c r="M183" s="155">
        <v>0</v>
      </c>
      <c r="N183" s="155">
        <v>0</v>
      </c>
      <c r="O183" s="155">
        <v>0</v>
      </c>
      <c r="P183" s="155" t="s">
        <v>1105</v>
      </c>
      <c r="Q183" s="114">
        <v>7</v>
      </c>
      <c r="R183" s="115">
        <v>14</v>
      </c>
      <c r="S183" s="114">
        <v>0</v>
      </c>
      <c r="T183" s="114">
        <v>0</v>
      </c>
      <c r="U183" s="114" t="s">
        <v>1105</v>
      </c>
      <c r="V183" s="114">
        <v>0</v>
      </c>
      <c r="W183" s="114">
        <v>0</v>
      </c>
      <c r="X183" s="114" t="s">
        <v>1105</v>
      </c>
      <c r="Y183" s="114">
        <v>0</v>
      </c>
      <c r="Z183" s="114">
        <v>0</v>
      </c>
      <c r="AA183" s="114">
        <v>7</v>
      </c>
      <c r="AB183" s="115">
        <v>0</v>
      </c>
      <c r="AC183" s="116">
        <v>24</v>
      </c>
      <c r="AD183" s="117">
        <v>9</v>
      </c>
      <c r="AE183" s="114" t="s">
        <v>1105</v>
      </c>
      <c r="AF183" s="114">
        <v>6</v>
      </c>
      <c r="AG183" s="114">
        <v>0</v>
      </c>
      <c r="AH183" s="115" t="s">
        <v>1105</v>
      </c>
      <c r="AI183" s="114">
        <v>6</v>
      </c>
      <c r="AJ183" s="114" t="s">
        <v>1105</v>
      </c>
      <c r="AK183" s="114" t="s">
        <v>1105</v>
      </c>
      <c r="AL183" s="114" t="s">
        <v>1105</v>
      </c>
      <c r="AM183" s="115" t="s">
        <v>1105</v>
      </c>
      <c r="AN183" s="114" t="s">
        <v>1105</v>
      </c>
      <c r="AO183" s="115" t="s">
        <v>1105</v>
      </c>
      <c r="AP183" s="114" t="s">
        <v>1094</v>
      </c>
      <c r="AQ183" s="114" t="s">
        <v>1058</v>
      </c>
      <c r="AR183" s="114" t="s">
        <v>1058</v>
      </c>
      <c r="AS183" s="118">
        <v>0</v>
      </c>
    </row>
    <row r="184" spans="1:45" s="1" customFormat="1" ht="53.25" customHeight="1">
      <c r="A184" s="1" t="s">
        <v>207</v>
      </c>
      <c r="B184" s="1" t="s">
        <v>205</v>
      </c>
      <c r="C184" s="113" t="s">
        <v>206</v>
      </c>
      <c r="D184" s="114">
        <v>84</v>
      </c>
      <c r="E184" s="114">
        <v>108</v>
      </c>
      <c r="F184" s="2">
        <v>2</v>
      </c>
      <c r="G184" s="152">
        <v>2.5</v>
      </c>
      <c r="H184" s="154">
        <v>18</v>
      </c>
      <c r="I184" s="155">
        <v>0</v>
      </c>
      <c r="J184" s="155">
        <v>8</v>
      </c>
      <c r="K184" s="155">
        <v>6</v>
      </c>
      <c r="L184" s="155" t="s">
        <v>1105</v>
      </c>
      <c r="M184" s="155">
        <v>0</v>
      </c>
      <c r="N184" s="155" t="s">
        <v>1105</v>
      </c>
      <c r="O184" s="155" t="s">
        <v>1105</v>
      </c>
      <c r="P184" s="155">
        <v>0</v>
      </c>
      <c r="Q184" s="114">
        <v>11</v>
      </c>
      <c r="R184" s="115">
        <v>6</v>
      </c>
      <c r="S184" s="114">
        <v>0</v>
      </c>
      <c r="T184" s="114">
        <v>0</v>
      </c>
      <c r="U184" s="114">
        <v>7</v>
      </c>
      <c r="V184" s="114">
        <v>0</v>
      </c>
      <c r="W184" s="114" t="s">
        <v>1105</v>
      </c>
      <c r="X184" s="114" t="s">
        <v>1105</v>
      </c>
      <c r="Y184" s="114">
        <v>0</v>
      </c>
      <c r="Z184" s="114">
        <v>0</v>
      </c>
      <c r="AA184" s="114" t="s">
        <v>1105</v>
      </c>
      <c r="AB184" s="115" t="s">
        <v>1105</v>
      </c>
      <c r="AC184" s="116">
        <v>21</v>
      </c>
      <c r="AD184" s="117">
        <v>7</v>
      </c>
      <c r="AE184" s="114" t="s">
        <v>1105</v>
      </c>
      <c r="AF184" s="114">
        <v>5</v>
      </c>
      <c r="AG184" s="114">
        <v>0</v>
      </c>
      <c r="AH184" s="115" t="s">
        <v>1105</v>
      </c>
      <c r="AI184" s="114" t="s">
        <v>1105</v>
      </c>
      <c r="AJ184" s="114" t="s">
        <v>1105</v>
      </c>
      <c r="AK184" s="114" t="s">
        <v>1105</v>
      </c>
      <c r="AL184" s="114">
        <v>0</v>
      </c>
      <c r="AM184" s="115">
        <v>0</v>
      </c>
      <c r="AN184" s="114">
        <v>0</v>
      </c>
      <c r="AO184" s="115">
        <v>0</v>
      </c>
      <c r="AP184" s="114" t="s">
        <v>1094</v>
      </c>
      <c r="AQ184" s="114">
        <v>0</v>
      </c>
      <c r="AR184" s="114" t="s">
        <v>1058</v>
      </c>
      <c r="AS184" s="118">
        <v>0</v>
      </c>
    </row>
    <row r="185" spans="1:45" s="1" customFormat="1" ht="53.25" customHeight="1">
      <c r="A185" s="1" t="s">
        <v>208</v>
      </c>
      <c r="B185" s="1" t="s">
        <v>205</v>
      </c>
      <c r="C185" s="113" t="s">
        <v>206</v>
      </c>
      <c r="D185" s="114">
        <v>5063</v>
      </c>
      <c r="E185" s="114">
        <v>8052</v>
      </c>
      <c r="F185" s="2">
        <v>3.5</v>
      </c>
      <c r="G185" s="152">
        <v>5.6</v>
      </c>
      <c r="H185" s="154">
        <v>1781</v>
      </c>
      <c r="I185" s="155">
        <v>44</v>
      </c>
      <c r="J185" s="155">
        <v>265</v>
      </c>
      <c r="K185" s="155">
        <v>643</v>
      </c>
      <c r="L185" s="155">
        <v>23</v>
      </c>
      <c r="M185" s="155" t="s">
        <v>1105</v>
      </c>
      <c r="N185" s="155">
        <v>34</v>
      </c>
      <c r="O185" s="155">
        <v>78</v>
      </c>
      <c r="P185" s="155">
        <v>689</v>
      </c>
      <c r="Q185" s="114">
        <v>242</v>
      </c>
      <c r="R185" s="115">
        <v>1539</v>
      </c>
      <c r="S185" s="114">
        <v>262</v>
      </c>
      <c r="T185" s="114">
        <v>34</v>
      </c>
      <c r="U185" s="114">
        <v>62</v>
      </c>
      <c r="V185" s="114">
        <v>71</v>
      </c>
      <c r="W185" s="114">
        <v>137</v>
      </c>
      <c r="X185" s="114">
        <v>204</v>
      </c>
      <c r="Y185" s="114">
        <v>21</v>
      </c>
      <c r="Z185" s="114">
        <v>57</v>
      </c>
      <c r="AA185" s="114">
        <v>71</v>
      </c>
      <c r="AB185" s="115">
        <v>76</v>
      </c>
      <c r="AC185" s="116">
        <v>2409</v>
      </c>
      <c r="AD185" s="117">
        <v>667</v>
      </c>
      <c r="AE185" s="114">
        <v>351</v>
      </c>
      <c r="AF185" s="114">
        <v>315</v>
      </c>
      <c r="AG185" s="114">
        <v>85</v>
      </c>
      <c r="AH185" s="115">
        <v>141</v>
      </c>
      <c r="AI185" s="114">
        <v>484</v>
      </c>
      <c r="AJ185" s="114">
        <v>228</v>
      </c>
      <c r="AK185" s="114">
        <v>42</v>
      </c>
      <c r="AL185" s="114">
        <v>167</v>
      </c>
      <c r="AM185" s="115">
        <v>46</v>
      </c>
      <c r="AN185" s="114">
        <v>223</v>
      </c>
      <c r="AO185" s="115">
        <v>441</v>
      </c>
      <c r="AP185" s="114">
        <v>167</v>
      </c>
      <c r="AQ185" s="114">
        <v>125</v>
      </c>
      <c r="AR185" s="114">
        <v>234</v>
      </c>
      <c r="AS185" s="118">
        <v>4.3321299638989164</v>
      </c>
    </row>
    <row r="186" spans="1:45" s="1" customFormat="1" ht="53.25" customHeight="1">
      <c r="A186" s="1" t="s">
        <v>209</v>
      </c>
      <c r="B186" s="1" t="s">
        <v>205</v>
      </c>
      <c r="C186" s="113" t="s">
        <v>206</v>
      </c>
      <c r="D186" s="114">
        <v>324</v>
      </c>
      <c r="E186" s="114">
        <v>485</v>
      </c>
      <c r="F186" s="2">
        <v>1.6</v>
      </c>
      <c r="G186" s="152">
        <v>2.5</v>
      </c>
      <c r="H186" s="154">
        <v>101</v>
      </c>
      <c r="I186" s="155">
        <v>6</v>
      </c>
      <c r="J186" s="155">
        <v>20</v>
      </c>
      <c r="K186" s="155">
        <v>41</v>
      </c>
      <c r="L186" s="155" t="s">
        <v>1105</v>
      </c>
      <c r="M186" s="155">
        <v>0</v>
      </c>
      <c r="N186" s="155" t="s">
        <v>1105</v>
      </c>
      <c r="O186" s="155">
        <v>7</v>
      </c>
      <c r="P186" s="155">
        <v>25</v>
      </c>
      <c r="Q186" s="114">
        <v>24</v>
      </c>
      <c r="R186" s="115">
        <v>77</v>
      </c>
      <c r="S186" s="114">
        <v>9</v>
      </c>
      <c r="T186" s="114" t="s">
        <v>1105</v>
      </c>
      <c r="U186" s="114">
        <v>14</v>
      </c>
      <c r="V186" s="114">
        <v>0</v>
      </c>
      <c r="W186" s="114">
        <v>14</v>
      </c>
      <c r="X186" s="114">
        <v>16</v>
      </c>
      <c r="Y186" s="114">
        <v>0</v>
      </c>
      <c r="Z186" s="114" t="s">
        <v>1105</v>
      </c>
      <c r="AA186" s="114">
        <v>7</v>
      </c>
      <c r="AB186" s="115" t="s">
        <v>1105</v>
      </c>
      <c r="AC186" s="116">
        <v>135</v>
      </c>
      <c r="AD186" s="117">
        <v>42</v>
      </c>
      <c r="AE186" s="114">
        <v>18</v>
      </c>
      <c r="AF186" s="114">
        <v>24</v>
      </c>
      <c r="AG186" s="114" t="s">
        <v>1105</v>
      </c>
      <c r="AH186" s="115">
        <v>19</v>
      </c>
      <c r="AI186" s="114">
        <v>34</v>
      </c>
      <c r="AJ186" s="114">
        <v>14</v>
      </c>
      <c r="AK186" s="114">
        <v>6</v>
      </c>
      <c r="AL186" s="114">
        <v>12</v>
      </c>
      <c r="AM186" s="115" t="s">
        <v>1105</v>
      </c>
      <c r="AN186" s="114">
        <v>9</v>
      </c>
      <c r="AO186" s="115">
        <v>14</v>
      </c>
      <c r="AP186" s="114">
        <v>7</v>
      </c>
      <c r="AQ186" s="114">
        <v>5</v>
      </c>
      <c r="AR186" s="114">
        <v>11</v>
      </c>
      <c r="AS186" s="118">
        <v>13.333333333333334</v>
      </c>
    </row>
    <row r="187" spans="1:45" s="1" customFormat="1" ht="53.25" customHeight="1">
      <c r="A187" s="1" t="s">
        <v>210</v>
      </c>
      <c r="B187" s="1" t="s">
        <v>205</v>
      </c>
      <c r="C187" s="113" t="s">
        <v>206</v>
      </c>
      <c r="D187" s="114">
        <v>19</v>
      </c>
      <c r="E187" s="114">
        <v>24</v>
      </c>
      <c r="F187" s="2">
        <v>1.4</v>
      </c>
      <c r="G187" s="152">
        <v>1.8</v>
      </c>
      <c r="H187" s="154">
        <v>7</v>
      </c>
      <c r="I187" s="155" t="s">
        <v>1105</v>
      </c>
      <c r="J187" s="155" t="s">
        <v>1105</v>
      </c>
      <c r="K187" s="155" t="s">
        <v>1105</v>
      </c>
      <c r="L187" s="155">
        <v>0</v>
      </c>
      <c r="M187" s="155">
        <v>0</v>
      </c>
      <c r="N187" s="155" t="s">
        <v>1105</v>
      </c>
      <c r="O187" s="155">
        <v>0</v>
      </c>
      <c r="P187" s="155" t="s">
        <v>1105</v>
      </c>
      <c r="Q187" s="114" t="s">
        <v>1105</v>
      </c>
      <c r="R187" s="115">
        <v>6</v>
      </c>
      <c r="S187" s="114">
        <v>0</v>
      </c>
      <c r="T187" s="114">
        <v>0</v>
      </c>
      <c r="U187" s="114">
        <v>0</v>
      </c>
      <c r="V187" s="114">
        <v>0</v>
      </c>
      <c r="W187" s="114">
        <v>0</v>
      </c>
      <c r="X187" s="114" t="s">
        <v>1105</v>
      </c>
      <c r="Y187" s="114">
        <v>0</v>
      </c>
      <c r="Z187" s="114">
        <v>0</v>
      </c>
      <c r="AA187" s="114" t="s">
        <v>1105</v>
      </c>
      <c r="AB187" s="115">
        <v>0</v>
      </c>
      <c r="AC187" s="116">
        <v>7</v>
      </c>
      <c r="AD187" s="117" t="s">
        <v>1105</v>
      </c>
      <c r="AE187" s="114" t="s">
        <v>1105</v>
      </c>
      <c r="AF187" s="114" t="s">
        <v>1105</v>
      </c>
      <c r="AG187" s="114">
        <v>0</v>
      </c>
      <c r="AH187" s="115" t="s">
        <v>1105</v>
      </c>
      <c r="AI187" s="114" t="s">
        <v>1105</v>
      </c>
      <c r="AJ187" s="114" t="s">
        <v>1105</v>
      </c>
      <c r="AK187" s="114" t="s">
        <v>1105</v>
      </c>
      <c r="AL187" s="114">
        <v>0</v>
      </c>
      <c r="AM187" s="115">
        <v>0</v>
      </c>
      <c r="AN187" s="114" t="s">
        <v>1105</v>
      </c>
      <c r="AO187" s="115">
        <v>0</v>
      </c>
      <c r="AP187" s="114">
        <v>0</v>
      </c>
      <c r="AQ187" s="114" t="s">
        <v>1058</v>
      </c>
      <c r="AR187" s="114" t="s">
        <v>1058</v>
      </c>
      <c r="AS187" s="118">
        <v>0</v>
      </c>
    </row>
    <row r="188" spans="1:45" s="1" customFormat="1" ht="53.25" customHeight="1">
      <c r="A188" s="1" t="s">
        <v>211</v>
      </c>
      <c r="B188" s="1" t="s">
        <v>205</v>
      </c>
      <c r="C188" s="113" t="s">
        <v>206</v>
      </c>
      <c r="D188" s="114">
        <v>36</v>
      </c>
      <c r="E188" s="114">
        <v>48</v>
      </c>
      <c r="F188" s="2">
        <v>1</v>
      </c>
      <c r="G188" s="152">
        <v>1.3</v>
      </c>
      <c r="H188" s="154">
        <v>9</v>
      </c>
      <c r="I188" s="155" t="s">
        <v>1105</v>
      </c>
      <c r="J188" s="155" t="s">
        <v>1105</v>
      </c>
      <c r="K188" s="155">
        <v>5</v>
      </c>
      <c r="L188" s="155">
        <v>0</v>
      </c>
      <c r="M188" s="155">
        <v>0</v>
      </c>
      <c r="N188" s="155">
        <v>0</v>
      </c>
      <c r="O188" s="155">
        <v>0</v>
      </c>
      <c r="P188" s="155" t="s">
        <v>1105</v>
      </c>
      <c r="Q188" s="114" t="s">
        <v>1105</v>
      </c>
      <c r="R188" s="115">
        <v>7</v>
      </c>
      <c r="S188" s="114">
        <v>0</v>
      </c>
      <c r="T188" s="114" t="s">
        <v>1105</v>
      </c>
      <c r="U188" s="114" t="s">
        <v>1105</v>
      </c>
      <c r="V188" s="114">
        <v>0</v>
      </c>
      <c r="W188" s="114">
        <v>0</v>
      </c>
      <c r="X188" s="114">
        <v>0</v>
      </c>
      <c r="Y188" s="114">
        <v>0</v>
      </c>
      <c r="Z188" s="114">
        <v>0</v>
      </c>
      <c r="AA188" s="114" t="s">
        <v>1105</v>
      </c>
      <c r="AB188" s="115" t="s">
        <v>1105</v>
      </c>
      <c r="AC188" s="116">
        <v>10</v>
      </c>
      <c r="AD188" s="117">
        <v>5</v>
      </c>
      <c r="AE188" s="114" t="s">
        <v>1105</v>
      </c>
      <c r="AF188" s="114" t="s">
        <v>1105</v>
      </c>
      <c r="AG188" s="114">
        <v>0</v>
      </c>
      <c r="AH188" s="115" t="s">
        <v>1105</v>
      </c>
      <c r="AI188" s="114" t="s">
        <v>1105</v>
      </c>
      <c r="AJ188" s="114" t="s">
        <v>1105</v>
      </c>
      <c r="AK188" s="114">
        <v>0</v>
      </c>
      <c r="AL188" s="114">
        <v>0</v>
      </c>
      <c r="AM188" s="115">
        <v>0</v>
      </c>
      <c r="AN188" s="114" t="s">
        <v>1105</v>
      </c>
      <c r="AO188" s="115" t="s">
        <v>1105</v>
      </c>
      <c r="AP188" s="114">
        <v>0</v>
      </c>
      <c r="AQ188" s="114">
        <v>0</v>
      </c>
      <c r="AR188" s="114">
        <v>0</v>
      </c>
      <c r="AS188" s="118">
        <v>0</v>
      </c>
    </row>
    <row r="189" spans="1:45" s="1" customFormat="1" ht="53.25" customHeight="1">
      <c r="A189" s="1" t="s">
        <v>212</v>
      </c>
      <c r="B189" s="1" t="s">
        <v>205</v>
      </c>
      <c r="C189" s="113" t="s">
        <v>206</v>
      </c>
      <c r="D189" s="114">
        <v>163</v>
      </c>
      <c r="E189" s="114">
        <v>216</v>
      </c>
      <c r="F189" s="2">
        <v>1.7</v>
      </c>
      <c r="G189" s="152">
        <v>2.2999999999999998</v>
      </c>
      <c r="H189" s="154">
        <v>50</v>
      </c>
      <c r="I189" s="155">
        <v>5</v>
      </c>
      <c r="J189" s="155">
        <v>11</v>
      </c>
      <c r="K189" s="155">
        <v>16</v>
      </c>
      <c r="L189" s="155" t="s">
        <v>1105</v>
      </c>
      <c r="M189" s="155" t="s">
        <v>1105</v>
      </c>
      <c r="N189" s="155">
        <v>0</v>
      </c>
      <c r="O189" s="155" t="s">
        <v>1105</v>
      </c>
      <c r="P189" s="155">
        <v>11</v>
      </c>
      <c r="Q189" s="114">
        <v>16</v>
      </c>
      <c r="R189" s="115">
        <v>34</v>
      </c>
      <c r="S189" s="114" t="s">
        <v>1105</v>
      </c>
      <c r="T189" s="114" t="s">
        <v>1105</v>
      </c>
      <c r="U189" s="114">
        <v>6</v>
      </c>
      <c r="V189" s="114" t="s">
        <v>1105</v>
      </c>
      <c r="W189" s="114" t="s">
        <v>1105</v>
      </c>
      <c r="X189" s="114">
        <v>14</v>
      </c>
      <c r="Y189" s="114">
        <v>0</v>
      </c>
      <c r="Z189" s="114">
        <v>0</v>
      </c>
      <c r="AA189" s="114" t="s">
        <v>1105</v>
      </c>
      <c r="AB189" s="115">
        <v>0</v>
      </c>
      <c r="AC189" s="116">
        <v>54</v>
      </c>
      <c r="AD189" s="117">
        <v>17</v>
      </c>
      <c r="AE189" s="114">
        <v>6</v>
      </c>
      <c r="AF189" s="114">
        <v>11</v>
      </c>
      <c r="AG189" s="114" t="s">
        <v>1105</v>
      </c>
      <c r="AH189" s="115">
        <v>5</v>
      </c>
      <c r="AI189" s="114">
        <v>10</v>
      </c>
      <c r="AJ189" s="114" t="s">
        <v>1105</v>
      </c>
      <c r="AK189" s="114" t="s">
        <v>1105</v>
      </c>
      <c r="AL189" s="114" t="s">
        <v>1105</v>
      </c>
      <c r="AM189" s="115" t="s">
        <v>1105</v>
      </c>
      <c r="AN189" s="114" t="s">
        <v>1105</v>
      </c>
      <c r="AO189" s="115">
        <v>8</v>
      </c>
      <c r="AP189" s="114">
        <v>13</v>
      </c>
      <c r="AQ189" s="114" t="s">
        <v>1058</v>
      </c>
      <c r="AR189" s="114">
        <v>6</v>
      </c>
      <c r="AS189" s="118">
        <v>0</v>
      </c>
    </row>
    <row r="190" spans="1:45" s="1" customFormat="1" ht="53.25" customHeight="1">
      <c r="A190" s="1" t="s">
        <v>213</v>
      </c>
      <c r="B190" s="1" t="s">
        <v>205</v>
      </c>
      <c r="C190" s="113" t="s">
        <v>206</v>
      </c>
      <c r="D190" s="114">
        <v>10</v>
      </c>
      <c r="E190" s="114">
        <v>7</v>
      </c>
      <c r="F190" s="2">
        <v>0.6</v>
      </c>
      <c r="G190" s="152">
        <v>0.4</v>
      </c>
      <c r="H190" s="154" t="s">
        <v>1105</v>
      </c>
      <c r="I190" s="155" t="s">
        <v>1105</v>
      </c>
      <c r="J190" s="155" t="s">
        <v>1105</v>
      </c>
      <c r="K190" s="155">
        <v>0</v>
      </c>
      <c r="L190" s="155">
        <v>0</v>
      </c>
      <c r="M190" s="155">
        <v>0</v>
      </c>
      <c r="N190" s="155">
        <v>0</v>
      </c>
      <c r="O190" s="155">
        <v>0</v>
      </c>
      <c r="P190" s="155" t="s">
        <v>1105</v>
      </c>
      <c r="Q190" s="114" t="s">
        <v>1105</v>
      </c>
      <c r="R190" s="115" t="s">
        <v>1105</v>
      </c>
      <c r="S190" s="114">
        <v>0</v>
      </c>
      <c r="T190" s="114">
        <v>0</v>
      </c>
      <c r="U190" s="114" t="s">
        <v>1105</v>
      </c>
      <c r="V190" s="114">
        <v>0</v>
      </c>
      <c r="W190" s="114">
        <v>0</v>
      </c>
      <c r="X190" s="114">
        <v>0</v>
      </c>
      <c r="Y190" s="114">
        <v>0</v>
      </c>
      <c r="Z190" s="114">
        <v>0</v>
      </c>
      <c r="AA190" s="114" t="s">
        <v>1105</v>
      </c>
      <c r="AB190" s="115" t="s">
        <v>1105</v>
      </c>
      <c r="AC190" s="116" t="s">
        <v>1105</v>
      </c>
      <c r="AD190" s="117">
        <v>0</v>
      </c>
      <c r="AE190" s="114">
        <v>0</v>
      </c>
      <c r="AF190" s="114">
        <v>0</v>
      </c>
      <c r="AG190" s="114">
        <v>0</v>
      </c>
      <c r="AH190" s="115">
        <v>0</v>
      </c>
      <c r="AI190" s="114" t="s">
        <v>1105</v>
      </c>
      <c r="AJ190" s="114">
        <v>0</v>
      </c>
      <c r="AK190" s="114">
        <v>0</v>
      </c>
      <c r="AL190" s="114">
        <v>0</v>
      </c>
      <c r="AM190" s="115" t="s">
        <v>1105</v>
      </c>
      <c r="AN190" s="114">
        <v>0</v>
      </c>
      <c r="AO190" s="115" t="s">
        <v>1105</v>
      </c>
      <c r="AP190" s="114" t="s">
        <v>1094</v>
      </c>
      <c r="AQ190" s="114">
        <v>0</v>
      </c>
      <c r="AR190" s="114">
        <v>0</v>
      </c>
      <c r="AS190" s="118">
        <v>0</v>
      </c>
    </row>
    <row r="191" spans="1:45" s="1" customFormat="1" ht="53.25" customHeight="1">
      <c r="A191" s="1" t="s">
        <v>214</v>
      </c>
      <c r="B191" s="1" t="s">
        <v>205</v>
      </c>
      <c r="C191" s="113" t="s">
        <v>206</v>
      </c>
      <c r="D191" s="114">
        <v>22</v>
      </c>
      <c r="E191" s="114">
        <v>22</v>
      </c>
      <c r="F191" s="2">
        <v>2</v>
      </c>
      <c r="G191" s="152">
        <v>2</v>
      </c>
      <c r="H191" s="154">
        <v>9</v>
      </c>
      <c r="I191" s="155" t="s">
        <v>1105</v>
      </c>
      <c r="J191" s="155">
        <v>0</v>
      </c>
      <c r="K191" s="155" t="s">
        <v>1105</v>
      </c>
      <c r="L191" s="155">
        <v>0</v>
      </c>
      <c r="M191" s="155">
        <v>0</v>
      </c>
      <c r="N191" s="155">
        <v>0</v>
      </c>
      <c r="O191" s="155" t="s">
        <v>1105</v>
      </c>
      <c r="P191" s="155" t="s">
        <v>1105</v>
      </c>
      <c r="Q191" s="114">
        <v>6</v>
      </c>
      <c r="R191" s="115" t="s">
        <v>1105</v>
      </c>
      <c r="S191" s="114">
        <v>0</v>
      </c>
      <c r="T191" s="114">
        <v>0</v>
      </c>
      <c r="U191" s="114" t="s">
        <v>1105</v>
      </c>
      <c r="V191" s="114">
        <v>0</v>
      </c>
      <c r="W191" s="114">
        <v>0</v>
      </c>
      <c r="X191" s="114">
        <v>0</v>
      </c>
      <c r="Y191" s="114">
        <v>0</v>
      </c>
      <c r="Z191" s="114">
        <v>0</v>
      </c>
      <c r="AA191" s="114" t="s">
        <v>1105</v>
      </c>
      <c r="AB191" s="115">
        <v>0</v>
      </c>
      <c r="AC191" s="116">
        <v>7</v>
      </c>
      <c r="AD191" s="117" t="s">
        <v>1105</v>
      </c>
      <c r="AE191" s="114" t="s">
        <v>1105</v>
      </c>
      <c r="AF191" s="114" t="s">
        <v>1105</v>
      </c>
      <c r="AG191" s="114">
        <v>0</v>
      </c>
      <c r="AH191" s="115" t="s">
        <v>1105</v>
      </c>
      <c r="AI191" s="114" t="s">
        <v>1105</v>
      </c>
      <c r="AJ191" s="114" t="s">
        <v>1105</v>
      </c>
      <c r="AK191" s="114">
        <v>0</v>
      </c>
      <c r="AL191" s="114" t="s">
        <v>1105</v>
      </c>
      <c r="AM191" s="115" t="s">
        <v>1105</v>
      </c>
      <c r="AN191" s="114" t="s">
        <v>1105</v>
      </c>
      <c r="AO191" s="115" t="s">
        <v>1105</v>
      </c>
      <c r="AP191" s="114">
        <v>0</v>
      </c>
      <c r="AQ191" s="114" t="s">
        <v>1058</v>
      </c>
      <c r="AR191" s="114" t="s">
        <v>1058</v>
      </c>
      <c r="AS191" s="118">
        <v>0</v>
      </c>
    </row>
    <row r="192" spans="1:45" s="1" customFormat="1" ht="53.25" customHeight="1">
      <c r="A192" s="1" t="s">
        <v>215</v>
      </c>
      <c r="B192" s="1" t="s">
        <v>205</v>
      </c>
      <c r="C192" s="113" t="s">
        <v>206</v>
      </c>
      <c r="D192" s="114">
        <v>23</v>
      </c>
      <c r="E192" s="114">
        <v>29</v>
      </c>
      <c r="F192" s="2">
        <v>0.9</v>
      </c>
      <c r="G192" s="152">
        <v>1.1000000000000001</v>
      </c>
      <c r="H192" s="154">
        <v>7</v>
      </c>
      <c r="I192" s="155" t="s">
        <v>1105</v>
      </c>
      <c r="J192" s="155" t="s">
        <v>1105</v>
      </c>
      <c r="K192" s="155" t="s">
        <v>1105</v>
      </c>
      <c r="L192" s="155">
        <v>0</v>
      </c>
      <c r="M192" s="155" t="s">
        <v>1105</v>
      </c>
      <c r="N192" s="155">
        <v>0</v>
      </c>
      <c r="O192" s="155">
        <v>0</v>
      </c>
      <c r="P192" s="155" t="s">
        <v>1105</v>
      </c>
      <c r="Q192" s="114" t="s">
        <v>1105</v>
      </c>
      <c r="R192" s="115" t="s">
        <v>1105</v>
      </c>
      <c r="S192" s="114">
        <v>0</v>
      </c>
      <c r="T192" s="114">
        <v>0</v>
      </c>
      <c r="U192" s="114" t="s">
        <v>1105</v>
      </c>
      <c r="V192" s="114">
        <v>0</v>
      </c>
      <c r="W192" s="114">
        <v>0</v>
      </c>
      <c r="X192" s="114">
        <v>0</v>
      </c>
      <c r="Y192" s="114">
        <v>0</v>
      </c>
      <c r="Z192" s="114">
        <v>0</v>
      </c>
      <c r="AA192" s="114" t="s">
        <v>1105</v>
      </c>
      <c r="AB192" s="115" t="s">
        <v>1105</v>
      </c>
      <c r="AC192" s="116">
        <v>7</v>
      </c>
      <c r="AD192" s="117" t="s">
        <v>1105</v>
      </c>
      <c r="AE192" s="114" t="s">
        <v>1105</v>
      </c>
      <c r="AF192" s="114" t="s">
        <v>1105</v>
      </c>
      <c r="AG192" s="114">
        <v>0</v>
      </c>
      <c r="AH192" s="115">
        <v>0</v>
      </c>
      <c r="AI192" s="114" t="s">
        <v>1105</v>
      </c>
      <c r="AJ192" s="114" t="s">
        <v>1105</v>
      </c>
      <c r="AK192" s="114">
        <v>0</v>
      </c>
      <c r="AL192" s="114" t="s">
        <v>1105</v>
      </c>
      <c r="AM192" s="115">
        <v>0</v>
      </c>
      <c r="AN192" s="114" t="s">
        <v>1105</v>
      </c>
      <c r="AO192" s="115">
        <v>0</v>
      </c>
      <c r="AP192" s="114" t="s">
        <v>1094</v>
      </c>
      <c r="AQ192" s="114" t="s">
        <v>1058</v>
      </c>
      <c r="AR192" s="114" t="s">
        <v>1058</v>
      </c>
      <c r="AS192" s="118">
        <v>0</v>
      </c>
    </row>
    <row r="193" spans="1:45" s="1" customFormat="1" ht="53.25" customHeight="1">
      <c r="A193" s="1" t="s">
        <v>216</v>
      </c>
      <c r="B193" s="1" t="s">
        <v>205</v>
      </c>
      <c r="C193" s="113" t="s">
        <v>206</v>
      </c>
      <c r="D193" s="114">
        <v>20</v>
      </c>
      <c r="E193" s="114">
        <v>20</v>
      </c>
      <c r="F193" s="2">
        <v>1.6</v>
      </c>
      <c r="G193" s="152">
        <v>1.6</v>
      </c>
      <c r="H193" s="154" t="s">
        <v>1105</v>
      </c>
      <c r="I193" s="155" t="s">
        <v>1105</v>
      </c>
      <c r="J193" s="155" t="s">
        <v>1105</v>
      </c>
      <c r="K193" s="155" t="s">
        <v>1105</v>
      </c>
      <c r="L193" s="155">
        <v>0</v>
      </c>
      <c r="M193" s="155">
        <v>0</v>
      </c>
      <c r="N193" s="155">
        <v>0</v>
      </c>
      <c r="O193" s="155">
        <v>0</v>
      </c>
      <c r="P193" s="155" t="s">
        <v>1105</v>
      </c>
      <c r="Q193" s="114" t="s">
        <v>1105</v>
      </c>
      <c r="R193" s="115" t="s">
        <v>1105</v>
      </c>
      <c r="S193" s="114">
        <v>0</v>
      </c>
      <c r="T193" s="114">
        <v>0</v>
      </c>
      <c r="U193" s="114">
        <v>0</v>
      </c>
      <c r="V193" s="114">
        <v>0</v>
      </c>
      <c r="W193" s="114">
        <v>0</v>
      </c>
      <c r="X193" s="114">
        <v>0</v>
      </c>
      <c r="Y193" s="114">
        <v>0</v>
      </c>
      <c r="Z193" s="114">
        <v>0</v>
      </c>
      <c r="AA193" s="114">
        <v>0</v>
      </c>
      <c r="AB193" s="115">
        <v>0</v>
      </c>
      <c r="AC193" s="116" t="s">
        <v>1105</v>
      </c>
      <c r="AD193" s="117" t="s">
        <v>1105</v>
      </c>
      <c r="AE193" s="114" t="s">
        <v>1105</v>
      </c>
      <c r="AF193" s="114">
        <v>0</v>
      </c>
      <c r="AG193" s="114">
        <v>0</v>
      </c>
      <c r="AH193" s="115">
        <v>0</v>
      </c>
      <c r="AI193" s="114" t="s">
        <v>1105</v>
      </c>
      <c r="AJ193" s="114">
        <v>0</v>
      </c>
      <c r="AK193" s="114" t="s">
        <v>1105</v>
      </c>
      <c r="AL193" s="114">
        <v>0</v>
      </c>
      <c r="AM193" s="115">
        <v>0</v>
      </c>
      <c r="AN193" s="114" t="s">
        <v>1105</v>
      </c>
      <c r="AO193" s="115">
        <v>0</v>
      </c>
      <c r="AP193" s="114">
        <v>0</v>
      </c>
      <c r="AQ193" s="114">
        <v>0</v>
      </c>
      <c r="AR193" s="114">
        <v>0</v>
      </c>
      <c r="AS193" s="118">
        <v>0</v>
      </c>
    </row>
    <row r="194" spans="1:45" s="1" customFormat="1" ht="53.25" customHeight="1">
      <c r="A194" s="1" t="s">
        <v>217</v>
      </c>
      <c r="B194" s="1" t="s">
        <v>205</v>
      </c>
      <c r="C194" s="113" t="s">
        <v>206</v>
      </c>
      <c r="D194" s="114">
        <v>167</v>
      </c>
      <c r="E194" s="114">
        <v>267</v>
      </c>
      <c r="F194" s="2">
        <v>0.9</v>
      </c>
      <c r="G194" s="152">
        <v>1.4</v>
      </c>
      <c r="H194" s="154">
        <v>59</v>
      </c>
      <c r="I194" s="155" t="s">
        <v>1105</v>
      </c>
      <c r="J194" s="155">
        <v>17</v>
      </c>
      <c r="K194" s="155">
        <v>21</v>
      </c>
      <c r="L194" s="155" t="s">
        <v>1105</v>
      </c>
      <c r="M194" s="155">
        <v>0</v>
      </c>
      <c r="N194" s="155" t="s">
        <v>1105</v>
      </c>
      <c r="O194" s="155" t="s">
        <v>1105</v>
      </c>
      <c r="P194" s="155">
        <v>15</v>
      </c>
      <c r="Q194" s="114">
        <v>18</v>
      </c>
      <c r="R194" s="115">
        <v>42</v>
      </c>
      <c r="S194" s="114">
        <v>5</v>
      </c>
      <c r="T194" s="114" t="s">
        <v>1105</v>
      </c>
      <c r="U194" s="114">
        <v>6</v>
      </c>
      <c r="V194" s="114">
        <v>0</v>
      </c>
      <c r="W194" s="114" t="s">
        <v>1105</v>
      </c>
      <c r="X194" s="114">
        <v>5</v>
      </c>
      <c r="Y194" s="114">
        <v>0</v>
      </c>
      <c r="Z194" s="114" t="s">
        <v>1105</v>
      </c>
      <c r="AA194" s="114">
        <v>15</v>
      </c>
      <c r="AB194" s="115" t="s">
        <v>1105</v>
      </c>
      <c r="AC194" s="116">
        <v>79</v>
      </c>
      <c r="AD194" s="117">
        <v>23</v>
      </c>
      <c r="AE194" s="114">
        <v>6</v>
      </c>
      <c r="AF194" s="114">
        <v>17</v>
      </c>
      <c r="AG194" s="114" t="s">
        <v>1105</v>
      </c>
      <c r="AH194" s="115">
        <v>6</v>
      </c>
      <c r="AI194" s="114">
        <v>12</v>
      </c>
      <c r="AJ194" s="114">
        <v>6</v>
      </c>
      <c r="AK194" s="114" t="s">
        <v>1105</v>
      </c>
      <c r="AL194" s="114" t="s">
        <v>1105</v>
      </c>
      <c r="AM194" s="115" t="s">
        <v>1105</v>
      </c>
      <c r="AN194" s="114">
        <v>11</v>
      </c>
      <c r="AO194" s="115">
        <v>5</v>
      </c>
      <c r="AP194" s="114" t="s">
        <v>1094</v>
      </c>
      <c r="AQ194" s="114" t="s">
        <v>1058</v>
      </c>
      <c r="AR194" s="114">
        <v>9</v>
      </c>
      <c r="AS194" s="118">
        <v>0</v>
      </c>
    </row>
    <row r="195" spans="1:45" s="1" customFormat="1" ht="53.25" customHeight="1">
      <c r="A195" s="1" t="s">
        <v>218</v>
      </c>
      <c r="B195" s="1" t="s">
        <v>205</v>
      </c>
      <c r="C195" s="113" t="s">
        <v>206</v>
      </c>
      <c r="D195" s="114">
        <v>5</v>
      </c>
      <c r="E195" s="114">
        <v>7</v>
      </c>
      <c r="F195" s="2">
        <v>0.7</v>
      </c>
      <c r="G195" s="152">
        <v>1</v>
      </c>
      <c r="H195" s="154" t="s">
        <v>1105</v>
      </c>
      <c r="I195" s="155">
        <v>0</v>
      </c>
      <c r="J195" s="155" t="s">
        <v>1105</v>
      </c>
      <c r="K195" s="155">
        <v>0</v>
      </c>
      <c r="L195" s="155">
        <v>0</v>
      </c>
      <c r="M195" s="155">
        <v>0</v>
      </c>
      <c r="N195" s="155">
        <v>0</v>
      </c>
      <c r="O195" s="155">
        <v>0</v>
      </c>
      <c r="P195" s="155">
        <v>0</v>
      </c>
      <c r="Q195" s="114" t="s">
        <v>1105</v>
      </c>
      <c r="R195" s="115">
        <v>0</v>
      </c>
      <c r="S195" s="114">
        <v>0</v>
      </c>
      <c r="T195" s="114">
        <v>0</v>
      </c>
      <c r="U195" s="114" t="s">
        <v>1105</v>
      </c>
      <c r="V195" s="114">
        <v>0</v>
      </c>
      <c r="W195" s="114">
        <v>0</v>
      </c>
      <c r="X195" s="114">
        <v>0</v>
      </c>
      <c r="Y195" s="114">
        <v>0</v>
      </c>
      <c r="Z195" s="114">
        <v>0</v>
      </c>
      <c r="AA195" s="114">
        <v>0</v>
      </c>
      <c r="AB195" s="115">
        <v>0</v>
      </c>
      <c r="AC195" s="116" t="s">
        <v>1105</v>
      </c>
      <c r="AD195" s="117">
        <v>0</v>
      </c>
      <c r="AE195" s="114">
        <v>0</v>
      </c>
      <c r="AF195" s="114">
        <v>0</v>
      </c>
      <c r="AG195" s="114">
        <v>0</v>
      </c>
      <c r="AH195" s="115">
        <v>0</v>
      </c>
      <c r="AI195" s="114">
        <v>0</v>
      </c>
      <c r="AJ195" s="114">
        <v>0</v>
      </c>
      <c r="AK195" s="114">
        <v>0</v>
      </c>
      <c r="AL195" s="114">
        <v>0</v>
      </c>
      <c r="AM195" s="115">
        <v>0</v>
      </c>
      <c r="AN195" s="114">
        <v>0</v>
      </c>
      <c r="AO195" s="115">
        <v>0</v>
      </c>
      <c r="AP195" s="114">
        <v>0</v>
      </c>
      <c r="AQ195" s="114">
        <v>0</v>
      </c>
      <c r="AR195" s="114">
        <v>0</v>
      </c>
      <c r="AS195" s="118">
        <v>100</v>
      </c>
    </row>
    <row r="196" spans="1:45" s="1" customFormat="1" ht="53.25" customHeight="1">
      <c r="A196" s="1" t="s">
        <v>219</v>
      </c>
      <c r="B196" s="1" t="s">
        <v>205</v>
      </c>
      <c r="C196" s="113" t="s">
        <v>206</v>
      </c>
      <c r="D196" s="114">
        <v>22</v>
      </c>
      <c r="E196" s="114">
        <v>24</v>
      </c>
      <c r="F196" s="2">
        <v>1.5</v>
      </c>
      <c r="G196" s="152">
        <v>1.6</v>
      </c>
      <c r="H196" s="154" t="s">
        <v>1105</v>
      </c>
      <c r="I196" s="155" t="s">
        <v>1105</v>
      </c>
      <c r="J196" s="155">
        <v>0</v>
      </c>
      <c r="K196" s="155" t="s">
        <v>1105</v>
      </c>
      <c r="L196" s="155">
        <v>0</v>
      </c>
      <c r="M196" s="155">
        <v>0</v>
      </c>
      <c r="N196" s="155">
        <v>0</v>
      </c>
      <c r="O196" s="155">
        <v>0</v>
      </c>
      <c r="P196" s="155">
        <v>0</v>
      </c>
      <c r="Q196" s="114">
        <v>0</v>
      </c>
      <c r="R196" s="115" t="s">
        <v>1105</v>
      </c>
      <c r="S196" s="114">
        <v>0</v>
      </c>
      <c r="T196" s="114">
        <v>0</v>
      </c>
      <c r="U196" s="114">
        <v>0</v>
      </c>
      <c r="V196" s="114">
        <v>0</v>
      </c>
      <c r="W196" s="114">
        <v>0</v>
      </c>
      <c r="X196" s="114" t="s">
        <v>1105</v>
      </c>
      <c r="Y196" s="114">
        <v>0</v>
      </c>
      <c r="Z196" s="114">
        <v>0</v>
      </c>
      <c r="AA196" s="114">
        <v>0</v>
      </c>
      <c r="AB196" s="115">
        <v>0</v>
      </c>
      <c r="AC196" s="116" t="s">
        <v>1105</v>
      </c>
      <c r="AD196" s="117" t="s">
        <v>1105</v>
      </c>
      <c r="AE196" s="114">
        <v>0</v>
      </c>
      <c r="AF196" s="114" t="s">
        <v>1105</v>
      </c>
      <c r="AG196" s="114">
        <v>0</v>
      </c>
      <c r="AH196" s="115">
        <v>0</v>
      </c>
      <c r="AI196" s="114" t="s">
        <v>1105</v>
      </c>
      <c r="AJ196" s="114">
        <v>0</v>
      </c>
      <c r="AK196" s="114">
        <v>0</v>
      </c>
      <c r="AL196" s="114" t="s">
        <v>1105</v>
      </c>
      <c r="AM196" s="115">
        <v>0</v>
      </c>
      <c r="AN196" s="114">
        <v>0</v>
      </c>
      <c r="AO196" s="115">
        <v>0</v>
      </c>
      <c r="AP196" s="114" t="s">
        <v>1094</v>
      </c>
      <c r="AQ196" s="114">
        <v>0</v>
      </c>
      <c r="AR196" s="114" t="s">
        <v>1058</v>
      </c>
      <c r="AS196" s="118">
        <v>0</v>
      </c>
    </row>
    <row r="197" spans="1:45" s="1" customFormat="1" ht="53.25" customHeight="1">
      <c r="A197" s="1" t="s">
        <v>220</v>
      </c>
      <c r="B197" s="1" t="s">
        <v>205</v>
      </c>
      <c r="C197" s="113" t="s">
        <v>206</v>
      </c>
      <c r="D197" s="114">
        <v>101</v>
      </c>
      <c r="E197" s="114">
        <v>181</v>
      </c>
      <c r="F197" s="2">
        <v>1</v>
      </c>
      <c r="G197" s="152">
        <v>1.7</v>
      </c>
      <c r="H197" s="154">
        <v>30</v>
      </c>
      <c r="I197" s="155">
        <v>0</v>
      </c>
      <c r="J197" s="155" t="s">
        <v>1105</v>
      </c>
      <c r="K197" s="155">
        <v>14</v>
      </c>
      <c r="L197" s="155">
        <v>0</v>
      </c>
      <c r="M197" s="155">
        <v>0</v>
      </c>
      <c r="N197" s="155">
        <v>0</v>
      </c>
      <c r="O197" s="155" t="s">
        <v>1105</v>
      </c>
      <c r="P197" s="155">
        <v>12</v>
      </c>
      <c r="Q197" s="114">
        <v>8</v>
      </c>
      <c r="R197" s="115">
        <v>22</v>
      </c>
      <c r="S197" s="114">
        <v>0</v>
      </c>
      <c r="T197" s="114" t="s">
        <v>1105</v>
      </c>
      <c r="U197" s="114" t="s">
        <v>1105</v>
      </c>
      <c r="V197" s="114" t="s">
        <v>1105</v>
      </c>
      <c r="W197" s="114">
        <v>0</v>
      </c>
      <c r="X197" s="114">
        <v>5</v>
      </c>
      <c r="Y197" s="114">
        <v>0</v>
      </c>
      <c r="Z197" s="114">
        <v>0</v>
      </c>
      <c r="AA197" s="114">
        <v>6</v>
      </c>
      <c r="AB197" s="115">
        <v>0</v>
      </c>
      <c r="AC197" s="116">
        <v>44</v>
      </c>
      <c r="AD197" s="117">
        <v>14</v>
      </c>
      <c r="AE197" s="114">
        <v>5</v>
      </c>
      <c r="AF197" s="114">
        <v>9</v>
      </c>
      <c r="AG197" s="114" t="s">
        <v>1105</v>
      </c>
      <c r="AH197" s="115" t="s">
        <v>1105</v>
      </c>
      <c r="AI197" s="114">
        <v>10</v>
      </c>
      <c r="AJ197" s="114">
        <v>5</v>
      </c>
      <c r="AK197" s="114" t="s">
        <v>1105</v>
      </c>
      <c r="AL197" s="114" t="s">
        <v>1105</v>
      </c>
      <c r="AM197" s="115">
        <v>0</v>
      </c>
      <c r="AN197" s="114" t="s">
        <v>1105</v>
      </c>
      <c r="AO197" s="115">
        <v>5</v>
      </c>
      <c r="AP197" s="114">
        <v>0</v>
      </c>
      <c r="AQ197" s="114" t="s">
        <v>1058</v>
      </c>
      <c r="AR197" s="114" t="s">
        <v>1058</v>
      </c>
      <c r="AS197" s="118">
        <v>0</v>
      </c>
    </row>
    <row r="198" spans="1:45" s="1" customFormat="1" ht="53.25" customHeight="1">
      <c r="A198" s="1" t="s">
        <v>221</v>
      </c>
      <c r="B198" s="1" t="s">
        <v>205</v>
      </c>
      <c r="C198" s="113" t="s">
        <v>206</v>
      </c>
      <c r="D198" s="114">
        <v>37</v>
      </c>
      <c r="E198" s="114">
        <v>55</v>
      </c>
      <c r="F198" s="2">
        <v>1</v>
      </c>
      <c r="G198" s="152">
        <v>1.5</v>
      </c>
      <c r="H198" s="154">
        <v>10</v>
      </c>
      <c r="I198" s="155" t="s">
        <v>1105</v>
      </c>
      <c r="J198" s="155" t="s">
        <v>1105</v>
      </c>
      <c r="K198" s="155" t="s">
        <v>1105</v>
      </c>
      <c r="L198" s="155">
        <v>0</v>
      </c>
      <c r="M198" s="155">
        <v>0</v>
      </c>
      <c r="N198" s="155" t="s">
        <v>1105</v>
      </c>
      <c r="O198" s="155">
        <v>0</v>
      </c>
      <c r="P198" s="155" t="s">
        <v>1105</v>
      </c>
      <c r="Q198" s="114" t="s">
        <v>1105</v>
      </c>
      <c r="R198" s="115">
        <v>8</v>
      </c>
      <c r="S198" s="114">
        <v>0</v>
      </c>
      <c r="T198" s="114">
        <v>0</v>
      </c>
      <c r="U198" s="114" t="s">
        <v>1105</v>
      </c>
      <c r="V198" s="114">
        <v>0</v>
      </c>
      <c r="W198" s="114">
        <v>0</v>
      </c>
      <c r="X198" s="114" t="s">
        <v>1105</v>
      </c>
      <c r="Y198" s="114">
        <v>0</v>
      </c>
      <c r="Z198" s="114">
        <v>0</v>
      </c>
      <c r="AA198" s="114" t="s">
        <v>1105</v>
      </c>
      <c r="AB198" s="115" t="s">
        <v>1105</v>
      </c>
      <c r="AC198" s="116">
        <v>13</v>
      </c>
      <c r="AD198" s="117" t="s">
        <v>1105</v>
      </c>
      <c r="AE198" s="114" t="s">
        <v>1105</v>
      </c>
      <c r="AF198" s="114" t="s">
        <v>1105</v>
      </c>
      <c r="AG198" s="114">
        <v>0</v>
      </c>
      <c r="AH198" s="115">
        <v>0</v>
      </c>
      <c r="AI198" s="114" t="s">
        <v>1105</v>
      </c>
      <c r="AJ198" s="114" t="s">
        <v>1105</v>
      </c>
      <c r="AK198" s="114">
        <v>0</v>
      </c>
      <c r="AL198" s="114" t="s">
        <v>1105</v>
      </c>
      <c r="AM198" s="115">
        <v>0</v>
      </c>
      <c r="AN198" s="114">
        <v>0</v>
      </c>
      <c r="AO198" s="115" t="s">
        <v>1105</v>
      </c>
      <c r="AP198" s="114" t="s">
        <v>1094</v>
      </c>
      <c r="AQ198" s="114">
        <v>0</v>
      </c>
      <c r="AR198" s="114" t="s">
        <v>1058</v>
      </c>
      <c r="AS198" s="118">
        <v>0</v>
      </c>
    </row>
    <row r="199" spans="1:45" s="1" customFormat="1" ht="53.25" customHeight="1">
      <c r="A199" s="1" t="s">
        <v>222</v>
      </c>
      <c r="B199" s="1" t="s">
        <v>205</v>
      </c>
      <c r="C199" s="113" t="s">
        <v>206</v>
      </c>
      <c r="D199" s="114">
        <v>22</v>
      </c>
      <c r="E199" s="114">
        <v>37</v>
      </c>
      <c r="F199" s="2">
        <v>0.6</v>
      </c>
      <c r="G199" s="152">
        <v>1</v>
      </c>
      <c r="H199" s="154">
        <v>6</v>
      </c>
      <c r="I199" s="155">
        <v>0</v>
      </c>
      <c r="J199" s="155" t="s">
        <v>1105</v>
      </c>
      <c r="K199" s="155" t="s">
        <v>1105</v>
      </c>
      <c r="L199" s="155">
        <v>0</v>
      </c>
      <c r="M199" s="155">
        <v>0</v>
      </c>
      <c r="N199" s="155">
        <v>0</v>
      </c>
      <c r="O199" s="155">
        <v>0</v>
      </c>
      <c r="P199" s="155" t="s">
        <v>1105</v>
      </c>
      <c r="Q199" s="114" t="s">
        <v>1105</v>
      </c>
      <c r="R199" s="115">
        <v>5</v>
      </c>
      <c r="S199" s="114">
        <v>0</v>
      </c>
      <c r="T199" s="114" t="s">
        <v>1105</v>
      </c>
      <c r="U199" s="114">
        <v>0</v>
      </c>
      <c r="V199" s="114">
        <v>0</v>
      </c>
      <c r="W199" s="114">
        <v>0</v>
      </c>
      <c r="X199" s="114">
        <v>0</v>
      </c>
      <c r="Y199" s="114">
        <v>0</v>
      </c>
      <c r="Z199" s="114">
        <v>0</v>
      </c>
      <c r="AA199" s="114" t="s">
        <v>1105</v>
      </c>
      <c r="AB199" s="115">
        <v>0</v>
      </c>
      <c r="AC199" s="116">
        <v>10</v>
      </c>
      <c r="AD199" s="117" t="s">
        <v>1105</v>
      </c>
      <c r="AE199" s="114">
        <v>0</v>
      </c>
      <c r="AF199" s="114" t="s">
        <v>1105</v>
      </c>
      <c r="AG199" s="114">
        <v>0</v>
      </c>
      <c r="AH199" s="115">
        <v>0</v>
      </c>
      <c r="AI199" s="114" t="s">
        <v>1105</v>
      </c>
      <c r="AJ199" s="114" t="s">
        <v>1105</v>
      </c>
      <c r="AK199" s="114">
        <v>0</v>
      </c>
      <c r="AL199" s="114">
        <v>0</v>
      </c>
      <c r="AM199" s="115">
        <v>0</v>
      </c>
      <c r="AN199" s="114" t="s">
        <v>1105</v>
      </c>
      <c r="AO199" s="115">
        <v>0</v>
      </c>
      <c r="AP199" s="114" t="s">
        <v>1094</v>
      </c>
      <c r="AQ199" s="114" t="s">
        <v>1058</v>
      </c>
      <c r="AR199" s="114" t="s">
        <v>1058</v>
      </c>
      <c r="AS199" s="118">
        <v>0</v>
      </c>
    </row>
    <row r="200" spans="1:45" s="1" customFormat="1" ht="53.25" customHeight="1">
      <c r="A200" s="1" t="s">
        <v>223</v>
      </c>
      <c r="B200" s="1" t="s">
        <v>205</v>
      </c>
      <c r="C200" s="113" t="s">
        <v>206</v>
      </c>
      <c r="D200" s="114">
        <v>95</v>
      </c>
      <c r="E200" s="114">
        <v>117</v>
      </c>
      <c r="F200" s="2">
        <v>1</v>
      </c>
      <c r="G200" s="152">
        <v>1.3</v>
      </c>
      <c r="H200" s="154">
        <v>32</v>
      </c>
      <c r="I200" s="155" t="s">
        <v>1105</v>
      </c>
      <c r="J200" s="155">
        <v>9</v>
      </c>
      <c r="K200" s="155">
        <v>10</v>
      </c>
      <c r="L200" s="155" t="s">
        <v>1105</v>
      </c>
      <c r="M200" s="155">
        <v>0</v>
      </c>
      <c r="N200" s="155">
        <v>0</v>
      </c>
      <c r="O200" s="155" t="s">
        <v>1105</v>
      </c>
      <c r="P200" s="155">
        <v>9</v>
      </c>
      <c r="Q200" s="114">
        <v>8</v>
      </c>
      <c r="R200" s="115">
        <v>23</v>
      </c>
      <c r="S200" s="114">
        <v>0</v>
      </c>
      <c r="T200" s="114" t="s">
        <v>1105</v>
      </c>
      <c r="U200" s="114">
        <v>5</v>
      </c>
      <c r="V200" s="114">
        <v>0</v>
      </c>
      <c r="W200" s="114" t="s">
        <v>1105</v>
      </c>
      <c r="X200" s="114" t="s">
        <v>1105</v>
      </c>
      <c r="Y200" s="114">
        <v>0</v>
      </c>
      <c r="Z200" s="114">
        <v>0</v>
      </c>
      <c r="AA200" s="114">
        <v>7</v>
      </c>
      <c r="AB200" s="115">
        <v>0</v>
      </c>
      <c r="AC200" s="116">
        <v>44</v>
      </c>
      <c r="AD200" s="117">
        <v>12</v>
      </c>
      <c r="AE200" s="114" t="s">
        <v>1105</v>
      </c>
      <c r="AF200" s="114">
        <v>9</v>
      </c>
      <c r="AG200" s="114">
        <v>0</v>
      </c>
      <c r="AH200" s="115" t="s">
        <v>1105</v>
      </c>
      <c r="AI200" s="114">
        <v>7</v>
      </c>
      <c r="AJ200" s="114" t="s">
        <v>1105</v>
      </c>
      <c r="AK200" s="114" t="s">
        <v>1105</v>
      </c>
      <c r="AL200" s="114" t="s">
        <v>1105</v>
      </c>
      <c r="AM200" s="115">
        <v>0</v>
      </c>
      <c r="AN200" s="114" t="s">
        <v>1105</v>
      </c>
      <c r="AO200" s="115">
        <v>5</v>
      </c>
      <c r="AP200" s="114" t="s">
        <v>1094</v>
      </c>
      <c r="AQ200" s="114" t="s">
        <v>1058</v>
      </c>
      <c r="AR200" s="114" t="s">
        <v>1058</v>
      </c>
      <c r="AS200" s="118">
        <v>0</v>
      </c>
    </row>
    <row r="201" spans="1:45" s="1" customFormat="1" ht="53.25" customHeight="1">
      <c r="A201" s="1" t="s">
        <v>224</v>
      </c>
      <c r="B201" s="1" t="s">
        <v>205</v>
      </c>
      <c r="C201" s="113" t="s">
        <v>206</v>
      </c>
      <c r="D201" s="114">
        <v>20</v>
      </c>
      <c r="E201" s="114">
        <v>25</v>
      </c>
      <c r="F201" s="2">
        <v>0.8</v>
      </c>
      <c r="G201" s="152">
        <v>1</v>
      </c>
      <c r="H201" s="154">
        <v>6</v>
      </c>
      <c r="I201" s="155">
        <v>0</v>
      </c>
      <c r="J201" s="155" t="s">
        <v>1105</v>
      </c>
      <c r="K201" s="155" t="s">
        <v>1105</v>
      </c>
      <c r="L201" s="155">
        <v>0</v>
      </c>
      <c r="M201" s="155" t="s">
        <v>1105</v>
      </c>
      <c r="N201" s="155">
        <v>0</v>
      </c>
      <c r="O201" s="155">
        <v>0</v>
      </c>
      <c r="P201" s="155">
        <v>0</v>
      </c>
      <c r="Q201" s="114" t="s">
        <v>1105</v>
      </c>
      <c r="R201" s="115" t="s">
        <v>1105</v>
      </c>
      <c r="S201" s="114">
        <v>0</v>
      </c>
      <c r="T201" s="114">
        <v>0</v>
      </c>
      <c r="U201" s="114" t="s">
        <v>1105</v>
      </c>
      <c r="V201" s="114">
        <v>0</v>
      </c>
      <c r="W201" s="114">
        <v>0</v>
      </c>
      <c r="X201" s="114" t="s">
        <v>1105</v>
      </c>
      <c r="Y201" s="114">
        <v>0</v>
      </c>
      <c r="Z201" s="114">
        <v>0</v>
      </c>
      <c r="AA201" s="114" t="s">
        <v>1105</v>
      </c>
      <c r="AB201" s="115">
        <v>0</v>
      </c>
      <c r="AC201" s="116">
        <v>7</v>
      </c>
      <c r="AD201" s="117" t="s">
        <v>1105</v>
      </c>
      <c r="AE201" s="114" t="s">
        <v>1105</v>
      </c>
      <c r="AF201" s="114" t="s">
        <v>1105</v>
      </c>
      <c r="AG201" s="114">
        <v>0</v>
      </c>
      <c r="AH201" s="115" t="s">
        <v>1105</v>
      </c>
      <c r="AI201" s="114" t="s">
        <v>1105</v>
      </c>
      <c r="AJ201" s="114" t="s">
        <v>1105</v>
      </c>
      <c r="AK201" s="114">
        <v>0</v>
      </c>
      <c r="AL201" s="114" t="s">
        <v>1105</v>
      </c>
      <c r="AM201" s="115">
        <v>0</v>
      </c>
      <c r="AN201" s="114">
        <v>0</v>
      </c>
      <c r="AO201" s="115">
        <v>0</v>
      </c>
      <c r="AP201" s="114">
        <v>0</v>
      </c>
      <c r="AQ201" s="114">
        <v>0</v>
      </c>
      <c r="AR201" s="114">
        <v>0</v>
      </c>
      <c r="AS201" s="118">
        <v>0</v>
      </c>
    </row>
    <row r="202" spans="1:45" s="1" customFormat="1" ht="53.25" customHeight="1">
      <c r="A202" s="1" t="s">
        <v>225</v>
      </c>
      <c r="B202" s="1" t="s">
        <v>205</v>
      </c>
      <c r="C202" s="113" t="s">
        <v>206</v>
      </c>
      <c r="D202" s="114">
        <v>34</v>
      </c>
      <c r="E202" s="114">
        <v>43</v>
      </c>
      <c r="F202" s="2">
        <v>0.9</v>
      </c>
      <c r="G202" s="152">
        <v>1.2</v>
      </c>
      <c r="H202" s="154">
        <v>6</v>
      </c>
      <c r="I202" s="155" t="s">
        <v>1105</v>
      </c>
      <c r="J202" s="155" t="s">
        <v>1105</v>
      </c>
      <c r="K202" s="155" t="s">
        <v>1105</v>
      </c>
      <c r="L202" s="155">
        <v>0</v>
      </c>
      <c r="M202" s="155">
        <v>0</v>
      </c>
      <c r="N202" s="155">
        <v>0</v>
      </c>
      <c r="O202" s="155" t="s">
        <v>1105</v>
      </c>
      <c r="P202" s="155" t="s">
        <v>1105</v>
      </c>
      <c r="Q202" s="114" t="s">
        <v>1105</v>
      </c>
      <c r="R202" s="115" t="s">
        <v>1105</v>
      </c>
      <c r="S202" s="114">
        <v>0</v>
      </c>
      <c r="T202" s="114">
        <v>0</v>
      </c>
      <c r="U202" s="114" t="s">
        <v>1105</v>
      </c>
      <c r="V202" s="114">
        <v>0</v>
      </c>
      <c r="W202" s="114">
        <v>0</v>
      </c>
      <c r="X202" s="114">
        <v>0</v>
      </c>
      <c r="Y202" s="114">
        <v>0</v>
      </c>
      <c r="Z202" s="114">
        <v>0</v>
      </c>
      <c r="AA202" s="114" t="s">
        <v>1105</v>
      </c>
      <c r="AB202" s="115">
        <v>0</v>
      </c>
      <c r="AC202" s="116">
        <v>9</v>
      </c>
      <c r="AD202" s="117" t="s">
        <v>1105</v>
      </c>
      <c r="AE202" s="114">
        <v>0</v>
      </c>
      <c r="AF202" s="114" t="s">
        <v>1105</v>
      </c>
      <c r="AG202" s="114">
        <v>0</v>
      </c>
      <c r="AH202" s="115">
        <v>0</v>
      </c>
      <c r="AI202" s="114">
        <v>0</v>
      </c>
      <c r="AJ202" s="114">
        <v>0</v>
      </c>
      <c r="AK202" s="114">
        <v>0</v>
      </c>
      <c r="AL202" s="114">
        <v>0</v>
      </c>
      <c r="AM202" s="115">
        <v>0</v>
      </c>
      <c r="AN202" s="114" t="s">
        <v>1105</v>
      </c>
      <c r="AO202" s="115">
        <v>0</v>
      </c>
      <c r="AP202" s="114">
        <v>0</v>
      </c>
      <c r="AQ202" s="114" t="s">
        <v>1058</v>
      </c>
      <c r="AR202" s="114" t="s">
        <v>1058</v>
      </c>
      <c r="AS202" s="118">
        <v>0</v>
      </c>
    </row>
    <row r="203" spans="1:45" s="1" customFormat="1" ht="53.25" customHeight="1">
      <c r="A203" s="1" t="s">
        <v>226</v>
      </c>
      <c r="B203" s="1" t="s">
        <v>205</v>
      </c>
      <c r="C203" s="113" t="s">
        <v>206</v>
      </c>
      <c r="D203" s="114">
        <v>80</v>
      </c>
      <c r="E203" s="114">
        <v>105</v>
      </c>
      <c r="F203" s="2">
        <v>1.3</v>
      </c>
      <c r="G203" s="152">
        <v>1.7</v>
      </c>
      <c r="H203" s="154">
        <v>18</v>
      </c>
      <c r="I203" s="155" t="s">
        <v>1105</v>
      </c>
      <c r="J203" s="155">
        <v>7</v>
      </c>
      <c r="K203" s="155" t="s">
        <v>1105</v>
      </c>
      <c r="L203" s="155" t="s">
        <v>1105</v>
      </c>
      <c r="M203" s="155">
        <v>0</v>
      </c>
      <c r="N203" s="155">
        <v>0</v>
      </c>
      <c r="O203" s="155">
        <v>0</v>
      </c>
      <c r="P203" s="155" t="s">
        <v>1105</v>
      </c>
      <c r="Q203" s="114" t="s">
        <v>1105</v>
      </c>
      <c r="R203" s="115">
        <v>15</v>
      </c>
      <c r="S203" s="114" t="s">
        <v>1105</v>
      </c>
      <c r="T203" s="114">
        <v>0</v>
      </c>
      <c r="U203" s="114" t="s">
        <v>1105</v>
      </c>
      <c r="V203" s="114">
        <v>0</v>
      </c>
      <c r="W203" s="114" t="s">
        <v>1105</v>
      </c>
      <c r="X203" s="114" t="s">
        <v>1105</v>
      </c>
      <c r="Y203" s="114">
        <v>0</v>
      </c>
      <c r="Z203" s="114">
        <v>0</v>
      </c>
      <c r="AA203" s="114">
        <v>5</v>
      </c>
      <c r="AB203" s="115">
        <v>0</v>
      </c>
      <c r="AC203" s="116">
        <v>23</v>
      </c>
      <c r="AD203" s="117">
        <v>5</v>
      </c>
      <c r="AE203" s="114" t="s">
        <v>1105</v>
      </c>
      <c r="AF203" s="114" t="s">
        <v>1105</v>
      </c>
      <c r="AG203" s="114">
        <v>0</v>
      </c>
      <c r="AH203" s="115" t="s">
        <v>1105</v>
      </c>
      <c r="AI203" s="114" t="s">
        <v>1105</v>
      </c>
      <c r="AJ203" s="114" t="s">
        <v>1105</v>
      </c>
      <c r="AK203" s="114" t="s">
        <v>1105</v>
      </c>
      <c r="AL203" s="114" t="s">
        <v>1105</v>
      </c>
      <c r="AM203" s="115" t="s">
        <v>1105</v>
      </c>
      <c r="AN203" s="114" t="s">
        <v>1105</v>
      </c>
      <c r="AO203" s="115" t="s">
        <v>1105</v>
      </c>
      <c r="AP203" s="114" t="s">
        <v>1094</v>
      </c>
      <c r="AQ203" s="114" t="s">
        <v>1058</v>
      </c>
      <c r="AR203" s="114" t="s">
        <v>1058</v>
      </c>
      <c r="AS203" s="118">
        <v>50</v>
      </c>
    </row>
    <row r="204" spans="1:45" s="1" customFormat="1" ht="53.25" customHeight="1">
      <c r="A204" s="1" t="s">
        <v>227</v>
      </c>
      <c r="B204" s="1" t="s">
        <v>205</v>
      </c>
      <c r="C204" s="113" t="s">
        <v>206</v>
      </c>
      <c r="D204" s="114">
        <v>261</v>
      </c>
      <c r="E204" s="114">
        <v>342</v>
      </c>
      <c r="F204" s="2">
        <v>1.4</v>
      </c>
      <c r="G204" s="152">
        <v>1.9</v>
      </c>
      <c r="H204" s="154">
        <v>125</v>
      </c>
      <c r="I204" s="155">
        <v>6</v>
      </c>
      <c r="J204" s="155">
        <v>21</v>
      </c>
      <c r="K204" s="155">
        <v>39</v>
      </c>
      <c r="L204" s="155" t="s">
        <v>1105</v>
      </c>
      <c r="M204" s="155">
        <v>0</v>
      </c>
      <c r="N204" s="155" t="s">
        <v>1105</v>
      </c>
      <c r="O204" s="155">
        <v>6</v>
      </c>
      <c r="P204" s="155">
        <v>47</v>
      </c>
      <c r="Q204" s="114">
        <v>18</v>
      </c>
      <c r="R204" s="115">
        <v>107</v>
      </c>
      <c r="S204" s="114">
        <v>8</v>
      </c>
      <c r="T204" s="114">
        <v>0</v>
      </c>
      <c r="U204" s="114">
        <v>5</v>
      </c>
      <c r="V204" s="114">
        <v>0</v>
      </c>
      <c r="W204" s="114" t="s">
        <v>1105</v>
      </c>
      <c r="X204" s="114">
        <v>18</v>
      </c>
      <c r="Y204" s="114" t="s">
        <v>1105</v>
      </c>
      <c r="Z204" s="114">
        <v>25</v>
      </c>
      <c r="AA204" s="114">
        <v>20</v>
      </c>
      <c r="AB204" s="115">
        <v>10</v>
      </c>
      <c r="AC204" s="116">
        <v>147</v>
      </c>
      <c r="AD204" s="117">
        <v>42</v>
      </c>
      <c r="AE204" s="114">
        <v>16</v>
      </c>
      <c r="AF204" s="114">
        <v>27</v>
      </c>
      <c r="AG204" s="114" t="s">
        <v>1105</v>
      </c>
      <c r="AH204" s="115">
        <v>18</v>
      </c>
      <c r="AI204" s="114">
        <v>32</v>
      </c>
      <c r="AJ204" s="114">
        <v>14</v>
      </c>
      <c r="AK204" s="114" t="s">
        <v>1105</v>
      </c>
      <c r="AL204" s="114">
        <v>11</v>
      </c>
      <c r="AM204" s="115">
        <v>5</v>
      </c>
      <c r="AN204" s="114">
        <v>14</v>
      </c>
      <c r="AO204" s="115">
        <v>32</v>
      </c>
      <c r="AP204" s="114">
        <v>17</v>
      </c>
      <c r="AQ204" s="114">
        <v>12</v>
      </c>
      <c r="AR204" s="114">
        <v>16</v>
      </c>
      <c r="AS204" s="118">
        <v>0</v>
      </c>
    </row>
    <row r="205" spans="1:45" s="1" customFormat="1" ht="53.25" customHeight="1">
      <c r="A205" s="1" t="s">
        <v>228</v>
      </c>
      <c r="B205" s="1" t="s">
        <v>229</v>
      </c>
      <c r="C205" s="113" t="s">
        <v>230</v>
      </c>
      <c r="D205" s="114">
        <v>248</v>
      </c>
      <c r="E205" s="114">
        <v>281</v>
      </c>
      <c r="F205" s="2">
        <v>2.7</v>
      </c>
      <c r="G205" s="152">
        <v>3</v>
      </c>
      <c r="H205" s="154">
        <v>48</v>
      </c>
      <c r="I205" s="155">
        <v>0</v>
      </c>
      <c r="J205" s="155">
        <v>15</v>
      </c>
      <c r="K205" s="155">
        <v>9</v>
      </c>
      <c r="L205" s="155" t="s">
        <v>1105</v>
      </c>
      <c r="M205" s="155">
        <v>0</v>
      </c>
      <c r="N205" s="155" t="s">
        <v>1105</v>
      </c>
      <c r="O205" s="155" t="s">
        <v>1105</v>
      </c>
      <c r="P205" s="155">
        <v>14</v>
      </c>
      <c r="Q205" s="114">
        <v>20</v>
      </c>
      <c r="R205" s="115">
        <v>28</v>
      </c>
      <c r="S205" s="114">
        <v>0</v>
      </c>
      <c r="T205" s="114">
        <v>0</v>
      </c>
      <c r="U205" s="114">
        <v>16</v>
      </c>
      <c r="V205" s="114">
        <v>0</v>
      </c>
      <c r="W205" s="114" t="s">
        <v>1105</v>
      </c>
      <c r="X205" s="114">
        <v>7</v>
      </c>
      <c r="Y205" s="114">
        <v>0</v>
      </c>
      <c r="Z205" s="114">
        <v>0</v>
      </c>
      <c r="AA205" s="114">
        <v>9</v>
      </c>
      <c r="AB205" s="115" t="s">
        <v>1105</v>
      </c>
      <c r="AC205" s="116">
        <v>49</v>
      </c>
      <c r="AD205" s="117">
        <v>13</v>
      </c>
      <c r="AE205" s="114">
        <v>7</v>
      </c>
      <c r="AF205" s="114">
        <v>6</v>
      </c>
      <c r="AG205" s="114" t="s">
        <v>1105</v>
      </c>
      <c r="AH205" s="115">
        <v>5</v>
      </c>
      <c r="AI205" s="114">
        <v>7</v>
      </c>
      <c r="AJ205" s="114" t="s">
        <v>1105</v>
      </c>
      <c r="AK205" s="114" t="s">
        <v>1105</v>
      </c>
      <c r="AL205" s="114" t="s">
        <v>1105</v>
      </c>
      <c r="AM205" s="115" t="s">
        <v>1105</v>
      </c>
      <c r="AN205" s="114">
        <v>9</v>
      </c>
      <c r="AO205" s="115" t="s">
        <v>1105</v>
      </c>
      <c r="AP205" s="114" t="s">
        <v>1094</v>
      </c>
      <c r="AQ205" s="114">
        <v>7</v>
      </c>
      <c r="AR205" s="114">
        <v>11</v>
      </c>
      <c r="AS205" s="118">
        <v>0</v>
      </c>
    </row>
    <row r="206" spans="1:45" s="1" customFormat="1" ht="53.25" customHeight="1">
      <c r="A206" s="1" t="s">
        <v>231</v>
      </c>
      <c r="B206" s="1" t="s">
        <v>229</v>
      </c>
      <c r="C206" s="119" t="s">
        <v>230</v>
      </c>
      <c r="D206" s="114">
        <v>141</v>
      </c>
      <c r="E206" s="114">
        <v>187</v>
      </c>
      <c r="F206" s="2">
        <v>1.3</v>
      </c>
      <c r="G206" s="152">
        <v>1.7</v>
      </c>
      <c r="H206" s="154">
        <v>40</v>
      </c>
      <c r="I206" s="155">
        <v>0</v>
      </c>
      <c r="J206" s="155">
        <v>15</v>
      </c>
      <c r="K206" s="155">
        <v>8</v>
      </c>
      <c r="L206" s="155" t="s">
        <v>1105</v>
      </c>
      <c r="M206" s="155">
        <v>0</v>
      </c>
      <c r="N206" s="155" t="s">
        <v>1105</v>
      </c>
      <c r="O206" s="155" t="s">
        <v>1105</v>
      </c>
      <c r="P206" s="155">
        <v>12</v>
      </c>
      <c r="Q206" s="114">
        <v>13</v>
      </c>
      <c r="R206" s="115">
        <v>27</v>
      </c>
      <c r="S206" s="114" t="s">
        <v>1105</v>
      </c>
      <c r="T206" s="114">
        <v>0</v>
      </c>
      <c r="U206" s="114" t="s">
        <v>1105</v>
      </c>
      <c r="V206" s="114">
        <v>0</v>
      </c>
      <c r="W206" s="114" t="s">
        <v>1105</v>
      </c>
      <c r="X206" s="114" t="s">
        <v>1105</v>
      </c>
      <c r="Y206" s="114">
        <v>0</v>
      </c>
      <c r="Z206" s="114">
        <v>0</v>
      </c>
      <c r="AA206" s="114" t="s">
        <v>1105</v>
      </c>
      <c r="AB206" s="115" t="s">
        <v>1105</v>
      </c>
      <c r="AC206" s="116">
        <v>44</v>
      </c>
      <c r="AD206" s="117">
        <v>9</v>
      </c>
      <c r="AE206" s="114">
        <v>5</v>
      </c>
      <c r="AF206" s="114" t="s">
        <v>1105</v>
      </c>
      <c r="AG206" s="114">
        <v>0</v>
      </c>
      <c r="AH206" s="115" t="s">
        <v>1105</v>
      </c>
      <c r="AI206" s="114">
        <v>6</v>
      </c>
      <c r="AJ206" s="114" t="s">
        <v>1105</v>
      </c>
      <c r="AK206" s="114">
        <v>0</v>
      </c>
      <c r="AL206" s="114" t="s">
        <v>1105</v>
      </c>
      <c r="AM206" s="115" t="s">
        <v>1105</v>
      </c>
      <c r="AN206" s="114">
        <v>7</v>
      </c>
      <c r="AO206" s="115">
        <v>7</v>
      </c>
      <c r="AP206" s="114">
        <v>6</v>
      </c>
      <c r="AQ206" s="114" t="s">
        <v>1058</v>
      </c>
      <c r="AR206" s="114">
        <v>10</v>
      </c>
      <c r="AS206" s="118">
        <v>0</v>
      </c>
    </row>
    <row r="207" spans="1:45" s="1" customFormat="1" ht="53.25" customHeight="1">
      <c r="A207" s="1" t="s">
        <v>232</v>
      </c>
      <c r="B207" s="1" t="s">
        <v>229</v>
      </c>
      <c r="C207" s="113" t="s">
        <v>230</v>
      </c>
      <c r="D207" s="114">
        <v>73</v>
      </c>
      <c r="E207" s="114">
        <v>90</v>
      </c>
      <c r="F207" s="2">
        <v>3</v>
      </c>
      <c r="G207" s="152">
        <v>3.7</v>
      </c>
      <c r="H207" s="154">
        <v>9</v>
      </c>
      <c r="I207" s="155">
        <v>0</v>
      </c>
      <c r="J207" s="155" t="s">
        <v>1105</v>
      </c>
      <c r="K207" s="155" t="s">
        <v>1105</v>
      </c>
      <c r="L207" s="155" t="s">
        <v>1105</v>
      </c>
      <c r="M207" s="155" t="s">
        <v>1105</v>
      </c>
      <c r="N207" s="155">
        <v>0</v>
      </c>
      <c r="O207" s="155" t="s">
        <v>1105</v>
      </c>
      <c r="P207" s="155" t="s">
        <v>1105</v>
      </c>
      <c r="Q207" s="114" t="s">
        <v>1105</v>
      </c>
      <c r="R207" s="115">
        <v>7</v>
      </c>
      <c r="S207" s="114">
        <v>0</v>
      </c>
      <c r="T207" s="114">
        <v>0</v>
      </c>
      <c r="U207" s="114" t="s">
        <v>1105</v>
      </c>
      <c r="V207" s="114">
        <v>0</v>
      </c>
      <c r="W207" s="114">
        <v>0</v>
      </c>
      <c r="X207" s="114" t="s">
        <v>1105</v>
      </c>
      <c r="Y207" s="114">
        <v>0</v>
      </c>
      <c r="Z207" s="114">
        <v>0</v>
      </c>
      <c r="AA207" s="114" t="s">
        <v>1105</v>
      </c>
      <c r="AB207" s="115" t="s">
        <v>1105</v>
      </c>
      <c r="AC207" s="116">
        <v>13</v>
      </c>
      <c r="AD207" s="117" t="s">
        <v>1105</v>
      </c>
      <c r="AE207" s="114" t="s">
        <v>1105</v>
      </c>
      <c r="AF207" s="114" t="s">
        <v>1105</v>
      </c>
      <c r="AG207" s="114">
        <v>0</v>
      </c>
      <c r="AH207" s="115">
        <v>0</v>
      </c>
      <c r="AI207" s="114">
        <v>0</v>
      </c>
      <c r="AJ207" s="114">
        <v>0</v>
      </c>
      <c r="AK207" s="114">
        <v>0</v>
      </c>
      <c r="AL207" s="114">
        <v>0</v>
      </c>
      <c r="AM207" s="115">
        <v>0</v>
      </c>
      <c r="AN207" s="114" t="s">
        <v>1105</v>
      </c>
      <c r="AO207" s="115" t="s">
        <v>1105</v>
      </c>
      <c r="AP207" s="114" t="s">
        <v>1094</v>
      </c>
      <c r="AQ207" s="114" t="s">
        <v>1058</v>
      </c>
      <c r="AR207" s="114" t="s">
        <v>1058</v>
      </c>
      <c r="AS207" s="118">
        <v>100</v>
      </c>
    </row>
    <row r="208" spans="1:45" s="1" customFormat="1" ht="53.25" customHeight="1">
      <c r="A208" s="1" t="s">
        <v>233</v>
      </c>
      <c r="B208" s="1" t="s">
        <v>229</v>
      </c>
      <c r="C208" s="113" t="s">
        <v>230</v>
      </c>
      <c r="D208" s="114">
        <v>140</v>
      </c>
      <c r="E208" s="114">
        <v>195</v>
      </c>
      <c r="F208" s="2">
        <v>1.1000000000000001</v>
      </c>
      <c r="G208" s="152">
        <v>1.6</v>
      </c>
      <c r="H208" s="154">
        <v>42</v>
      </c>
      <c r="I208" s="155">
        <v>0</v>
      </c>
      <c r="J208" s="155">
        <v>8</v>
      </c>
      <c r="K208" s="155">
        <v>12</v>
      </c>
      <c r="L208" s="155" t="s">
        <v>1105</v>
      </c>
      <c r="M208" s="155">
        <v>0</v>
      </c>
      <c r="N208" s="155" t="s">
        <v>1105</v>
      </c>
      <c r="O208" s="155" t="s">
        <v>1105</v>
      </c>
      <c r="P208" s="155">
        <v>16</v>
      </c>
      <c r="Q208" s="114">
        <v>13</v>
      </c>
      <c r="R208" s="115">
        <v>30</v>
      </c>
      <c r="S208" s="114">
        <v>0</v>
      </c>
      <c r="T208" s="114">
        <v>0</v>
      </c>
      <c r="U208" s="114">
        <v>6</v>
      </c>
      <c r="V208" s="114">
        <v>0</v>
      </c>
      <c r="W208" s="114" t="s">
        <v>1105</v>
      </c>
      <c r="X208" s="114" t="s">
        <v>1105</v>
      </c>
      <c r="Y208" s="114">
        <v>0</v>
      </c>
      <c r="Z208" s="114">
        <v>0</v>
      </c>
      <c r="AA208" s="114">
        <v>0</v>
      </c>
      <c r="AB208" s="115">
        <v>18</v>
      </c>
      <c r="AC208" s="116">
        <v>43</v>
      </c>
      <c r="AD208" s="117">
        <v>14</v>
      </c>
      <c r="AE208" s="114">
        <v>8</v>
      </c>
      <c r="AF208" s="114">
        <v>6</v>
      </c>
      <c r="AG208" s="114">
        <v>0</v>
      </c>
      <c r="AH208" s="115" t="s">
        <v>1105</v>
      </c>
      <c r="AI208" s="114">
        <v>9</v>
      </c>
      <c r="AJ208" s="114" t="s">
        <v>1105</v>
      </c>
      <c r="AK208" s="114" t="s">
        <v>1105</v>
      </c>
      <c r="AL208" s="114">
        <v>5</v>
      </c>
      <c r="AM208" s="115" t="s">
        <v>1105</v>
      </c>
      <c r="AN208" s="114" t="s">
        <v>1105</v>
      </c>
      <c r="AO208" s="115">
        <v>16</v>
      </c>
      <c r="AP208" s="114">
        <v>19</v>
      </c>
      <c r="AQ208" s="114" t="s">
        <v>1058</v>
      </c>
      <c r="AR208" s="114">
        <v>7</v>
      </c>
      <c r="AS208" s="118">
        <v>0</v>
      </c>
    </row>
    <row r="209" spans="1:45" s="1" customFormat="1" ht="53.25" customHeight="1">
      <c r="A209" s="1" t="s">
        <v>234</v>
      </c>
      <c r="B209" s="1" t="s">
        <v>229</v>
      </c>
      <c r="C209" s="113" t="s">
        <v>230</v>
      </c>
      <c r="D209" s="114">
        <v>68</v>
      </c>
      <c r="E209" s="114">
        <v>70</v>
      </c>
      <c r="F209" s="2">
        <v>3.6</v>
      </c>
      <c r="G209" s="152">
        <v>3.7</v>
      </c>
      <c r="H209" s="154">
        <v>15</v>
      </c>
      <c r="I209" s="155">
        <v>0</v>
      </c>
      <c r="J209" s="155">
        <v>5</v>
      </c>
      <c r="K209" s="155" t="s">
        <v>1105</v>
      </c>
      <c r="L209" s="155" t="s">
        <v>1105</v>
      </c>
      <c r="M209" s="155" t="s">
        <v>1105</v>
      </c>
      <c r="N209" s="155" t="s">
        <v>1105</v>
      </c>
      <c r="O209" s="155" t="s">
        <v>1105</v>
      </c>
      <c r="P209" s="155" t="s">
        <v>1105</v>
      </c>
      <c r="Q209" s="114">
        <v>8</v>
      </c>
      <c r="R209" s="115">
        <v>7</v>
      </c>
      <c r="S209" s="114">
        <v>0</v>
      </c>
      <c r="T209" s="114">
        <v>0</v>
      </c>
      <c r="U209" s="114" t="s">
        <v>1105</v>
      </c>
      <c r="V209" s="114">
        <v>0</v>
      </c>
      <c r="W209" s="114">
        <v>0</v>
      </c>
      <c r="X209" s="114">
        <v>0</v>
      </c>
      <c r="Y209" s="114">
        <v>0</v>
      </c>
      <c r="Z209" s="114">
        <v>0</v>
      </c>
      <c r="AA209" s="114" t="s">
        <v>1105</v>
      </c>
      <c r="AB209" s="115" t="s">
        <v>1105</v>
      </c>
      <c r="AC209" s="116">
        <v>15</v>
      </c>
      <c r="AD209" s="117">
        <v>5</v>
      </c>
      <c r="AE209" s="114" t="s">
        <v>1105</v>
      </c>
      <c r="AF209" s="114" t="s">
        <v>1105</v>
      </c>
      <c r="AG209" s="114">
        <v>0</v>
      </c>
      <c r="AH209" s="115" t="s">
        <v>1105</v>
      </c>
      <c r="AI209" s="114" t="s">
        <v>1105</v>
      </c>
      <c r="AJ209" s="114" t="s">
        <v>1105</v>
      </c>
      <c r="AK209" s="114" t="s">
        <v>1105</v>
      </c>
      <c r="AL209" s="114" t="s">
        <v>1105</v>
      </c>
      <c r="AM209" s="115">
        <v>0</v>
      </c>
      <c r="AN209" s="114" t="s">
        <v>1105</v>
      </c>
      <c r="AO209" s="115" t="s">
        <v>1105</v>
      </c>
      <c r="AP209" s="114" t="s">
        <v>1094</v>
      </c>
      <c r="AQ209" s="114">
        <v>0</v>
      </c>
      <c r="AR209" s="114">
        <v>0</v>
      </c>
      <c r="AS209" s="118">
        <v>0</v>
      </c>
    </row>
    <row r="210" spans="1:45" s="1" customFormat="1" ht="53.25" customHeight="1">
      <c r="A210" s="1" t="s">
        <v>235</v>
      </c>
      <c r="B210" s="1" t="s">
        <v>249</v>
      </c>
      <c r="C210" s="113" t="s">
        <v>230</v>
      </c>
      <c r="D210" s="114">
        <v>35</v>
      </c>
      <c r="E210" s="114">
        <v>49</v>
      </c>
      <c r="F210" s="2">
        <v>0.8</v>
      </c>
      <c r="G210" s="152">
        <v>1.1000000000000001</v>
      </c>
      <c r="H210" s="154">
        <v>11</v>
      </c>
      <c r="I210" s="155">
        <v>0</v>
      </c>
      <c r="J210" s="155">
        <v>5</v>
      </c>
      <c r="K210" s="155" t="s">
        <v>1105</v>
      </c>
      <c r="L210" s="155" t="s">
        <v>1105</v>
      </c>
      <c r="M210" s="155">
        <v>0</v>
      </c>
      <c r="N210" s="155">
        <v>0</v>
      </c>
      <c r="O210" s="155">
        <v>0</v>
      </c>
      <c r="P210" s="155" t="s">
        <v>1105</v>
      </c>
      <c r="Q210" s="114">
        <v>7</v>
      </c>
      <c r="R210" s="115" t="s">
        <v>1105</v>
      </c>
      <c r="S210" s="114">
        <v>0</v>
      </c>
      <c r="T210" s="114">
        <v>0</v>
      </c>
      <c r="U210" s="114" t="s">
        <v>1105</v>
      </c>
      <c r="V210" s="114">
        <v>0</v>
      </c>
      <c r="W210" s="114">
        <v>0</v>
      </c>
      <c r="X210" s="114" t="s">
        <v>1105</v>
      </c>
      <c r="Y210" s="114">
        <v>0</v>
      </c>
      <c r="Z210" s="114">
        <v>0</v>
      </c>
      <c r="AA210" s="114">
        <v>0</v>
      </c>
      <c r="AB210" s="115">
        <v>0</v>
      </c>
      <c r="AC210" s="116">
        <v>10</v>
      </c>
      <c r="AD210" s="117" t="s">
        <v>1105</v>
      </c>
      <c r="AE210" s="114" t="s">
        <v>1105</v>
      </c>
      <c r="AF210" s="114" t="s">
        <v>1105</v>
      </c>
      <c r="AG210" s="114">
        <v>0</v>
      </c>
      <c r="AH210" s="115" t="s">
        <v>1105</v>
      </c>
      <c r="AI210" s="114" t="s">
        <v>1105</v>
      </c>
      <c r="AJ210" s="114" t="s">
        <v>1105</v>
      </c>
      <c r="AK210" s="114">
        <v>0</v>
      </c>
      <c r="AL210" s="114">
        <v>0</v>
      </c>
      <c r="AM210" s="115">
        <v>0</v>
      </c>
      <c r="AN210" s="114" t="s">
        <v>1105</v>
      </c>
      <c r="AO210" s="115" t="s">
        <v>1105</v>
      </c>
      <c r="AP210" s="114" t="s">
        <v>1094</v>
      </c>
      <c r="AQ210" s="114">
        <v>0</v>
      </c>
      <c r="AR210" s="114">
        <v>0</v>
      </c>
      <c r="AS210" s="118">
        <v>0</v>
      </c>
    </row>
    <row r="211" spans="1:45" s="1" customFormat="1" ht="53.25" customHeight="1">
      <c r="A211" s="1" t="s">
        <v>236</v>
      </c>
      <c r="B211" s="1" t="s">
        <v>229</v>
      </c>
      <c r="C211" s="113" t="s">
        <v>230</v>
      </c>
      <c r="D211" s="114">
        <v>14</v>
      </c>
      <c r="E211" s="114">
        <v>15</v>
      </c>
      <c r="F211" s="2">
        <v>1.2</v>
      </c>
      <c r="G211" s="152">
        <v>1.3</v>
      </c>
      <c r="H211" s="154" t="s">
        <v>1105</v>
      </c>
      <c r="I211" s="155">
        <v>0</v>
      </c>
      <c r="J211" s="155">
        <v>0</v>
      </c>
      <c r="K211" s="155" t="s">
        <v>1105</v>
      </c>
      <c r="L211" s="155">
        <v>0</v>
      </c>
      <c r="M211" s="155">
        <v>0</v>
      </c>
      <c r="N211" s="155" t="s">
        <v>1105</v>
      </c>
      <c r="O211" s="155">
        <v>0</v>
      </c>
      <c r="P211" s="155">
        <v>0</v>
      </c>
      <c r="Q211" s="114" t="s">
        <v>1105</v>
      </c>
      <c r="R211" s="115" t="s">
        <v>1105</v>
      </c>
      <c r="S211" s="114">
        <v>0</v>
      </c>
      <c r="T211" s="114">
        <v>0</v>
      </c>
      <c r="U211" s="114" t="s">
        <v>1105</v>
      </c>
      <c r="V211" s="114">
        <v>0</v>
      </c>
      <c r="W211" s="114">
        <v>0</v>
      </c>
      <c r="X211" s="114">
        <v>0</v>
      </c>
      <c r="Y211" s="114">
        <v>0</v>
      </c>
      <c r="Z211" s="114">
        <v>0</v>
      </c>
      <c r="AA211" s="114">
        <v>0</v>
      </c>
      <c r="AB211" s="115">
        <v>0</v>
      </c>
      <c r="AC211" s="116" t="s">
        <v>1105</v>
      </c>
      <c r="AD211" s="117" t="s">
        <v>1105</v>
      </c>
      <c r="AE211" s="114" t="s">
        <v>1105</v>
      </c>
      <c r="AF211" s="114">
        <v>0</v>
      </c>
      <c r="AG211" s="114">
        <v>0</v>
      </c>
      <c r="AH211" s="115">
        <v>0</v>
      </c>
      <c r="AI211" s="114" t="s">
        <v>1105</v>
      </c>
      <c r="AJ211" s="114">
        <v>0</v>
      </c>
      <c r="AK211" s="114" t="s">
        <v>1105</v>
      </c>
      <c r="AL211" s="114">
        <v>0</v>
      </c>
      <c r="AM211" s="115">
        <v>0</v>
      </c>
      <c r="AN211" s="114">
        <v>0</v>
      </c>
      <c r="AO211" s="115">
        <v>0</v>
      </c>
      <c r="AP211" s="114">
        <v>0</v>
      </c>
      <c r="AQ211" s="114">
        <v>0</v>
      </c>
      <c r="AR211" s="114" t="s">
        <v>1058</v>
      </c>
      <c r="AS211" s="118">
        <v>0</v>
      </c>
    </row>
    <row r="212" spans="1:45" s="1" customFormat="1" ht="53.25" customHeight="1">
      <c r="A212" s="1" t="s">
        <v>237</v>
      </c>
      <c r="B212" s="1" t="s">
        <v>229</v>
      </c>
      <c r="C212" s="113" t="s">
        <v>230</v>
      </c>
      <c r="D212" s="114">
        <v>282</v>
      </c>
      <c r="E212" s="114">
        <v>343</v>
      </c>
      <c r="F212" s="2">
        <v>2.2000000000000002</v>
      </c>
      <c r="G212" s="152">
        <v>2.7</v>
      </c>
      <c r="H212" s="154">
        <v>70</v>
      </c>
      <c r="I212" s="155">
        <v>0</v>
      </c>
      <c r="J212" s="155">
        <v>15</v>
      </c>
      <c r="K212" s="155">
        <v>21</v>
      </c>
      <c r="L212" s="155" t="s">
        <v>1105</v>
      </c>
      <c r="M212" s="155">
        <v>8</v>
      </c>
      <c r="N212" s="155" t="s">
        <v>1105</v>
      </c>
      <c r="O212" s="155">
        <v>7</v>
      </c>
      <c r="P212" s="155">
        <v>13</v>
      </c>
      <c r="Q212" s="114">
        <v>46</v>
      </c>
      <c r="R212" s="115">
        <v>23</v>
      </c>
      <c r="S212" s="114">
        <v>0</v>
      </c>
      <c r="T212" s="114" t="s">
        <v>1105</v>
      </c>
      <c r="U212" s="114">
        <v>13</v>
      </c>
      <c r="V212" s="114">
        <v>0</v>
      </c>
      <c r="W212" s="114">
        <v>0</v>
      </c>
      <c r="X212" s="114" t="s">
        <v>1105</v>
      </c>
      <c r="Y212" s="114">
        <v>0</v>
      </c>
      <c r="Z212" s="114">
        <v>0</v>
      </c>
      <c r="AA212" s="114" t="s">
        <v>1105</v>
      </c>
      <c r="AB212" s="115" t="s">
        <v>1105</v>
      </c>
      <c r="AC212" s="116">
        <v>65</v>
      </c>
      <c r="AD212" s="117">
        <v>25</v>
      </c>
      <c r="AE212" s="114">
        <v>13</v>
      </c>
      <c r="AF212" s="114">
        <v>11</v>
      </c>
      <c r="AG212" s="114">
        <v>0</v>
      </c>
      <c r="AH212" s="115">
        <v>9</v>
      </c>
      <c r="AI212" s="114">
        <v>17</v>
      </c>
      <c r="AJ212" s="114" t="s">
        <v>1105</v>
      </c>
      <c r="AK212" s="114">
        <v>6</v>
      </c>
      <c r="AL212" s="114">
        <v>7</v>
      </c>
      <c r="AM212" s="115" t="s">
        <v>1105</v>
      </c>
      <c r="AN212" s="114">
        <v>7</v>
      </c>
      <c r="AO212" s="115" t="s">
        <v>1105</v>
      </c>
      <c r="AP212" s="114" t="s">
        <v>1094</v>
      </c>
      <c r="AQ212" s="114">
        <v>5</v>
      </c>
      <c r="AR212" s="114">
        <v>7</v>
      </c>
      <c r="AS212" s="118">
        <v>0</v>
      </c>
    </row>
    <row r="213" spans="1:45" s="1" customFormat="1" ht="53.25" customHeight="1">
      <c r="A213" s="1" t="s">
        <v>238</v>
      </c>
      <c r="B213" s="1" t="s">
        <v>229</v>
      </c>
      <c r="C213" s="113" t="s">
        <v>230</v>
      </c>
      <c r="D213" s="114">
        <v>406</v>
      </c>
      <c r="E213" s="114">
        <v>487</v>
      </c>
      <c r="F213" s="2">
        <v>2.7</v>
      </c>
      <c r="G213" s="152">
        <v>3.2</v>
      </c>
      <c r="H213" s="154">
        <v>80</v>
      </c>
      <c r="I213" s="155" t="s">
        <v>1105</v>
      </c>
      <c r="J213" s="155">
        <v>26</v>
      </c>
      <c r="K213" s="155">
        <v>21</v>
      </c>
      <c r="L213" s="155" t="s">
        <v>1105</v>
      </c>
      <c r="M213" s="155" t="s">
        <v>1105</v>
      </c>
      <c r="N213" s="155" t="s">
        <v>1105</v>
      </c>
      <c r="O213" s="155">
        <v>5</v>
      </c>
      <c r="P213" s="155">
        <v>18</v>
      </c>
      <c r="Q213" s="114">
        <v>38</v>
      </c>
      <c r="R213" s="115">
        <v>42</v>
      </c>
      <c r="S213" s="114" t="s">
        <v>1105</v>
      </c>
      <c r="T213" s="114" t="s">
        <v>1105</v>
      </c>
      <c r="U213" s="114">
        <v>8</v>
      </c>
      <c r="V213" s="114" t="s">
        <v>1105</v>
      </c>
      <c r="W213" s="114">
        <v>7</v>
      </c>
      <c r="X213" s="114">
        <v>13</v>
      </c>
      <c r="Y213" s="114" t="s">
        <v>1105</v>
      </c>
      <c r="Z213" s="114">
        <v>0</v>
      </c>
      <c r="AA213" s="114" t="s">
        <v>1105</v>
      </c>
      <c r="AB213" s="115">
        <v>0</v>
      </c>
      <c r="AC213" s="116">
        <v>90</v>
      </c>
      <c r="AD213" s="117">
        <v>23</v>
      </c>
      <c r="AE213" s="114">
        <v>10</v>
      </c>
      <c r="AF213" s="114">
        <v>13</v>
      </c>
      <c r="AG213" s="114" t="s">
        <v>1105</v>
      </c>
      <c r="AH213" s="115">
        <v>8</v>
      </c>
      <c r="AI213" s="114">
        <v>13</v>
      </c>
      <c r="AJ213" s="114">
        <v>6</v>
      </c>
      <c r="AK213" s="114" t="s">
        <v>1105</v>
      </c>
      <c r="AL213" s="114" t="s">
        <v>1105</v>
      </c>
      <c r="AM213" s="115" t="s">
        <v>1105</v>
      </c>
      <c r="AN213" s="114">
        <v>9</v>
      </c>
      <c r="AO213" s="115">
        <v>9</v>
      </c>
      <c r="AP213" s="114">
        <v>13</v>
      </c>
      <c r="AQ213" s="114">
        <v>5</v>
      </c>
      <c r="AR213" s="114">
        <v>12</v>
      </c>
      <c r="AS213" s="118">
        <v>0</v>
      </c>
    </row>
    <row r="214" spans="1:45" s="1" customFormat="1" ht="53.25" customHeight="1">
      <c r="A214" s="1" t="s">
        <v>239</v>
      </c>
      <c r="B214" s="1" t="s">
        <v>229</v>
      </c>
      <c r="C214" s="113" t="s">
        <v>230</v>
      </c>
      <c r="D214" s="114">
        <v>53</v>
      </c>
      <c r="E214" s="114">
        <v>63</v>
      </c>
      <c r="F214" s="2">
        <v>1.5</v>
      </c>
      <c r="G214" s="152">
        <v>1.8</v>
      </c>
      <c r="H214" s="154">
        <v>14</v>
      </c>
      <c r="I214" s="155" t="s">
        <v>1105</v>
      </c>
      <c r="J214" s="155">
        <v>6</v>
      </c>
      <c r="K214" s="155" t="s">
        <v>1105</v>
      </c>
      <c r="L214" s="155" t="s">
        <v>1105</v>
      </c>
      <c r="M214" s="155">
        <v>0</v>
      </c>
      <c r="N214" s="155" t="s">
        <v>1105</v>
      </c>
      <c r="O214" s="155">
        <v>0</v>
      </c>
      <c r="P214" s="155" t="s">
        <v>1105</v>
      </c>
      <c r="Q214" s="114">
        <v>5</v>
      </c>
      <c r="R214" s="115">
        <v>8</v>
      </c>
      <c r="S214" s="114">
        <v>0</v>
      </c>
      <c r="T214" s="114">
        <v>0</v>
      </c>
      <c r="U214" s="114" t="s">
        <v>1105</v>
      </c>
      <c r="V214" s="114">
        <v>0</v>
      </c>
      <c r="W214" s="114">
        <v>0</v>
      </c>
      <c r="X214" s="114">
        <v>5</v>
      </c>
      <c r="Y214" s="114">
        <v>0</v>
      </c>
      <c r="Z214" s="114">
        <v>0</v>
      </c>
      <c r="AA214" s="114" t="s">
        <v>1105</v>
      </c>
      <c r="AB214" s="115">
        <v>0</v>
      </c>
      <c r="AC214" s="116">
        <v>13</v>
      </c>
      <c r="AD214" s="117" t="s">
        <v>1105</v>
      </c>
      <c r="AE214" s="114" t="s">
        <v>1105</v>
      </c>
      <c r="AF214" s="114" t="s">
        <v>1105</v>
      </c>
      <c r="AG214" s="114">
        <v>0</v>
      </c>
      <c r="AH214" s="115">
        <v>0</v>
      </c>
      <c r="AI214" s="114">
        <v>0</v>
      </c>
      <c r="AJ214" s="114">
        <v>0</v>
      </c>
      <c r="AK214" s="114">
        <v>0</v>
      </c>
      <c r="AL214" s="114">
        <v>0</v>
      </c>
      <c r="AM214" s="115">
        <v>0</v>
      </c>
      <c r="AN214" s="114" t="s">
        <v>1105</v>
      </c>
      <c r="AO214" s="115">
        <v>0</v>
      </c>
      <c r="AP214" s="114" t="s">
        <v>1094</v>
      </c>
      <c r="AQ214" s="114" t="s">
        <v>1058</v>
      </c>
      <c r="AR214" s="114" t="s">
        <v>1058</v>
      </c>
      <c r="AS214" s="118">
        <v>0</v>
      </c>
    </row>
    <row r="215" spans="1:45" s="1" customFormat="1" ht="53.25" customHeight="1">
      <c r="A215" s="1" t="s">
        <v>240</v>
      </c>
      <c r="B215" s="1" t="s">
        <v>229</v>
      </c>
      <c r="C215" s="113" t="s">
        <v>230</v>
      </c>
      <c r="D215" s="114">
        <v>314</v>
      </c>
      <c r="E215" s="114">
        <v>359</v>
      </c>
      <c r="F215" s="2">
        <v>1.6</v>
      </c>
      <c r="G215" s="152">
        <v>1.8</v>
      </c>
      <c r="H215" s="154">
        <v>72</v>
      </c>
      <c r="I215" s="155" t="s">
        <v>1105</v>
      </c>
      <c r="J215" s="155">
        <v>27</v>
      </c>
      <c r="K215" s="155">
        <v>18</v>
      </c>
      <c r="L215" s="155" t="s">
        <v>1105</v>
      </c>
      <c r="M215" s="155" t="s">
        <v>1105</v>
      </c>
      <c r="N215" s="155" t="s">
        <v>1105</v>
      </c>
      <c r="O215" s="155" t="s">
        <v>1105</v>
      </c>
      <c r="P215" s="155">
        <v>18</v>
      </c>
      <c r="Q215" s="114">
        <v>34</v>
      </c>
      <c r="R215" s="115">
        <v>38</v>
      </c>
      <c r="S215" s="114" t="s">
        <v>1105</v>
      </c>
      <c r="T215" s="114" t="s">
        <v>1105</v>
      </c>
      <c r="U215" s="114">
        <v>19</v>
      </c>
      <c r="V215" s="114" t="s">
        <v>1105</v>
      </c>
      <c r="W215" s="114" t="s">
        <v>1105</v>
      </c>
      <c r="X215" s="114" t="s">
        <v>1105</v>
      </c>
      <c r="Y215" s="114">
        <v>0</v>
      </c>
      <c r="Z215" s="114">
        <v>0</v>
      </c>
      <c r="AA215" s="114">
        <v>12</v>
      </c>
      <c r="AB215" s="115" t="s">
        <v>1105</v>
      </c>
      <c r="AC215" s="116">
        <v>75</v>
      </c>
      <c r="AD215" s="117">
        <v>21</v>
      </c>
      <c r="AE215" s="114">
        <v>12</v>
      </c>
      <c r="AF215" s="114">
        <v>10</v>
      </c>
      <c r="AG215" s="114" t="s">
        <v>1105</v>
      </c>
      <c r="AH215" s="115">
        <v>6</v>
      </c>
      <c r="AI215" s="114">
        <v>14</v>
      </c>
      <c r="AJ215" s="114">
        <v>6</v>
      </c>
      <c r="AK215" s="114" t="s">
        <v>1105</v>
      </c>
      <c r="AL215" s="114">
        <v>5</v>
      </c>
      <c r="AM215" s="115" t="s">
        <v>1105</v>
      </c>
      <c r="AN215" s="114">
        <v>13</v>
      </c>
      <c r="AO215" s="115" t="s">
        <v>1105</v>
      </c>
      <c r="AP215" s="114">
        <v>5</v>
      </c>
      <c r="AQ215" s="114">
        <v>7</v>
      </c>
      <c r="AR215" s="114">
        <v>17</v>
      </c>
      <c r="AS215" s="118">
        <v>7.6923076923076925</v>
      </c>
    </row>
    <row r="216" spans="1:45" s="1" customFormat="1" ht="53.25" customHeight="1">
      <c r="A216" s="1" t="s">
        <v>241</v>
      </c>
      <c r="B216" s="1" t="s">
        <v>229</v>
      </c>
      <c r="C216" s="113" t="s">
        <v>230</v>
      </c>
      <c r="D216" s="114">
        <v>113</v>
      </c>
      <c r="E216" s="114">
        <v>134</v>
      </c>
      <c r="F216" s="2">
        <v>3.9</v>
      </c>
      <c r="G216" s="152">
        <v>4.7</v>
      </c>
      <c r="H216" s="154">
        <v>10</v>
      </c>
      <c r="I216" s="155">
        <v>0</v>
      </c>
      <c r="J216" s="155" t="s">
        <v>1105</v>
      </c>
      <c r="K216" s="155" t="s">
        <v>1105</v>
      </c>
      <c r="L216" s="155" t="s">
        <v>1105</v>
      </c>
      <c r="M216" s="155">
        <v>0</v>
      </c>
      <c r="N216" s="155">
        <v>0</v>
      </c>
      <c r="O216" s="155">
        <v>0</v>
      </c>
      <c r="P216" s="155" t="s">
        <v>1105</v>
      </c>
      <c r="Q216" s="114" t="s">
        <v>1105</v>
      </c>
      <c r="R216" s="115">
        <v>9</v>
      </c>
      <c r="S216" s="114">
        <v>0</v>
      </c>
      <c r="T216" s="114">
        <v>0</v>
      </c>
      <c r="U216" s="114">
        <v>0</v>
      </c>
      <c r="V216" s="114">
        <v>0</v>
      </c>
      <c r="W216" s="114" t="s">
        <v>1105</v>
      </c>
      <c r="X216" s="114">
        <v>5</v>
      </c>
      <c r="Y216" s="114">
        <v>0</v>
      </c>
      <c r="Z216" s="114">
        <v>0</v>
      </c>
      <c r="AA216" s="114">
        <v>0</v>
      </c>
      <c r="AB216" s="115" t="s">
        <v>1105</v>
      </c>
      <c r="AC216" s="116">
        <v>12</v>
      </c>
      <c r="AD216" s="117" t="s">
        <v>1105</v>
      </c>
      <c r="AE216" s="114" t="s">
        <v>1105</v>
      </c>
      <c r="AF216" s="114" t="s">
        <v>1105</v>
      </c>
      <c r="AG216" s="114">
        <v>0</v>
      </c>
      <c r="AH216" s="115" t="s">
        <v>1105</v>
      </c>
      <c r="AI216" s="114" t="s">
        <v>1105</v>
      </c>
      <c r="AJ216" s="114">
        <v>0</v>
      </c>
      <c r="AK216" s="114" t="s">
        <v>1105</v>
      </c>
      <c r="AL216" s="114">
        <v>0</v>
      </c>
      <c r="AM216" s="115">
        <v>0</v>
      </c>
      <c r="AN216" s="114">
        <v>0</v>
      </c>
      <c r="AO216" s="115" t="s">
        <v>1105</v>
      </c>
      <c r="AP216" s="114" t="s">
        <v>1094</v>
      </c>
      <c r="AQ216" s="114">
        <v>0</v>
      </c>
      <c r="AR216" s="114">
        <v>0</v>
      </c>
      <c r="AS216" s="118">
        <v>0</v>
      </c>
    </row>
    <row r="217" spans="1:45" s="1" customFormat="1" ht="53.25" customHeight="1">
      <c r="A217" s="1" t="s">
        <v>242</v>
      </c>
      <c r="B217" s="1" t="s">
        <v>229</v>
      </c>
      <c r="C217" s="113" t="s">
        <v>230</v>
      </c>
      <c r="D217" s="114">
        <v>271</v>
      </c>
      <c r="E217" s="114">
        <v>389</v>
      </c>
      <c r="F217" s="2">
        <v>1.9</v>
      </c>
      <c r="G217" s="152">
        <v>2.7</v>
      </c>
      <c r="H217" s="154">
        <v>70</v>
      </c>
      <c r="I217" s="155" t="s">
        <v>1105</v>
      </c>
      <c r="J217" s="155">
        <v>16</v>
      </c>
      <c r="K217" s="155">
        <v>9</v>
      </c>
      <c r="L217" s="155">
        <v>15</v>
      </c>
      <c r="M217" s="155">
        <v>0</v>
      </c>
      <c r="N217" s="155" t="s">
        <v>1105</v>
      </c>
      <c r="O217" s="155">
        <v>5</v>
      </c>
      <c r="P217" s="155">
        <v>18</v>
      </c>
      <c r="Q217" s="114">
        <v>35</v>
      </c>
      <c r="R217" s="115">
        <v>36</v>
      </c>
      <c r="S217" s="114" t="s">
        <v>1105</v>
      </c>
      <c r="T217" s="114" t="s">
        <v>1105</v>
      </c>
      <c r="U217" s="114">
        <v>7</v>
      </c>
      <c r="V217" s="114">
        <v>0</v>
      </c>
      <c r="W217" s="114">
        <v>0</v>
      </c>
      <c r="X217" s="114">
        <v>8</v>
      </c>
      <c r="Y217" s="114">
        <v>0</v>
      </c>
      <c r="Z217" s="114">
        <v>0</v>
      </c>
      <c r="AA217" s="114" t="s">
        <v>1105</v>
      </c>
      <c r="AB217" s="115" t="s">
        <v>1105</v>
      </c>
      <c r="AC217" s="116">
        <v>82</v>
      </c>
      <c r="AD217" s="117">
        <v>24</v>
      </c>
      <c r="AE217" s="114">
        <v>18</v>
      </c>
      <c r="AF217" s="114">
        <v>6</v>
      </c>
      <c r="AG217" s="114" t="s">
        <v>1105</v>
      </c>
      <c r="AH217" s="115">
        <v>5</v>
      </c>
      <c r="AI217" s="114">
        <v>7</v>
      </c>
      <c r="AJ217" s="114">
        <v>0</v>
      </c>
      <c r="AK217" s="114" t="s">
        <v>1105</v>
      </c>
      <c r="AL217" s="114" t="s">
        <v>1105</v>
      </c>
      <c r="AM217" s="115" t="s">
        <v>1105</v>
      </c>
      <c r="AN217" s="114">
        <v>11</v>
      </c>
      <c r="AO217" s="115">
        <v>7</v>
      </c>
      <c r="AP217" s="114">
        <v>6</v>
      </c>
      <c r="AQ217" s="114">
        <v>6</v>
      </c>
      <c r="AR217" s="114">
        <v>14</v>
      </c>
      <c r="AS217" s="118">
        <v>20</v>
      </c>
    </row>
    <row r="218" spans="1:45" s="1" customFormat="1" ht="53.25" customHeight="1">
      <c r="A218" s="1" t="s">
        <v>243</v>
      </c>
      <c r="B218" s="1" t="s">
        <v>229</v>
      </c>
      <c r="C218" s="113" t="s">
        <v>230</v>
      </c>
      <c r="D218" s="114">
        <v>1340</v>
      </c>
      <c r="E218" s="114">
        <v>2007</v>
      </c>
      <c r="F218" s="2">
        <v>2.1</v>
      </c>
      <c r="G218" s="152">
        <v>3.1</v>
      </c>
      <c r="H218" s="154">
        <v>404</v>
      </c>
      <c r="I218" s="155">
        <v>8</v>
      </c>
      <c r="J218" s="155">
        <v>92</v>
      </c>
      <c r="K218" s="155">
        <v>113</v>
      </c>
      <c r="L218" s="155">
        <v>9</v>
      </c>
      <c r="M218" s="155" t="s">
        <v>1105</v>
      </c>
      <c r="N218" s="155">
        <v>14</v>
      </c>
      <c r="O218" s="155">
        <v>11</v>
      </c>
      <c r="P218" s="155">
        <v>154</v>
      </c>
      <c r="Q218" s="114">
        <v>78</v>
      </c>
      <c r="R218" s="115">
        <v>327</v>
      </c>
      <c r="S218" s="114">
        <v>12</v>
      </c>
      <c r="T218" s="114">
        <v>9</v>
      </c>
      <c r="U218" s="114">
        <v>31</v>
      </c>
      <c r="V218" s="114" t="s">
        <v>1105</v>
      </c>
      <c r="W218" s="114">
        <v>43</v>
      </c>
      <c r="X218" s="114">
        <v>23</v>
      </c>
      <c r="Y218" s="114" t="s">
        <v>1105</v>
      </c>
      <c r="Z218" s="114">
        <v>29</v>
      </c>
      <c r="AA218" s="114">
        <v>27</v>
      </c>
      <c r="AB218" s="115">
        <v>36</v>
      </c>
      <c r="AC218" s="116">
        <v>486</v>
      </c>
      <c r="AD218" s="117">
        <v>122</v>
      </c>
      <c r="AE218" s="114">
        <v>67</v>
      </c>
      <c r="AF218" s="114">
        <v>55</v>
      </c>
      <c r="AG218" s="114">
        <v>14</v>
      </c>
      <c r="AH218" s="115">
        <v>32</v>
      </c>
      <c r="AI218" s="114">
        <v>81</v>
      </c>
      <c r="AJ218" s="114">
        <v>23</v>
      </c>
      <c r="AK218" s="114">
        <v>10</v>
      </c>
      <c r="AL218" s="114">
        <v>37</v>
      </c>
      <c r="AM218" s="115">
        <v>12</v>
      </c>
      <c r="AN218" s="114">
        <v>101</v>
      </c>
      <c r="AO218" s="115">
        <v>51</v>
      </c>
      <c r="AP218" s="114">
        <v>50</v>
      </c>
      <c r="AQ218" s="114">
        <v>55</v>
      </c>
      <c r="AR218" s="114">
        <v>118</v>
      </c>
      <c r="AS218" s="118">
        <v>2.34375</v>
      </c>
    </row>
    <row r="219" spans="1:45" s="1" customFormat="1" ht="53.25" customHeight="1">
      <c r="A219" s="1" t="s">
        <v>244</v>
      </c>
      <c r="B219" s="1" t="s">
        <v>229</v>
      </c>
      <c r="C219" s="113" t="s">
        <v>230</v>
      </c>
      <c r="D219" s="114">
        <v>22</v>
      </c>
      <c r="E219" s="114">
        <v>28</v>
      </c>
      <c r="F219" s="2">
        <v>1.1000000000000001</v>
      </c>
      <c r="G219" s="152">
        <v>1.4</v>
      </c>
      <c r="H219" s="154">
        <v>5</v>
      </c>
      <c r="I219" s="155">
        <v>0</v>
      </c>
      <c r="J219" s="155" t="s">
        <v>1105</v>
      </c>
      <c r="K219" s="155" t="s">
        <v>1105</v>
      </c>
      <c r="L219" s="155">
        <v>0</v>
      </c>
      <c r="M219" s="155">
        <v>0</v>
      </c>
      <c r="N219" s="155">
        <v>0</v>
      </c>
      <c r="O219" s="155" t="s">
        <v>1105</v>
      </c>
      <c r="P219" s="155" t="s">
        <v>1105</v>
      </c>
      <c r="Q219" s="114" t="s">
        <v>1105</v>
      </c>
      <c r="R219" s="115" t="s">
        <v>1105</v>
      </c>
      <c r="S219" s="114">
        <v>0</v>
      </c>
      <c r="T219" s="114">
        <v>0</v>
      </c>
      <c r="U219" s="114">
        <v>0</v>
      </c>
      <c r="V219" s="114">
        <v>0</v>
      </c>
      <c r="W219" s="114">
        <v>0</v>
      </c>
      <c r="X219" s="114" t="s">
        <v>1105</v>
      </c>
      <c r="Y219" s="114">
        <v>0</v>
      </c>
      <c r="Z219" s="114">
        <v>0</v>
      </c>
      <c r="AA219" s="114" t="s">
        <v>1105</v>
      </c>
      <c r="AB219" s="115" t="s">
        <v>1105</v>
      </c>
      <c r="AC219" s="116">
        <v>6</v>
      </c>
      <c r="AD219" s="117" t="s">
        <v>1105</v>
      </c>
      <c r="AE219" s="114" t="s">
        <v>1105</v>
      </c>
      <c r="AF219" s="114" t="s">
        <v>1105</v>
      </c>
      <c r="AG219" s="114">
        <v>0</v>
      </c>
      <c r="AH219" s="115" t="s">
        <v>1105</v>
      </c>
      <c r="AI219" s="114" t="s">
        <v>1105</v>
      </c>
      <c r="AJ219" s="114">
        <v>0</v>
      </c>
      <c r="AK219" s="114" t="s">
        <v>1105</v>
      </c>
      <c r="AL219" s="114" t="s">
        <v>1105</v>
      </c>
      <c r="AM219" s="115">
        <v>0</v>
      </c>
      <c r="AN219" s="114" t="s">
        <v>1105</v>
      </c>
      <c r="AO219" s="115">
        <v>0</v>
      </c>
      <c r="AP219" s="114" t="s">
        <v>1094</v>
      </c>
      <c r="AQ219" s="114" t="s">
        <v>1058</v>
      </c>
      <c r="AR219" s="114" t="s">
        <v>1058</v>
      </c>
      <c r="AS219" s="118">
        <v>0</v>
      </c>
    </row>
    <row r="220" spans="1:45" s="1" customFormat="1" ht="53.25" customHeight="1">
      <c r="A220" s="1" t="s">
        <v>245</v>
      </c>
      <c r="B220" s="1" t="s">
        <v>229</v>
      </c>
      <c r="C220" s="113" t="s">
        <v>230</v>
      </c>
      <c r="D220" s="114">
        <v>79</v>
      </c>
      <c r="E220" s="114">
        <v>80</v>
      </c>
      <c r="F220" s="2">
        <v>1.6</v>
      </c>
      <c r="G220" s="152">
        <v>1.6</v>
      </c>
      <c r="H220" s="154">
        <v>11</v>
      </c>
      <c r="I220" s="155">
        <v>0</v>
      </c>
      <c r="J220" s="155" t="s">
        <v>1105</v>
      </c>
      <c r="K220" s="155" t="s">
        <v>1105</v>
      </c>
      <c r="L220" s="155">
        <v>0</v>
      </c>
      <c r="M220" s="155">
        <v>0</v>
      </c>
      <c r="N220" s="155" t="s">
        <v>1105</v>
      </c>
      <c r="O220" s="155" t="s">
        <v>1105</v>
      </c>
      <c r="P220" s="155" t="s">
        <v>1105</v>
      </c>
      <c r="Q220" s="114">
        <v>5</v>
      </c>
      <c r="R220" s="115">
        <v>7</v>
      </c>
      <c r="S220" s="114">
        <v>0</v>
      </c>
      <c r="T220" s="114">
        <v>0</v>
      </c>
      <c r="U220" s="114" t="s">
        <v>1105</v>
      </c>
      <c r="V220" s="114">
        <v>0</v>
      </c>
      <c r="W220" s="114">
        <v>0</v>
      </c>
      <c r="X220" s="114">
        <v>0</v>
      </c>
      <c r="Y220" s="114">
        <v>0</v>
      </c>
      <c r="Z220" s="114">
        <v>0</v>
      </c>
      <c r="AA220" s="114" t="s">
        <v>1105</v>
      </c>
      <c r="AB220" s="115" t="s">
        <v>1105</v>
      </c>
      <c r="AC220" s="116">
        <v>10</v>
      </c>
      <c r="AD220" s="117" t="s">
        <v>1105</v>
      </c>
      <c r="AE220" s="114" t="s">
        <v>1105</v>
      </c>
      <c r="AF220" s="114" t="s">
        <v>1105</v>
      </c>
      <c r="AG220" s="114">
        <v>0</v>
      </c>
      <c r="AH220" s="115" t="s">
        <v>1105</v>
      </c>
      <c r="AI220" s="114" t="s">
        <v>1105</v>
      </c>
      <c r="AJ220" s="114" t="s">
        <v>1105</v>
      </c>
      <c r="AK220" s="114" t="s">
        <v>1105</v>
      </c>
      <c r="AL220" s="114">
        <v>0</v>
      </c>
      <c r="AM220" s="115">
        <v>0</v>
      </c>
      <c r="AN220" s="114" t="s">
        <v>1105</v>
      </c>
      <c r="AO220" s="115">
        <v>0</v>
      </c>
      <c r="AP220" s="114" t="s">
        <v>1094</v>
      </c>
      <c r="AQ220" s="114">
        <v>0</v>
      </c>
      <c r="AR220" s="114" t="s">
        <v>1058</v>
      </c>
      <c r="AS220" s="118">
        <v>0</v>
      </c>
    </row>
    <row r="221" spans="1:45" s="1" customFormat="1" ht="53.25" customHeight="1">
      <c r="A221" s="1" t="s">
        <v>246</v>
      </c>
      <c r="B221" s="1" t="s">
        <v>229</v>
      </c>
      <c r="C221" s="113" t="s">
        <v>230</v>
      </c>
      <c r="D221" s="114">
        <v>38</v>
      </c>
      <c r="E221" s="114">
        <v>48</v>
      </c>
      <c r="F221" s="2">
        <v>1.4</v>
      </c>
      <c r="G221" s="152">
        <v>1.7</v>
      </c>
      <c r="H221" s="154">
        <v>6</v>
      </c>
      <c r="I221" s="155" t="s">
        <v>1105</v>
      </c>
      <c r="J221" s="155" t="s">
        <v>1105</v>
      </c>
      <c r="K221" s="155" t="s">
        <v>1105</v>
      </c>
      <c r="L221" s="155">
        <v>0</v>
      </c>
      <c r="M221" s="155" t="s">
        <v>1105</v>
      </c>
      <c r="N221" s="155" t="s">
        <v>1105</v>
      </c>
      <c r="O221" s="155">
        <v>0</v>
      </c>
      <c r="P221" s="155" t="s">
        <v>1105</v>
      </c>
      <c r="Q221" s="114" t="s">
        <v>1105</v>
      </c>
      <c r="R221" s="115">
        <v>5</v>
      </c>
      <c r="S221" s="114">
        <v>0</v>
      </c>
      <c r="T221" s="114">
        <v>0</v>
      </c>
      <c r="U221" s="114" t="s">
        <v>1105</v>
      </c>
      <c r="V221" s="114">
        <v>0</v>
      </c>
      <c r="W221" s="114">
        <v>0</v>
      </c>
      <c r="X221" s="114" t="s">
        <v>1105</v>
      </c>
      <c r="Y221" s="114">
        <v>0</v>
      </c>
      <c r="Z221" s="114">
        <v>0</v>
      </c>
      <c r="AA221" s="114">
        <v>0</v>
      </c>
      <c r="AB221" s="115">
        <v>0</v>
      </c>
      <c r="AC221" s="116">
        <v>6</v>
      </c>
      <c r="AD221" s="117" t="s">
        <v>1105</v>
      </c>
      <c r="AE221" s="114" t="s">
        <v>1105</v>
      </c>
      <c r="AF221" s="114">
        <v>0</v>
      </c>
      <c r="AG221" s="114">
        <v>0</v>
      </c>
      <c r="AH221" s="115" t="s">
        <v>1105</v>
      </c>
      <c r="AI221" s="114" t="s">
        <v>1105</v>
      </c>
      <c r="AJ221" s="114">
        <v>0</v>
      </c>
      <c r="AK221" s="114">
        <v>0</v>
      </c>
      <c r="AL221" s="114">
        <v>0</v>
      </c>
      <c r="AM221" s="115">
        <v>0</v>
      </c>
      <c r="AN221" s="114">
        <v>0</v>
      </c>
      <c r="AO221" s="115" t="s">
        <v>1105</v>
      </c>
      <c r="AP221" s="114">
        <v>0</v>
      </c>
      <c r="AQ221" s="114">
        <v>0</v>
      </c>
      <c r="AR221" s="114">
        <v>0</v>
      </c>
      <c r="AS221" s="118">
        <v>0</v>
      </c>
    </row>
    <row r="222" spans="1:45" s="1" customFormat="1" ht="53.25" customHeight="1">
      <c r="A222" s="1" t="s">
        <v>247</v>
      </c>
      <c r="B222" s="1" t="s">
        <v>229</v>
      </c>
      <c r="C222" s="113" t="s">
        <v>230</v>
      </c>
      <c r="D222" s="114">
        <v>64</v>
      </c>
      <c r="E222" s="114">
        <v>75</v>
      </c>
      <c r="F222" s="2">
        <v>1.2</v>
      </c>
      <c r="G222" s="152">
        <v>1.4</v>
      </c>
      <c r="H222" s="154">
        <v>14</v>
      </c>
      <c r="I222" s="155">
        <v>0</v>
      </c>
      <c r="J222" s="155" t="s">
        <v>1105</v>
      </c>
      <c r="K222" s="155" t="s">
        <v>1105</v>
      </c>
      <c r="L222" s="155" t="s">
        <v>1105</v>
      </c>
      <c r="M222" s="155">
        <v>0</v>
      </c>
      <c r="N222" s="155" t="s">
        <v>1105</v>
      </c>
      <c r="O222" s="155" t="s">
        <v>1105</v>
      </c>
      <c r="P222" s="155">
        <v>7</v>
      </c>
      <c r="Q222" s="114">
        <v>6</v>
      </c>
      <c r="R222" s="115">
        <v>8</v>
      </c>
      <c r="S222" s="114" t="s">
        <v>1105</v>
      </c>
      <c r="T222" s="114">
        <v>0</v>
      </c>
      <c r="U222" s="114" t="s">
        <v>1105</v>
      </c>
      <c r="V222" s="114">
        <v>0</v>
      </c>
      <c r="W222" s="114">
        <v>0</v>
      </c>
      <c r="X222" s="114">
        <v>0</v>
      </c>
      <c r="Y222" s="114">
        <v>0</v>
      </c>
      <c r="Z222" s="114">
        <v>0</v>
      </c>
      <c r="AA222" s="114" t="s">
        <v>1105</v>
      </c>
      <c r="AB222" s="115" t="s">
        <v>1105</v>
      </c>
      <c r="AC222" s="116">
        <v>19</v>
      </c>
      <c r="AD222" s="117" t="s">
        <v>1105</v>
      </c>
      <c r="AE222" s="114" t="s">
        <v>1105</v>
      </c>
      <c r="AF222" s="114">
        <v>0</v>
      </c>
      <c r="AG222" s="114">
        <v>0</v>
      </c>
      <c r="AH222" s="115" t="s">
        <v>1105</v>
      </c>
      <c r="AI222" s="114" t="s">
        <v>1105</v>
      </c>
      <c r="AJ222" s="114">
        <v>0</v>
      </c>
      <c r="AK222" s="114" t="s">
        <v>1105</v>
      </c>
      <c r="AL222" s="114">
        <v>0</v>
      </c>
      <c r="AM222" s="115">
        <v>0</v>
      </c>
      <c r="AN222" s="114" t="s">
        <v>1105</v>
      </c>
      <c r="AO222" s="115" t="s">
        <v>1105</v>
      </c>
      <c r="AP222" s="114" t="s">
        <v>1094</v>
      </c>
      <c r="AQ222" s="114" t="s">
        <v>1058</v>
      </c>
      <c r="AR222" s="114" t="s">
        <v>1058</v>
      </c>
      <c r="AS222" s="118">
        <v>0</v>
      </c>
    </row>
    <row r="223" spans="1:45" s="1" customFormat="1" ht="53.25" customHeight="1">
      <c r="A223" s="1" t="s">
        <v>248</v>
      </c>
      <c r="B223" s="1" t="s">
        <v>249</v>
      </c>
      <c r="C223" s="113" t="s">
        <v>250</v>
      </c>
      <c r="D223" s="114">
        <v>130</v>
      </c>
      <c r="E223" s="114">
        <v>163</v>
      </c>
      <c r="F223" s="2">
        <v>10.1</v>
      </c>
      <c r="G223" s="152">
        <v>12.6</v>
      </c>
      <c r="H223" s="154">
        <v>20</v>
      </c>
      <c r="I223" s="155">
        <v>0</v>
      </c>
      <c r="J223" s="155">
        <v>9</v>
      </c>
      <c r="K223" s="155">
        <v>5</v>
      </c>
      <c r="L223" s="155" t="s">
        <v>1105</v>
      </c>
      <c r="M223" s="155">
        <v>0</v>
      </c>
      <c r="N223" s="155" t="s">
        <v>1105</v>
      </c>
      <c r="O223" s="155">
        <v>0</v>
      </c>
      <c r="P223" s="155" t="s">
        <v>1105</v>
      </c>
      <c r="Q223" s="114">
        <v>6</v>
      </c>
      <c r="R223" s="115">
        <v>14</v>
      </c>
      <c r="S223" s="114">
        <v>0</v>
      </c>
      <c r="T223" s="114">
        <v>0</v>
      </c>
      <c r="U223" s="114" t="s">
        <v>1105</v>
      </c>
      <c r="V223" s="114">
        <v>0</v>
      </c>
      <c r="W223" s="114">
        <v>0</v>
      </c>
      <c r="X223" s="114" t="s">
        <v>1105</v>
      </c>
      <c r="Y223" s="114">
        <v>0</v>
      </c>
      <c r="Z223" s="114">
        <v>0</v>
      </c>
      <c r="AA223" s="114" t="s">
        <v>1105</v>
      </c>
      <c r="AB223" s="115">
        <v>0</v>
      </c>
      <c r="AC223" s="116">
        <v>23</v>
      </c>
      <c r="AD223" s="117">
        <v>6</v>
      </c>
      <c r="AE223" s="114">
        <v>5</v>
      </c>
      <c r="AF223" s="114" t="s">
        <v>1105</v>
      </c>
      <c r="AG223" s="114">
        <v>0</v>
      </c>
      <c r="AH223" s="115" t="s">
        <v>1105</v>
      </c>
      <c r="AI223" s="114" t="s">
        <v>1105</v>
      </c>
      <c r="AJ223" s="114">
        <v>0</v>
      </c>
      <c r="AK223" s="114" t="s">
        <v>1105</v>
      </c>
      <c r="AL223" s="114" t="s">
        <v>1105</v>
      </c>
      <c r="AM223" s="115" t="s">
        <v>1105</v>
      </c>
      <c r="AN223" s="114" t="s">
        <v>1105</v>
      </c>
      <c r="AO223" s="115" t="s">
        <v>1105</v>
      </c>
      <c r="AP223" s="114">
        <v>0</v>
      </c>
      <c r="AQ223" s="114" t="s">
        <v>1058</v>
      </c>
      <c r="AR223" s="114" t="s">
        <v>1058</v>
      </c>
      <c r="AS223" s="118">
        <v>0</v>
      </c>
    </row>
    <row r="224" spans="1:45" s="1" customFormat="1" ht="53.25" customHeight="1">
      <c r="A224" s="1" t="s">
        <v>251</v>
      </c>
      <c r="B224" s="1" t="s">
        <v>249</v>
      </c>
      <c r="C224" s="113" t="s">
        <v>250</v>
      </c>
      <c r="D224" s="114">
        <v>176</v>
      </c>
      <c r="E224" s="114">
        <v>238</v>
      </c>
      <c r="F224" s="2">
        <v>8.6</v>
      </c>
      <c r="G224" s="152">
        <v>11.6</v>
      </c>
      <c r="H224" s="154">
        <v>70</v>
      </c>
      <c r="I224" s="155" t="s">
        <v>1105</v>
      </c>
      <c r="J224" s="155">
        <v>30</v>
      </c>
      <c r="K224" s="155">
        <v>14</v>
      </c>
      <c r="L224" s="155">
        <v>5</v>
      </c>
      <c r="M224" s="155" t="s">
        <v>1105</v>
      </c>
      <c r="N224" s="155" t="s">
        <v>1105</v>
      </c>
      <c r="O224" s="155" t="s">
        <v>1105</v>
      </c>
      <c r="P224" s="155">
        <v>11</v>
      </c>
      <c r="Q224" s="114">
        <v>7</v>
      </c>
      <c r="R224" s="115">
        <v>63</v>
      </c>
      <c r="S224" s="114">
        <v>0</v>
      </c>
      <c r="T224" s="114">
        <v>0</v>
      </c>
      <c r="U224" s="114" t="s">
        <v>1105</v>
      </c>
      <c r="V224" s="114">
        <v>0</v>
      </c>
      <c r="W224" s="114">
        <v>0</v>
      </c>
      <c r="X224" s="114">
        <v>0</v>
      </c>
      <c r="Y224" s="114">
        <v>0</v>
      </c>
      <c r="Z224" s="114" t="s">
        <v>1105</v>
      </c>
      <c r="AA224" s="114" t="s">
        <v>1105</v>
      </c>
      <c r="AB224" s="115">
        <v>0</v>
      </c>
      <c r="AC224" s="116">
        <v>70</v>
      </c>
      <c r="AD224" s="117">
        <v>19</v>
      </c>
      <c r="AE224" s="114">
        <v>14</v>
      </c>
      <c r="AF224" s="114">
        <v>5</v>
      </c>
      <c r="AG224" s="114">
        <v>0</v>
      </c>
      <c r="AH224" s="115">
        <v>6</v>
      </c>
      <c r="AI224" s="114">
        <v>6</v>
      </c>
      <c r="AJ224" s="114" t="s">
        <v>1105</v>
      </c>
      <c r="AK224" s="114" t="s">
        <v>1105</v>
      </c>
      <c r="AL224" s="114" t="s">
        <v>1105</v>
      </c>
      <c r="AM224" s="115">
        <v>0</v>
      </c>
      <c r="AN224" s="114" t="s">
        <v>1105</v>
      </c>
      <c r="AO224" s="115">
        <v>8</v>
      </c>
      <c r="AP224" s="114" t="s">
        <v>1094</v>
      </c>
      <c r="AQ224" s="114" t="s">
        <v>1058</v>
      </c>
      <c r="AR224" s="114" t="s">
        <v>1058</v>
      </c>
      <c r="AS224" s="118">
        <v>100</v>
      </c>
    </row>
    <row r="225" spans="1:45" s="1" customFormat="1" ht="53.25" customHeight="1">
      <c r="A225" s="1" t="s">
        <v>252</v>
      </c>
      <c r="B225" s="1" t="s">
        <v>249</v>
      </c>
      <c r="C225" s="113" t="s">
        <v>250</v>
      </c>
      <c r="D225" s="114">
        <v>313</v>
      </c>
      <c r="E225" s="114">
        <v>320</v>
      </c>
      <c r="F225" s="2">
        <v>4.9000000000000004</v>
      </c>
      <c r="G225" s="152">
        <v>5</v>
      </c>
      <c r="H225" s="154">
        <v>65</v>
      </c>
      <c r="I225" s="155" t="s">
        <v>1105</v>
      </c>
      <c r="J225" s="155">
        <v>17</v>
      </c>
      <c r="K225" s="155">
        <v>14</v>
      </c>
      <c r="L225" s="155" t="s">
        <v>1105</v>
      </c>
      <c r="M225" s="155" t="s">
        <v>1105</v>
      </c>
      <c r="N225" s="155">
        <v>5</v>
      </c>
      <c r="O225" s="155" t="s">
        <v>1105</v>
      </c>
      <c r="P225" s="155">
        <v>19</v>
      </c>
      <c r="Q225" s="114">
        <v>20</v>
      </c>
      <c r="R225" s="115">
        <v>44</v>
      </c>
      <c r="S225" s="114">
        <v>6</v>
      </c>
      <c r="T225" s="114">
        <v>0</v>
      </c>
      <c r="U225" s="114">
        <v>9</v>
      </c>
      <c r="V225" s="114">
        <v>0</v>
      </c>
      <c r="W225" s="114">
        <v>7</v>
      </c>
      <c r="X225" s="114" t="s">
        <v>1105</v>
      </c>
      <c r="Y225" s="114">
        <v>0</v>
      </c>
      <c r="Z225" s="114">
        <v>0</v>
      </c>
      <c r="AA225" s="114" t="s">
        <v>1105</v>
      </c>
      <c r="AB225" s="115" t="s">
        <v>1105</v>
      </c>
      <c r="AC225" s="116">
        <v>69</v>
      </c>
      <c r="AD225" s="117">
        <v>15</v>
      </c>
      <c r="AE225" s="114">
        <v>9</v>
      </c>
      <c r="AF225" s="114">
        <v>6</v>
      </c>
      <c r="AG225" s="114" t="s">
        <v>1105</v>
      </c>
      <c r="AH225" s="115" t="s">
        <v>1105</v>
      </c>
      <c r="AI225" s="114">
        <v>8</v>
      </c>
      <c r="AJ225" s="114" t="s">
        <v>1105</v>
      </c>
      <c r="AK225" s="114" t="s">
        <v>1105</v>
      </c>
      <c r="AL225" s="114">
        <v>5</v>
      </c>
      <c r="AM225" s="115" t="s">
        <v>1105</v>
      </c>
      <c r="AN225" s="114">
        <v>5</v>
      </c>
      <c r="AO225" s="115">
        <v>14</v>
      </c>
      <c r="AP225" s="114">
        <v>8</v>
      </c>
      <c r="AQ225" s="114" t="s">
        <v>1058</v>
      </c>
      <c r="AR225" s="114" t="s">
        <v>1058</v>
      </c>
      <c r="AS225" s="118">
        <v>0</v>
      </c>
    </row>
    <row r="226" spans="1:45" s="1" customFormat="1" ht="53.25" customHeight="1">
      <c r="A226" s="1" t="s">
        <v>253</v>
      </c>
      <c r="B226" s="1" t="s">
        <v>249</v>
      </c>
      <c r="C226" s="113" t="s">
        <v>250</v>
      </c>
      <c r="D226" s="114">
        <v>226</v>
      </c>
      <c r="E226" s="114">
        <v>265</v>
      </c>
      <c r="F226" s="2">
        <v>3.5</v>
      </c>
      <c r="G226" s="152">
        <v>4.0999999999999996</v>
      </c>
      <c r="H226" s="154">
        <v>65</v>
      </c>
      <c r="I226" s="155" t="s">
        <v>1105</v>
      </c>
      <c r="J226" s="155">
        <v>22</v>
      </c>
      <c r="K226" s="155">
        <v>13</v>
      </c>
      <c r="L226" s="155" t="s">
        <v>1105</v>
      </c>
      <c r="M226" s="155">
        <v>0</v>
      </c>
      <c r="N226" s="155" t="s">
        <v>1105</v>
      </c>
      <c r="O226" s="155" t="s">
        <v>1105</v>
      </c>
      <c r="P226" s="155">
        <v>23</v>
      </c>
      <c r="Q226" s="114">
        <v>21</v>
      </c>
      <c r="R226" s="115">
        <v>44</v>
      </c>
      <c r="S226" s="114">
        <v>0</v>
      </c>
      <c r="T226" s="114">
        <v>0</v>
      </c>
      <c r="U226" s="114">
        <v>5</v>
      </c>
      <c r="V226" s="114">
        <v>0</v>
      </c>
      <c r="W226" s="114" t="s">
        <v>1105</v>
      </c>
      <c r="X226" s="114" t="s">
        <v>1105</v>
      </c>
      <c r="Y226" s="114">
        <v>0</v>
      </c>
      <c r="Z226" s="114">
        <v>12</v>
      </c>
      <c r="AA226" s="114" t="s">
        <v>1105</v>
      </c>
      <c r="AB226" s="115">
        <v>0</v>
      </c>
      <c r="AC226" s="116">
        <v>70</v>
      </c>
      <c r="AD226" s="117">
        <v>16</v>
      </c>
      <c r="AE226" s="114">
        <v>9</v>
      </c>
      <c r="AF226" s="114">
        <v>6</v>
      </c>
      <c r="AG226" s="114" t="s">
        <v>1105</v>
      </c>
      <c r="AH226" s="115" t="s">
        <v>1105</v>
      </c>
      <c r="AI226" s="114">
        <v>8</v>
      </c>
      <c r="AJ226" s="114" t="s">
        <v>1105</v>
      </c>
      <c r="AK226" s="114" t="s">
        <v>1105</v>
      </c>
      <c r="AL226" s="114" t="s">
        <v>1105</v>
      </c>
      <c r="AM226" s="115" t="s">
        <v>1105</v>
      </c>
      <c r="AN226" s="114">
        <v>5</v>
      </c>
      <c r="AO226" s="115">
        <v>19</v>
      </c>
      <c r="AP226" s="114">
        <v>13</v>
      </c>
      <c r="AQ226" s="114" t="s">
        <v>1058</v>
      </c>
      <c r="AR226" s="114">
        <v>6</v>
      </c>
      <c r="AS226" s="118">
        <v>0</v>
      </c>
    </row>
    <row r="227" spans="1:45" s="1" customFormat="1" ht="53.25" customHeight="1">
      <c r="A227" s="1" t="s">
        <v>254</v>
      </c>
      <c r="B227" s="1" t="s">
        <v>249</v>
      </c>
      <c r="C227" s="113" t="s">
        <v>250</v>
      </c>
      <c r="D227" s="114">
        <v>99</v>
      </c>
      <c r="E227" s="114">
        <v>136</v>
      </c>
      <c r="F227" s="2">
        <v>1.3</v>
      </c>
      <c r="G227" s="152">
        <v>1.7</v>
      </c>
      <c r="H227" s="154">
        <v>23</v>
      </c>
      <c r="I227" s="155" t="s">
        <v>1105</v>
      </c>
      <c r="J227" s="155">
        <v>9</v>
      </c>
      <c r="K227" s="155">
        <v>6</v>
      </c>
      <c r="L227" s="155" t="s">
        <v>1105</v>
      </c>
      <c r="M227" s="155">
        <v>0</v>
      </c>
      <c r="N227" s="155">
        <v>0</v>
      </c>
      <c r="O227" s="155">
        <v>0</v>
      </c>
      <c r="P227" s="155" t="s">
        <v>1105</v>
      </c>
      <c r="Q227" s="114">
        <v>10</v>
      </c>
      <c r="R227" s="115">
        <v>13</v>
      </c>
      <c r="S227" s="114" t="s">
        <v>1105</v>
      </c>
      <c r="T227" s="114">
        <v>0</v>
      </c>
      <c r="U227" s="114" t="s">
        <v>1105</v>
      </c>
      <c r="V227" s="114">
        <v>0</v>
      </c>
      <c r="W227" s="114">
        <v>0</v>
      </c>
      <c r="X227" s="114" t="s">
        <v>1105</v>
      </c>
      <c r="Y227" s="114">
        <v>0</v>
      </c>
      <c r="Z227" s="114">
        <v>0</v>
      </c>
      <c r="AA227" s="114">
        <v>5</v>
      </c>
      <c r="AB227" s="115" t="s">
        <v>1105</v>
      </c>
      <c r="AC227" s="116">
        <v>27</v>
      </c>
      <c r="AD227" s="117">
        <v>9</v>
      </c>
      <c r="AE227" s="114">
        <v>5</v>
      </c>
      <c r="AF227" s="114">
        <v>5</v>
      </c>
      <c r="AG227" s="114" t="s">
        <v>1105</v>
      </c>
      <c r="AH227" s="115" t="s">
        <v>1105</v>
      </c>
      <c r="AI227" s="114">
        <v>6</v>
      </c>
      <c r="AJ227" s="114" t="s">
        <v>1105</v>
      </c>
      <c r="AK227" s="114" t="s">
        <v>1105</v>
      </c>
      <c r="AL227" s="114" t="s">
        <v>1105</v>
      </c>
      <c r="AM227" s="115" t="s">
        <v>1105</v>
      </c>
      <c r="AN227" s="114" t="s">
        <v>1105</v>
      </c>
      <c r="AO227" s="115" t="s">
        <v>1105</v>
      </c>
      <c r="AP227" s="114" t="s">
        <v>1094</v>
      </c>
      <c r="AQ227" s="114" t="s">
        <v>1058</v>
      </c>
      <c r="AR227" s="114" t="s">
        <v>1058</v>
      </c>
      <c r="AS227" s="118">
        <v>0</v>
      </c>
    </row>
    <row r="228" spans="1:45" s="1" customFormat="1" ht="53.25" customHeight="1">
      <c r="A228" s="1" t="s">
        <v>255</v>
      </c>
      <c r="B228" s="1" t="s">
        <v>249</v>
      </c>
      <c r="C228" s="113" t="s">
        <v>250</v>
      </c>
      <c r="D228" s="114">
        <v>155</v>
      </c>
      <c r="E228" s="114">
        <v>147</v>
      </c>
      <c r="F228" s="2">
        <v>2.8</v>
      </c>
      <c r="G228" s="152">
        <v>2.6</v>
      </c>
      <c r="H228" s="154">
        <v>37</v>
      </c>
      <c r="I228" s="155" t="s">
        <v>1105</v>
      </c>
      <c r="J228" s="155">
        <v>11</v>
      </c>
      <c r="K228" s="155">
        <v>9</v>
      </c>
      <c r="L228" s="155" t="s">
        <v>1105</v>
      </c>
      <c r="M228" s="155" t="s">
        <v>1105</v>
      </c>
      <c r="N228" s="155" t="s">
        <v>1105</v>
      </c>
      <c r="O228" s="155" t="s">
        <v>1105</v>
      </c>
      <c r="P228" s="155">
        <v>11</v>
      </c>
      <c r="Q228" s="114">
        <v>6</v>
      </c>
      <c r="R228" s="115">
        <v>31</v>
      </c>
      <c r="S228" s="114">
        <v>0</v>
      </c>
      <c r="T228" s="114">
        <v>0</v>
      </c>
      <c r="U228" s="114">
        <v>0</v>
      </c>
      <c r="V228" s="114">
        <v>0</v>
      </c>
      <c r="W228" s="114">
        <v>0</v>
      </c>
      <c r="X228" s="114" t="s">
        <v>1105</v>
      </c>
      <c r="Y228" s="114">
        <v>0</v>
      </c>
      <c r="Z228" s="114">
        <v>13</v>
      </c>
      <c r="AA228" s="114" t="s">
        <v>1105</v>
      </c>
      <c r="AB228" s="115">
        <v>0</v>
      </c>
      <c r="AC228" s="116">
        <v>33</v>
      </c>
      <c r="AD228" s="117">
        <v>10</v>
      </c>
      <c r="AE228" s="114">
        <v>6</v>
      </c>
      <c r="AF228" s="114" t="s">
        <v>1105</v>
      </c>
      <c r="AG228" s="114">
        <v>0</v>
      </c>
      <c r="AH228" s="115" t="s">
        <v>1105</v>
      </c>
      <c r="AI228" s="114">
        <v>9</v>
      </c>
      <c r="AJ228" s="114" t="s">
        <v>1105</v>
      </c>
      <c r="AK228" s="114">
        <v>0</v>
      </c>
      <c r="AL228" s="114">
        <v>5</v>
      </c>
      <c r="AM228" s="115" t="s">
        <v>1105</v>
      </c>
      <c r="AN228" s="114" t="s">
        <v>1105</v>
      </c>
      <c r="AO228" s="115">
        <v>9</v>
      </c>
      <c r="AP228" s="114" t="s">
        <v>1094</v>
      </c>
      <c r="AQ228" s="114" t="s">
        <v>1058</v>
      </c>
      <c r="AR228" s="114">
        <v>6</v>
      </c>
      <c r="AS228" s="118">
        <v>20</v>
      </c>
    </row>
    <row r="229" spans="1:45" s="1" customFormat="1" ht="53.25" customHeight="1">
      <c r="A229" s="1" t="s">
        <v>256</v>
      </c>
      <c r="B229" s="1" t="s">
        <v>249</v>
      </c>
      <c r="C229" s="113" t="s">
        <v>250</v>
      </c>
      <c r="D229" s="114">
        <v>237</v>
      </c>
      <c r="E229" s="114">
        <v>277</v>
      </c>
      <c r="F229" s="2">
        <v>4.3</v>
      </c>
      <c r="G229" s="152">
        <v>5</v>
      </c>
      <c r="H229" s="154">
        <v>51</v>
      </c>
      <c r="I229" s="155" t="s">
        <v>1105</v>
      </c>
      <c r="J229" s="155">
        <v>26</v>
      </c>
      <c r="K229" s="155">
        <v>13</v>
      </c>
      <c r="L229" s="155" t="s">
        <v>1105</v>
      </c>
      <c r="M229" s="155">
        <v>0</v>
      </c>
      <c r="N229" s="155" t="s">
        <v>1105</v>
      </c>
      <c r="O229" s="155" t="s">
        <v>1105</v>
      </c>
      <c r="P229" s="155">
        <v>7</v>
      </c>
      <c r="Q229" s="114">
        <v>16</v>
      </c>
      <c r="R229" s="115">
        <v>35</v>
      </c>
      <c r="S229" s="114">
        <v>0</v>
      </c>
      <c r="T229" s="114" t="s">
        <v>1105</v>
      </c>
      <c r="U229" s="114">
        <v>0</v>
      </c>
      <c r="V229" s="114">
        <v>0</v>
      </c>
      <c r="W229" s="114">
        <v>5</v>
      </c>
      <c r="X229" s="114" t="s">
        <v>1105</v>
      </c>
      <c r="Y229" s="114">
        <v>0</v>
      </c>
      <c r="Z229" s="114">
        <v>0</v>
      </c>
      <c r="AA229" s="114" t="s">
        <v>1105</v>
      </c>
      <c r="AB229" s="115">
        <v>0</v>
      </c>
      <c r="AC229" s="116">
        <v>55</v>
      </c>
      <c r="AD229" s="117">
        <v>14</v>
      </c>
      <c r="AE229" s="114">
        <v>8</v>
      </c>
      <c r="AF229" s="114">
        <v>6</v>
      </c>
      <c r="AG229" s="114" t="s">
        <v>1105</v>
      </c>
      <c r="AH229" s="115" t="s">
        <v>1105</v>
      </c>
      <c r="AI229" s="114">
        <v>9</v>
      </c>
      <c r="AJ229" s="114" t="s">
        <v>1105</v>
      </c>
      <c r="AK229" s="114" t="s">
        <v>1105</v>
      </c>
      <c r="AL229" s="114" t="s">
        <v>1105</v>
      </c>
      <c r="AM229" s="115" t="s">
        <v>1105</v>
      </c>
      <c r="AN229" s="114" t="s">
        <v>1105</v>
      </c>
      <c r="AO229" s="115">
        <v>7</v>
      </c>
      <c r="AP229" s="114" t="s">
        <v>1094</v>
      </c>
      <c r="AQ229" s="114" t="s">
        <v>1058</v>
      </c>
      <c r="AR229" s="114" t="s">
        <v>1058</v>
      </c>
      <c r="AS229" s="118">
        <v>0</v>
      </c>
    </row>
    <row r="230" spans="1:45" s="1" customFormat="1" ht="53.25" customHeight="1">
      <c r="A230" s="1" t="s">
        <v>257</v>
      </c>
      <c r="B230" s="1" t="s">
        <v>249</v>
      </c>
      <c r="C230" s="113" t="s">
        <v>250</v>
      </c>
      <c r="D230" s="114">
        <v>391</v>
      </c>
      <c r="E230" s="114">
        <v>530</v>
      </c>
      <c r="F230" s="2">
        <v>2</v>
      </c>
      <c r="G230" s="152">
        <v>2.7</v>
      </c>
      <c r="H230" s="154">
        <v>136</v>
      </c>
      <c r="I230" s="155">
        <v>8</v>
      </c>
      <c r="J230" s="155">
        <v>36</v>
      </c>
      <c r="K230" s="155">
        <v>33</v>
      </c>
      <c r="L230" s="155" t="s">
        <v>1105</v>
      </c>
      <c r="M230" s="155">
        <v>5</v>
      </c>
      <c r="N230" s="155">
        <v>6</v>
      </c>
      <c r="O230" s="155" t="s">
        <v>1105</v>
      </c>
      <c r="P230" s="155">
        <v>42</v>
      </c>
      <c r="Q230" s="114">
        <v>32</v>
      </c>
      <c r="R230" s="115">
        <v>104</v>
      </c>
      <c r="S230" s="114">
        <v>0</v>
      </c>
      <c r="T230" s="114" t="s">
        <v>1105</v>
      </c>
      <c r="U230" s="114">
        <v>5</v>
      </c>
      <c r="V230" s="114" t="s">
        <v>1105</v>
      </c>
      <c r="W230" s="114" t="s">
        <v>1105</v>
      </c>
      <c r="X230" s="114" t="s">
        <v>1105</v>
      </c>
      <c r="Y230" s="114">
        <v>0</v>
      </c>
      <c r="Z230" s="114">
        <v>10</v>
      </c>
      <c r="AA230" s="114">
        <v>11</v>
      </c>
      <c r="AB230" s="115">
        <v>0</v>
      </c>
      <c r="AC230" s="116">
        <v>147</v>
      </c>
      <c r="AD230" s="117">
        <v>36</v>
      </c>
      <c r="AE230" s="114">
        <v>15</v>
      </c>
      <c r="AF230" s="114">
        <v>20</v>
      </c>
      <c r="AG230" s="114" t="s">
        <v>1105</v>
      </c>
      <c r="AH230" s="115">
        <v>11</v>
      </c>
      <c r="AI230" s="114">
        <v>21</v>
      </c>
      <c r="AJ230" s="114">
        <v>5</v>
      </c>
      <c r="AK230" s="114" t="s">
        <v>1105</v>
      </c>
      <c r="AL230" s="114">
        <v>10</v>
      </c>
      <c r="AM230" s="115" t="s">
        <v>1105</v>
      </c>
      <c r="AN230" s="114">
        <v>8</v>
      </c>
      <c r="AO230" s="115">
        <v>35</v>
      </c>
      <c r="AP230" s="114">
        <v>6</v>
      </c>
      <c r="AQ230" s="114" t="s">
        <v>1058</v>
      </c>
      <c r="AR230" s="114">
        <v>9</v>
      </c>
      <c r="AS230" s="118">
        <v>40</v>
      </c>
    </row>
    <row r="231" spans="1:45" s="1" customFormat="1" ht="53.25" customHeight="1">
      <c r="A231" s="1" t="s">
        <v>258</v>
      </c>
      <c r="B231" s="1" t="s">
        <v>249</v>
      </c>
      <c r="C231" s="113" t="s">
        <v>250</v>
      </c>
      <c r="D231" s="114">
        <v>1457</v>
      </c>
      <c r="E231" s="114">
        <v>1753</v>
      </c>
      <c r="F231" s="2">
        <v>15.2</v>
      </c>
      <c r="G231" s="152">
        <v>18.3</v>
      </c>
      <c r="H231" s="154">
        <v>261</v>
      </c>
      <c r="I231" s="155" t="s">
        <v>1105</v>
      </c>
      <c r="J231" s="155">
        <v>124</v>
      </c>
      <c r="K231" s="155">
        <v>42</v>
      </c>
      <c r="L231" s="155">
        <v>12</v>
      </c>
      <c r="M231" s="155">
        <v>12</v>
      </c>
      <c r="N231" s="155">
        <v>13</v>
      </c>
      <c r="O231" s="155" t="s">
        <v>1105</v>
      </c>
      <c r="P231" s="155">
        <v>53</v>
      </c>
      <c r="Q231" s="114">
        <v>41</v>
      </c>
      <c r="R231" s="115">
        <v>220</v>
      </c>
      <c r="S231" s="114" t="s">
        <v>1105</v>
      </c>
      <c r="T231" s="114" t="s">
        <v>1105</v>
      </c>
      <c r="U231" s="114" t="s">
        <v>1105</v>
      </c>
      <c r="V231" s="114">
        <v>0</v>
      </c>
      <c r="W231" s="114" t="s">
        <v>1105</v>
      </c>
      <c r="X231" s="114">
        <v>6</v>
      </c>
      <c r="Y231" s="114">
        <v>0</v>
      </c>
      <c r="Z231" s="114">
        <v>0</v>
      </c>
      <c r="AA231" s="114">
        <v>20</v>
      </c>
      <c r="AB231" s="115" t="s">
        <v>1105</v>
      </c>
      <c r="AC231" s="116">
        <v>278</v>
      </c>
      <c r="AD231" s="117">
        <v>53</v>
      </c>
      <c r="AE231" s="114">
        <v>32</v>
      </c>
      <c r="AF231" s="114">
        <v>21</v>
      </c>
      <c r="AG231" s="114" t="s">
        <v>1105</v>
      </c>
      <c r="AH231" s="115">
        <v>14</v>
      </c>
      <c r="AI231" s="114">
        <v>22</v>
      </c>
      <c r="AJ231" s="114">
        <v>8</v>
      </c>
      <c r="AK231" s="114" t="s">
        <v>1105</v>
      </c>
      <c r="AL231" s="114">
        <v>6</v>
      </c>
      <c r="AM231" s="115">
        <v>5</v>
      </c>
      <c r="AN231" s="114">
        <v>18</v>
      </c>
      <c r="AO231" s="115">
        <v>43</v>
      </c>
      <c r="AP231" s="114">
        <v>17</v>
      </c>
      <c r="AQ231" s="114">
        <v>10</v>
      </c>
      <c r="AR231" s="114">
        <v>22</v>
      </c>
      <c r="AS231" s="118">
        <v>22.222222222222221</v>
      </c>
    </row>
    <row r="232" spans="1:45" s="1" customFormat="1" ht="53.25" customHeight="1">
      <c r="A232" s="1" t="s">
        <v>581</v>
      </c>
      <c r="B232" s="1" t="s">
        <v>249</v>
      </c>
      <c r="C232" s="113" t="s">
        <v>250</v>
      </c>
      <c r="D232" s="114">
        <v>299</v>
      </c>
      <c r="E232" s="114">
        <v>321</v>
      </c>
      <c r="F232" s="2">
        <v>2.7</v>
      </c>
      <c r="G232" s="152">
        <v>2.9</v>
      </c>
      <c r="H232" s="154">
        <v>47</v>
      </c>
      <c r="I232" s="155" t="s">
        <v>1105</v>
      </c>
      <c r="J232" s="155">
        <v>17</v>
      </c>
      <c r="K232" s="155">
        <v>11</v>
      </c>
      <c r="L232" s="155" t="s">
        <v>1105</v>
      </c>
      <c r="M232" s="155" t="s">
        <v>1105</v>
      </c>
      <c r="N232" s="155" t="s">
        <v>1105</v>
      </c>
      <c r="O232" s="155" t="s">
        <v>1105</v>
      </c>
      <c r="P232" s="155">
        <v>11</v>
      </c>
      <c r="Q232" s="114">
        <v>16</v>
      </c>
      <c r="R232" s="115">
        <v>31</v>
      </c>
      <c r="S232" s="114">
        <v>0</v>
      </c>
      <c r="T232" s="114">
        <v>0</v>
      </c>
      <c r="U232" s="114">
        <v>5</v>
      </c>
      <c r="V232" s="114">
        <v>0</v>
      </c>
      <c r="W232" s="114">
        <v>0</v>
      </c>
      <c r="X232" s="114" t="s">
        <v>1105</v>
      </c>
      <c r="Y232" s="114">
        <v>0</v>
      </c>
      <c r="Z232" s="114">
        <v>9</v>
      </c>
      <c r="AA232" s="114">
        <v>0</v>
      </c>
      <c r="AB232" s="115" t="s">
        <v>1105</v>
      </c>
      <c r="AC232" s="116">
        <v>42</v>
      </c>
      <c r="AD232" s="117">
        <v>13</v>
      </c>
      <c r="AE232" s="114">
        <v>8</v>
      </c>
      <c r="AF232" s="114">
        <v>5</v>
      </c>
      <c r="AG232" s="114" t="s">
        <v>1105</v>
      </c>
      <c r="AH232" s="115" t="s">
        <v>1105</v>
      </c>
      <c r="AI232" s="114">
        <v>7</v>
      </c>
      <c r="AJ232" s="114" t="s">
        <v>1105</v>
      </c>
      <c r="AK232" s="114">
        <v>0</v>
      </c>
      <c r="AL232" s="114">
        <v>5</v>
      </c>
      <c r="AM232" s="115" t="s">
        <v>1105</v>
      </c>
      <c r="AN232" s="114" t="s">
        <v>1105</v>
      </c>
      <c r="AO232" s="115">
        <v>8</v>
      </c>
      <c r="AP232" s="114">
        <v>6</v>
      </c>
      <c r="AQ232" s="114" t="s">
        <v>1058</v>
      </c>
      <c r="AR232" s="114" t="s">
        <v>1058</v>
      </c>
      <c r="AS232" s="118">
        <v>25</v>
      </c>
    </row>
    <row r="233" spans="1:45" s="1" customFormat="1" ht="53.25" customHeight="1">
      <c r="A233" s="1" t="s">
        <v>260</v>
      </c>
      <c r="B233" s="1" t="s">
        <v>249</v>
      </c>
      <c r="C233" s="113" t="s">
        <v>250</v>
      </c>
      <c r="D233" s="114">
        <v>1599</v>
      </c>
      <c r="E233" s="114">
        <v>2052</v>
      </c>
      <c r="F233" s="2">
        <v>8.4</v>
      </c>
      <c r="G233" s="152">
        <v>10.7</v>
      </c>
      <c r="H233" s="154">
        <v>453</v>
      </c>
      <c r="I233" s="155">
        <v>6</v>
      </c>
      <c r="J233" s="155">
        <v>120</v>
      </c>
      <c r="K233" s="155">
        <v>118</v>
      </c>
      <c r="L233" s="155">
        <v>8</v>
      </c>
      <c r="M233" s="155" t="s">
        <v>1105</v>
      </c>
      <c r="N233" s="155">
        <v>24</v>
      </c>
      <c r="O233" s="155">
        <v>41</v>
      </c>
      <c r="P233" s="155">
        <v>130</v>
      </c>
      <c r="Q233" s="114">
        <v>126</v>
      </c>
      <c r="R233" s="115">
        <v>327</v>
      </c>
      <c r="S233" s="114">
        <v>38</v>
      </c>
      <c r="T233" s="114" t="s">
        <v>1105</v>
      </c>
      <c r="U233" s="114">
        <v>6</v>
      </c>
      <c r="V233" s="114" t="s">
        <v>1105</v>
      </c>
      <c r="W233" s="114">
        <v>17</v>
      </c>
      <c r="X233" s="114">
        <v>8</v>
      </c>
      <c r="Y233" s="114">
        <v>18</v>
      </c>
      <c r="Z233" s="114">
        <v>72</v>
      </c>
      <c r="AA233" s="114">
        <v>12</v>
      </c>
      <c r="AB233" s="115">
        <v>6</v>
      </c>
      <c r="AC233" s="116">
        <v>499</v>
      </c>
      <c r="AD233" s="117">
        <v>126</v>
      </c>
      <c r="AE233" s="114">
        <v>67</v>
      </c>
      <c r="AF233" s="114">
        <v>59</v>
      </c>
      <c r="AG233" s="114">
        <v>14</v>
      </c>
      <c r="AH233" s="115">
        <v>28</v>
      </c>
      <c r="AI233" s="114">
        <v>85</v>
      </c>
      <c r="AJ233" s="114">
        <v>22</v>
      </c>
      <c r="AK233" s="114">
        <v>11</v>
      </c>
      <c r="AL233" s="114">
        <v>39</v>
      </c>
      <c r="AM233" s="115">
        <v>13</v>
      </c>
      <c r="AN233" s="114">
        <v>53</v>
      </c>
      <c r="AO233" s="115">
        <v>72</v>
      </c>
      <c r="AP233" s="114">
        <v>41</v>
      </c>
      <c r="AQ233" s="114">
        <v>20</v>
      </c>
      <c r="AR233" s="114">
        <v>56</v>
      </c>
      <c r="AS233" s="118">
        <v>13.333333333333334</v>
      </c>
    </row>
    <row r="234" spans="1:45" s="1" customFormat="1" ht="53.25" customHeight="1">
      <c r="A234" s="1" t="s">
        <v>261</v>
      </c>
      <c r="B234" s="1" t="s">
        <v>249</v>
      </c>
      <c r="C234" s="113" t="s">
        <v>250</v>
      </c>
      <c r="D234" s="114">
        <v>529</v>
      </c>
      <c r="E234" s="114">
        <v>603</v>
      </c>
      <c r="F234" s="2">
        <v>7.1</v>
      </c>
      <c r="G234" s="152">
        <v>8</v>
      </c>
      <c r="H234" s="154">
        <v>121</v>
      </c>
      <c r="I234" s="155" t="s">
        <v>1105</v>
      </c>
      <c r="J234" s="155">
        <v>25</v>
      </c>
      <c r="K234" s="155">
        <v>33</v>
      </c>
      <c r="L234" s="155">
        <v>5</v>
      </c>
      <c r="M234" s="155">
        <v>0</v>
      </c>
      <c r="N234" s="155" t="s">
        <v>1105</v>
      </c>
      <c r="O234" s="155">
        <v>5</v>
      </c>
      <c r="P234" s="155">
        <v>47</v>
      </c>
      <c r="Q234" s="114">
        <v>21</v>
      </c>
      <c r="R234" s="115">
        <v>100</v>
      </c>
      <c r="S234" s="114" t="s">
        <v>1105</v>
      </c>
      <c r="T234" s="114" t="s">
        <v>1105</v>
      </c>
      <c r="U234" s="114">
        <v>9</v>
      </c>
      <c r="V234" s="114">
        <v>0</v>
      </c>
      <c r="W234" s="114" t="s">
        <v>1105</v>
      </c>
      <c r="X234" s="114">
        <v>7</v>
      </c>
      <c r="Y234" s="114">
        <v>0</v>
      </c>
      <c r="Z234" s="114">
        <v>12</v>
      </c>
      <c r="AA234" s="114" t="s">
        <v>1105</v>
      </c>
      <c r="AB234" s="115" t="s">
        <v>1105</v>
      </c>
      <c r="AC234" s="116">
        <v>129</v>
      </c>
      <c r="AD234" s="117">
        <v>39</v>
      </c>
      <c r="AE234" s="114">
        <v>18</v>
      </c>
      <c r="AF234" s="114">
        <v>21</v>
      </c>
      <c r="AG234" s="114" t="s">
        <v>1105</v>
      </c>
      <c r="AH234" s="115">
        <v>11</v>
      </c>
      <c r="AI234" s="114">
        <v>19</v>
      </c>
      <c r="AJ234" s="114">
        <v>7</v>
      </c>
      <c r="AK234" s="114" t="s">
        <v>1105</v>
      </c>
      <c r="AL234" s="114">
        <v>8</v>
      </c>
      <c r="AM234" s="115" t="s">
        <v>1105</v>
      </c>
      <c r="AN234" s="114">
        <v>13</v>
      </c>
      <c r="AO234" s="115">
        <v>37</v>
      </c>
      <c r="AP234" s="114">
        <v>21</v>
      </c>
      <c r="AQ234" s="114">
        <v>6</v>
      </c>
      <c r="AR234" s="114">
        <v>22</v>
      </c>
      <c r="AS234" s="118">
        <v>5.5555555555555554</v>
      </c>
    </row>
    <row r="235" spans="1:45" s="1" customFormat="1" ht="53.25" customHeight="1">
      <c r="A235" s="1" t="s">
        <v>262</v>
      </c>
      <c r="B235" s="1" t="s">
        <v>249</v>
      </c>
      <c r="C235" s="113" t="s">
        <v>250</v>
      </c>
      <c r="D235" s="114">
        <v>4420</v>
      </c>
      <c r="E235" s="114">
        <v>6552</v>
      </c>
      <c r="F235" s="2">
        <v>6.5</v>
      </c>
      <c r="G235" s="152">
        <v>9.6999999999999993</v>
      </c>
      <c r="H235" s="154">
        <v>1390</v>
      </c>
      <c r="I235" s="155">
        <v>33</v>
      </c>
      <c r="J235" s="155">
        <v>319</v>
      </c>
      <c r="K235" s="155">
        <v>379</v>
      </c>
      <c r="L235" s="155">
        <v>49</v>
      </c>
      <c r="M235" s="155">
        <v>18</v>
      </c>
      <c r="N235" s="155">
        <v>47</v>
      </c>
      <c r="O235" s="155">
        <v>65</v>
      </c>
      <c r="P235" s="155">
        <v>480</v>
      </c>
      <c r="Q235" s="114">
        <v>275</v>
      </c>
      <c r="R235" s="115">
        <v>1115</v>
      </c>
      <c r="S235" s="114">
        <v>59</v>
      </c>
      <c r="T235" s="114">
        <v>27</v>
      </c>
      <c r="U235" s="114">
        <v>37</v>
      </c>
      <c r="V235" s="114">
        <v>56</v>
      </c>
      <c r="W235" s="114">
        <v>133</v>
      </c>
      <c r="X235" s="114">
        <v>52</v>
      </c>
      <c r="Y235" s="114">
        <v>95</v>
      </c>
      <c r="Z235" s="114">
        <v>75</v>
      </c>
      <c r="AA235" s="114">
        <v>47</v>
      </c>
      <c r="AB235" s="115">
        <v>17</v>
      </c>
      <c r="AC235" s="116">
        <v>1702</v>
      </c>
      <c r="AD235" s="117">
        <v>428</v>
      </c>
      <c r="AE235" s="114">
        <v>235</v>
      </c>
      <c r="AF235" s="114">
        <v>193</v>
      </c>
      <c r="AG235" s="114">
        <v>41</v>
      </c>
      <c r="AH235" s="115">
        <v>99</v>
      </c>
      <c r="AI235" s="114">
        <v>281</v>
      </c>
      <c r="AJ235" s="114">
        <v>82</v>
      </c>
      <c r="AK235" s="114">
        <v>35</v>
      </c>
      <c r="AL235" s="114">
        <v>102</v>
      </c>
      <c r="AM235" s="115">
        <v>62</v>
      </c>
      <c r="AN235" s="114">
        <v>151</v>
      </c>
      <c r="AO235" s="115">
        <v>343</v>
      </c>
      <c r="AP235" s="114">
        <v>116</v>
      </c>
      <c r="AQ235" s="114">
        <v>88</v>
      </c>
      <c r="AR235" s="114">
        <v>183</v>
      </c>
      <c r="AS235" s="118">
        <v>14.728682170542637</v>
      </c>
    </row>
    <row r="236" spans="1:45" s="1" customFormat="1" ht="53.25" customHeight="1">
      <c r="A236" s="1" t="s">
        <v>263</v>
      </c>
      <c r="B236" s="1" t="s">
        <v>249</v>
      </c>
      <c r="C236" s="113" t="s">
        <v>250</v>
      </c>
      <c r="D236" s="114">
        <v>301</v>
      </c>
      <c r="E236" s="114">
        <v>398</v>
      </c>
      <c r="F236" s="2">
        <v>4.7</v>
      </c>
      <c r="G236" s="152">
        <v>6.2</v>
      </c>
      <c r="H236" s="154">
        <v>85</v>
      </c>
      <c r="I236" s="155" t="s">
        <v>1105</v>
      </c>
      <c r="J236" s="155">
        <v>24</v>
      </c>
      <c r="K236" s="155">
        <v>31</v>
      </c>
      <c r="L236" s="155" t="s">
        <v>1105</v>
      </c>
      <c r="M236" s="155" t="s">
        <v>1105</v>
      </c>
      <c r="N236" s="155" t="s">
        <v>1105</v>
      </c>
      <c r="O236" s="155">
        <v>6</v>
      </c>
      <c r="P236" s="155">
        <v>15</v>
      </c>
      <c r="Q236" s="114">
        <v>22</v>
      </c>
      <c r="R236" s="115">
        <v>64</v>
      </c>
      <c r="S236" s="114">
        <v>7</v>
      </c>
      <c r="T236" s="114">
        <v>0</v>
      </c>
      <c r="U236" s="114" t="s">
        <v>1105</v>
      </c>
      <c r="V236" s="114" t="s">
        <v>1105</v>
      </c>
      <c r="W236" s="114" t="s">
        <v>1105</v>
      </c>
      <c r="X236" s="114" t="s">
        <v>1105</v>
      </c>
      <c r="Y236" s="114">
        <v>6</v>
      </c>
      <c r="Z236" s="114" t="s">
        <v>1105</v>
      </c>
      <c r="AA236" s="114" t="s">
        <v>1105</v>
      </c>
      <c r="AB236" s="115">
        <v>0</v>
      </c>
      <c r="AC236" s="116">
        <v>83</v>
      </c>
      <c r="AD236" s="117">
        <v>35</v>
      </c>
      <c r="AE236" s="114">
        <v>24</v>
      </c>
      <c r="AF236" s="114">
        <v>11</v>
      </c>
      <c r="AG236" s="114">
        <v>10</v>
      </c>
      <c r="AH236" s="115">
        <v>9</v>
      </c>
      <c r="AI236" s="114">
        <v>16</v>
      </c>
      <c r="AJ236" s="114">
        <v>6</v>
      </c>
      <c r="AK236" s="114" t="s">
        <v>1105</v>
      </c>
      <c r="AL236" s="114">
        <v>5</v>
      </c>
      <c r="AM236" s="115" t="s">
        <v>1105</v>
      </c>
      <c r="AN236" s="114" t="s">
        <v>1105</v>
      </c>
      <c r="AO236" s="115">
        <v>12</v>
      </c>
      <c r="AP236" s="114">
        <v>10</v>
      </c>
      <c r="AQ236" s="114" t="s">
        <v>1058</v>
      </c>
      <c r="AR236" s="114" t="s">
        <v>1058</v>
      </c>
      <c r="AS236" s="118">
        <v>0</v>
      </c>
    </row>
    <row r="237" spans="1:45" s="1" customFormat="1" ht="53.25" customHeight="1">
      <c r="A237" s="1" t="s">
        <v>264</v>
      </c>
      <c r="B237" s="1" t="s">
        <v>249</v>
      </c>
      <c r="C237" s="113" t="s">
        <v>265</v>
      </c>
      <c r="D237" s="114">
        <v>42</v>
      </c>
      <c r="E237" s="114">
        <v>43</v>
      </c>
      <c r="F237" s="2">
        <v>3.9</v>
      </c>
      <c r="G237" s="152">
        <v>4</v>
      </c>
      <c r="H237" s="154">
        <v>7</v>
      </c>
      <c r="I237" s="155">
        <v>0</v>
      </c>
      <c r="J237" s="155" t="s">
        <v>1105</v>
      </c>
      <c r="K237" s="155" t="s">
        <v>1105</v>
      </c>
      <c r="L237" s="155" t="s">
        <v>1105</v>
      </c>
      <c r="M237" s="155">
        <v>0</v>
      </c>
      <c r="N237" s="155" t="s">
        <v>1105</v>
      </c>
      <c r="O237" s="155">
        <v>0</v>
      </c>
      <c r="P237" s="155">
        <v>0</v>
      </c>
      <c r="Q237" s="114">
        <v>5</v>
      </c>
      <c r="R237" s="115" t="s">
        <v>1105</v>
      </c>
      <c r="S237" s="114" t="s">
        <v>1105</v>
      </c>
      <c r="T237" s="114">
        <v>0</v>
      </c>
      <c r="U237" s="114">
        <v>5</v>
      </c>
      <c r="V237" s="114">
        <v>0</v>
      </c>
      <c r="W237" s="114">
        <v>0</v>
      </c>
      <c r="X237" s="114">
        <v>0</v>
      </c>
      <c r="Y237" s="114">
        <v>0</v>
      </c>
      <c r="Z237" s="114">
        <v>0</v>
      </c>
      <c r="AA237" s="114">
        <v>0</v>
      </c>
      <c r="AB237" s="115">
        <v>0</v>
      </c>
      <c r="AC237" s="116">
        <v>7</v>
      </c>
      <c r="AD237" s="117" t="s">
        <v>1105</v>
      </c>
      <c r="AE237" s="114" t="s">
        <v>1105</v>
      </c>
      <c r="AF237" s="114" t="s">
        <v>1105</v>
      </c>
      <c r="AG237" s="114">
        <v>0</v>
      </c>
      <c r="AH237" s="115" t="s">
        <v>1105</v>
      </c>
      <c r="AI237" s="114" t="s">
        <v>1105</v>
      </c>
      <c r="AJ237" s="114">
        <v>0</v>
      </c>
      <c r="AK237" s="114" t="s">
        <v>1105</v>
      </c>
      <c r="AL237" s="114" t="s">
        <v>1105</v>
      </c>
      <c r="AM237" s="115">
        <v>0</v>
      </c>
      <c r="AN237" s="114">
        <v>0</v>
      </c>
      <c r="AO237" s="115">
        <v>0</v>
      </c>
      <c r="AP237" s="114">
        <v>0</v>
      </c>
      <c r="AQ237" s="114">
        <v>0</v>
      </c>
      <c r="AR237" s="114">
        <v>0</v>
      </c>
      <c r="AS237" s="118">
        <v>0</v>
      </c>
    </row>
    <row r="238" spans="1:45" s="1" customFormat="1" ht="53.25" customHeight="1">
      <c r="A238" s="1" t="s">
        <v>266</v>
      </c>
      <c r="B238" s="1" t="s">
        <v>249</v>
      </c>
      <c r="C238" s="113" t="s">
        <v>265</v>
      </c>
      <c r="D238" s="114">
        <v>106</v>
      </c>
      <c r="E238" s="114">
        <v>112</v>
      </c>
      <c r="F238" s="2">
        <v>2</v>
      </c>
      <c r="G238" s="152">
        <v>2.1</v>
      </c>
      <c r="H238" s="154">
        <v>17</v>
      </c>
      <c r="I238" s="155">
        <v>0</v>
      </c>
      <c r="J238" s="155">
        <v>6</v>
      </c>
      <c r="K238" s="155">
        <v>7</v>
      </c>
      <c r="L238" s="155">
        <v>0</v>
      </c>
      <c r="M238" s="155">
        <v>0</v>
      </c>
      <c r="N238" s="155">
        <v>0</v>
      </c>
      <c r="O238" s="155">
        <v>0</v>
      </c>
      <c r="P238" s="155" t="s">
        <v>1105</v>
      </c>
      <c r="Q238" s="114">
        <v>6</v>
      </c>
      <c r="R238" s="115">
        <v>12</v>
      </c>
      <c r="S238" s="114">
        <v>0</v>
      </c>
      <c r="T238" s="114">
        <v>0</v>
      </c>
      <c r="U238" s="114" t="s">
        <v>1105</v>
      </c>
      <c r="V238" s="114">
        <v>0</v>
      </c>
      <c r="W238" s="114" t="s">
        <v>1105</v>
      </c>
      <c r="X238" s="114" t="s">
        <v>1105</v>
      </c>
      <c r="Y238" s="114">
        <v>0</v>
      </c>
      <c r="Z238" s="114">
        <v>0</v>
      </c>
      <c r="AA238" s="114" t="s">
        <v>1105</v>
      </c>
      <c r="AB238" s="115">
        <v>0</v>
      </c>
      <c r="AC238" s="116">
        <v>19</v>
      </c>
      <c r="AD238" s="117">
        <v>7</v>
      </c>
      <c r="AE238" s="114" t="s">
        <v>1105</v>
      </c>
      <c r="AF238" s="114" t="s">
        <v>1105</v>
      </c>
      <c r="AG238" s="114" t="s">
        <v>1105</v>
      </c>
      <c r="AH238" s="115" t="s">
        <v>1105</v>
      </c>
      <c r="AI238" s="114">
        <v>5</v>
      </c>
      <c r="AJ238" s="114" t="s">
        <v>1105</v>
      </c>
      <c r="AK238" s="114" t="s">
        <v>1105</v>
      </c>
      <c r="AL238" s="114" t="s">
        <v>1105</v>
      </c>
      <c r="AM238" s="115">
        <v>0</v>
      </c>
      <c r="AN238" s="114" t="s">
        <v>1105</v>
      </c>
      <c r="AO238" s="115" t="s">
        <v>1105</v>
      </c>
      <c r="AP238" s="114" t="s">
        <v>1094</v>
      </c>
      <c r="AQ238" s="114">
        <v>0</v>
      </c>
      <c r="AR238" s="114">
        <v>0</v>
      </c>
      <c r="AS238" s="118">
        <v>0</v>
      </c>
    </row>
    <row r="239" spans="1:45" s="1" customFormat="1" ht="53.25" customHeight="1">
      <c r="A239" s="1" t="s">
        <v>267</v>
      </c>
      <c r="B239" s="1" t="s">
        <v>249</v>
      </c>
      <c r="C239" s="113" t="s">
        <v>265</v>
      </c>
      <c r="D239" s="114">
        <v>70</v>
      </c>
      <c r="E239" s="114">
        <v>90</v>
      </c>
      <c r="F239" s="2">
        <v>1.7</v>
      </c>
      <c r="G239" s="152">
        <v>2.1</v>
      </c>
      <c r="H239" s="154">
        <v>27</v>
      </c>
      <c r="I239" s="155" t="s">
        <v>1105</v>
      </c>
      <c r="J239" s="155">
        <v>10</v>
      </c>
      <c r="K239" s="155">
        <v>11</v>
      </c>
      <c r="L239" s="155" t="s">
        <v>1105</v>
      </c>
      <c r="M239" s="155">
        <v>0</v>
      </c>
      <c r="N239" s="155" t="s">
        <v>1105</v>
      </c>
      <c r="O239" s="155" t="s">
        <v>1105</v>
      </c>
      <c r="P239" s="155" t="s">
        <v>1105</v>
      </c>
      <c r="Q239" s="114">
        <v>11</v>
      </c>
      <c r="R239" s="115">
        <v>16</v>
      </c>
      <c r="S239" s="114">
        <v>0</v>
      </c>
      <c r="T239" s="114">
        <v>0</v>
      </c>
      <c r="U239" s="114">
        <v>8</v>
      </c>
      <c r="V239" s="114">
        <v>0</v>
      </c>
      <c r="W239" s="114" t="s">
        <v>1105</v>
      </c>
      <c r="X239" s="114">
        <v>0</v>
      </c>
      <c r="Y239" s="114">
        <v>0</v>
      </c>
      <c r="Z239" s="114">
        <v>0</v>
      </c>
      <c r="AA239" s="114">
        <v>6</v>
      </c>
      <c r="AB239" s="115">
        <v>0</v>
      </c>
      <c r="AC239" s="116">
        <v>28</v>
      </c>
      <c r="AD239" s="117">
        <v>12</v>
      </c>
      <c r="AE239" s="114">
        <v>5</v>
      </c>
      <c r="AF239" s="114">
        <v>7</v>
      </c>
      <c r="AG239" s="114">
        <v>0</v>
      </c>
      <c r="AH239" s="115">
        <v>7</v>
      </c>
      <c r="AI239" s="114">
        <v>7</v>
      </c>
      <c r="AJ239" s="114" t="s">
        <v>1105</v>
      </c>
      <c r="AK239" s="114" t="s">
        <v>1105</v>
      </c>
      <c r="AL239" s="114" t="s">
        <v>1105</v>
      </c>
      <c r="AM239" s="115">
        <v>0</v>
      </c>
      <c r="AN239" s="114">
        <v>0</v>
      </c>
      <c r="AO239" s="115" t="s">
        <v>1105</v>
      </c>
      <c r="AP239" s="114" t="s">
        <v>1094</v>
      </c>
      <c r="AQ239" s="114">
        <v>0</v>
      </c>
      <c r="AR239" s="114" t="s">
        <v>1058</v>
      </c>
      <c r="AS239" s="118">
        <v>0</v>
      </c>
    </row>
    <row r="240" spans="1:45" s="1" customFormat="1" ht="53.25" customHeight="1">
      <c r="A240" s="1" t="s">
        <v>268</v>
      </c>
      <c r="B240" s="1" t="s">
        <v>249</v>
      </c>
      <c r="C240" s="113" t="s">
        <v>265</v>
      </c>
      <c r="D240" s="114">
        <v>1230</v>
      </c>
      <c r="E240" s="114">
        <v>1855</v>
      </c>
      <c r="F240" s="2">
        <v>2.6</v>
      </c>
      <c r="G240" s="152">
        <v>3.9</v>
      </c>
      <c r="H240" s="154">
        <v>364</v>
      </c>
      <c r="I240" s="155" t="s">
        <v>1105</v>
      </c>
      <c r="J240" s="155">
        <v>117</v>
      </c>
      <c r="K240" s="155">
        <v>103</v>
      </c>
      <c r="L240" s="155">
        <v>7</v>
      </c>
      <c r="M240" s="155" t="s">
        <v>1105</v>
      </c>
      <c r="N240" s="155">
        <v>11</v>
      </c>
      <c r="O240" s="155">
        <v>14</v>
      </c>
      <c r="P240" s="155">
        <v>105</v>
      </c>
      <c r="Q240" s="114">
        <v>70</v>
      </c>
      <c r="R240" s="115">
        <v>295</v>
      </c>
      <c r="S240" s="114">
        <v>8</v>
      </c>
      <c r="T240" s="114">
        <v>22</v>
      </c>
      <c r="U240" s="114">
        <v>11</v>
      </c>
      <c r="V240" s="114" t="s">
        <v>1105</v>
      </c>
      <c r="W240" s="114">
        <v>13</v>
      </c>
      <c r="X240" s="114">
        <v>35</v>
      </c>
      <c r="Y240" s="114" t="s">
        <v>1105</v>
      </c>
      <c r="Z240" s="114">
        <v>26</v>
      </c>
      <c r="AA240" s="114">
        <v>31</v>
      </c>
      <c r="AB240" s="115">
        <v>9</v>
      </c>
      <c r="AC240" s="116">
        <v>446</v>
      </c>
      <c r="AD240" s="117">
        <v>110</v>
      </c>
      <c r="AE240" s="114">
        <v>61</v>
      </c>
      <c r="AF240" s="114">
        <v>50</v>
      </c>
      <c r="AG240" s="114">
        <v>8</v>
      </c>
      <c r="AH240" s="115">
        <v>25</v>
      </c>
      <c r="AI240" s="114">
        <v>69</v>
      </c>
      <c r="AJ240" s="114">
        <v>24</v>
      </c>
      <c r="AK240" s="114">
        <v>10</v>
      </c>
      <c r="AL240" s="114">
        <v>29</v>
      </c>
      <c r="AM240" s="115">
        <v>6</v>
      </c>
      <c r="AN240" s="114">
        <v>52</v>
      </c>
      <c r="AO240" s="115">
        <v>49</v>
      </c>
      <c r="AP240" s="114">
        <v>22</v>
      </c>
      <c r="AQ240" s="114">
        <v>20</v>
      </c>
      <c r="AR240" s="114">
        <v>54</v>
      </c>
      <c r="AS240" s="118">
        <v>4.6511627906976747</v>
      </c>
    </row>
    <row r="241" spans="1:45" s="1" customFormat="1" ht="53.25" customHeight="1">
      <c r="A241" s="1" t="s">
        <v>269</v>
      </c>
      <c r="B241" s="1" t="s">
        <v>249</v>
      </c>
      <c r="C241" s="113" t="s">
        <v>265</v>
      </c>
      <c r="D241" s="114">
        <v>12</v>
      </c>
      <c r="E241" s="114">
        <v>11</v>
      </c>
      <c r="F241" s="2">
        <v>1.7</v>
      </c>
      <c r="G241" s="152">
        <v>1.5</v>
      </c>
      <c r="H241" s="154" t="s">
        <v>1105</v>
      </c>
      <c r="I241" s="155">
        <v>0</v>
      </c>
      <c r="J241" s="155" t="s">
        <v>1105</v>
      </c>
      <c r="K241" s="155" t="s">
        <v>1105</v>
      </c>
      <c r="L241" s="155">
        <v>0</v>
      </c>
      <c r="M241" s="155">
        <v>0</v>
      </c>
      <c r="N241" s="155">
        <v>0</v>
      </c>
      <c r="O241" s="155" t="s">
        <v>1105</v>
      </c>
      <c r="P241" s="155">
        <v>0</v>
      </c>
      <c r="Q241" s="114" t="s">
        <v>1105</v>
      </c>
      <c r="R241" s="115" t="s">
        <v>1105</v>
      </c>
      <c r="S241" s="114">
        <v>0</v>
      </c>
      <c r="T241" s="114">
        <v>0</v>
      </c>
      <c r="U241" s="114" t="s">
        <v>1105</v>
      </c>
      <c r="V241" s="114">
        <v>0</v>
      </c>
      <c r="W241" s="114">
        <v>0</v>
      </c>
      <c r="X241" s="114" t="s">
        <v>1105</v>
      </c>
      <c r="Y241" s="114">
        <v>0</v>
      </c>
      <c r="Z241" s="114">
        <v>0</v>
      </c>
      <c r="AA241" s="114">
        <v>0</v>
      </c>
      <c r="AB241" s="115">
        <v>0</v>
      </c>
      <c r="AC241" s="116" t="s">
        <v>1105</v>
      </c>
      <c r="AD241" s="117" t="s">
        <v>1105</v>
      </c>
      <c r="AE241" s="114">
        <v>0</v>
      </c>
      <c r="AF241" s="114" t="s">
        <v>1105</v>
      </c>
      <c r="AG241" s="114">
        <v>0</v>
      </c>
      <c r="AH241" s="115">
        <v>0</v>
      </c>
      <c r="AI241" s="114">
        <v>0</v>
      </c>
      <c r="AJ241" s="114">
        <v>0</v>
      </c>
      <c r="AK241" s="114">
        <v>0</v>
      </c>
      <c r="AL241" s="114">
        <v>0</v>
      </c>
      <c r="AM241" s="115">
        <v>0</v>
      </c>
      <c r="AN241" s="114">
        <v>0</v>
      </c>
      <c r="AO241" s="115">
        <v>0</v>
      </c>
      <c r="AP241" s="114">
        <v>0</v>
      </c>
      <c r="AQ241" s="114">
        <v>0</v>
      </c>
      <c r="AR241" s="114">
        <v>0</v>
      </c>
      <c r="AS241" s="118">
        <v>0</v>
      </c>
    </row>
    <row r="242" spans="1:45" s="1" customFormat="1" ht="53.25" customHeight="1">
      <c r="A242" s="1" t="s">
        <v>270</v>
      </c>
      <c r="B242" s="1" t="s">
        <v>249</v>
      </c>
      <c r="C242" s="113" t="s">
        <v>265</v>
      </c>
      <c r="D242" s="114">
        <v>15</v>
      </c>
      <c r="E242" s="114">
        <v>25</v>
      </c>
      <c r="F242" s="2">
        <v>0.6</v>
      </c>
      <c r="G242" s="152">
        <v>0.9</v>
      </c>
      <c r="H242" s="154" t="s">
        <v>1105</v>
      </c>
      <c r="I242" s="155">
        <v>0</v>
      </c>
      <c r="J242" s="155" t="s">
        <v>1105</v>
      </c>
      <c r="K242" s="155" t="s">
        <v>1105</v>
      </c>
      <c r="L242" s="155">
        <v>0</v>
      </c>
      <c r="M242" s="155">
        <v>0</v>
      </c>
      <c r="N242" s="155">
        <v>0</v>
      </c>
      <c r="O242" s="155">
        <v>0</v>
      </c>
      <c r="P242" s="155">
        <v>0</v>
      </c>
      <c r="Q242" s="114" t="s">
        <v>1105</v>
      </c>
      <c r="R242" s="115" t="s">
        <v>1105</v>
      </c>
      <c r="S242" s="114">
        <v>0</v>
      </c>
      <c r="T242" s="114">
        <v>0</v>
      </c>
      <c r="U242" s="114" t="s">
        <v>1105</v>
      </c>
      <c r="V242" s="114">
        <v>0</v>
      </c>
      <c r="W242" s="114" t="s">
        <v>1105</v>
      </c>
      <c r="X242" s="114" t="s">
        <v>1105</v>
      </c>
      <c r="Y242" s="114">
        <v>0</v>
      </c>
      <c r="Z242" s="114">
        <v>0</v>
      </c>
      <c r="AA242" s="114">
        <v>0</v>
      </c>
      <c r="AB242" s="115">
        <v>0</v>
      </c>
      <c r="AC242" s="116" t="s">
        <v>1105</v>
      </c>
      <c r="AD242" s="117" t="s">
        <v>1105</v>
      </c>
      <c r="AE242" s="114">
        <v>0</v>
      </c>
      <c r="AF242" s="114" t="s">
        <v>1105</v>
      </c>
      <c r="AG242" s="114">
        <v>0</v>
      </c>
      <c r="AH242" s="115">
        <v>0</v>
      </c>
      <c r="AI242" s="114" t="s">
        <v>1105</v>
      </c>
      <c r="AJ242" s="114">
        <v>0</v>
      </c>
      <c r="AK242" s="114">
        <v>0</v>
      </c>
      <c r="AL242" s="114" t="s">
        <v>1105</v>
      </c>
      <c r="AM242" s="115">
        <v>0</v>
      </c>
      <c r="AN242" s="114">
        <v>0</v>
      </c>
      <c r="AO242" s="115">
        <v>0</v>
      </c>
      <c r="AP242" s="114" t="s">
        <v>1094</v>
      </c>
      <c r="AQ242" s="114">
        <v>0</v>
      </c>
      <c r="AR242" s="114">
        <v>0</v>
      </c>
      <c r="AS242" s="118">
        <v>0</v>
      </c>
    </row>
    <row r="243" spans="1:45" s="1" customFormat="1" ht="53.25" customHeight="1">
      <c r="A243" s="1" t="s">
        <v>271</v>
      </c>
      <c r="B243" s="1" t="s">
        <v>249</v>
      </c>
      <c r="C243" s="113" t="s">
        <v>265</v>
      </c>
      <c r="D243" s="114">
        <v>52</v>
      </c>
      <c r="E243" s="114">
        <v>56</v>
      </c>
      <c r="F243" s="2">
        <v>1.8</v>
      </c>
      <c r="G243" s="152">
        <v>1.9</v>
      </c>
      <c r="H243" s="154">
        <v>14</v>
      </c>
      <c r="I243" s="155">
        <v>0</v>
      </c>
      <c r="J243" s="155" t="s">
        <v>1105</v>
      </c>
      <c r="K243" s="155">
        <v>6</v>
      </c>
      <c r="L243" s="155">
        <v>0</v>
      </c>
      <c r="M243" s="155">
        <v>0</v>
      </c>
      <c r="N243" s="155">
        <v>0</v>
      </c>
      <c r="O243" s="155" t="s">
        <v>1105</v>
      </c>
      <c r="P243" s="155" t="s">
        <v>1105</v>
      </c>
      <c r="Q243" s="114">
        <v>7</v>
      </c>
      <c r="R243" s="115">
        <v>7</v>
      </c>
      <c r="S243" s="114">
        <v>0</v>
      </c>
      <c r="T243" s="114">
        <v>0</v>
      </c>
      <c r="U243" s="114" t="s">
        <v>1105</v>
      </c>
      <c r="V243" s="114">
        <v>0</v>
      </c>
      <c r="W243" s="114">
        <v>0</v>
      </c>
      <c r="X243" s="114" t="s">
        <v>1105</v>
      </c>
      <c r="Y243" s="114">
        <v>0</v>
      </c>
      <c r="Z243" s="114">
        <v>0</v>
      </c>
      <c r="AA243" s="114" t="s">
        <v>1105</v>
      </c>
      <c r="AB243" s="115" t="s">
        <v>1105</v>
      </c>
      <c r="AC243" s="116">
        <v>12</v>
      </c>
      <c r="AD243" s="117">
        <v>6</v>
      </c>
      <c r="AE243" s="114" t="s">
        <v>1105</v>
      </c>
      <c r="AF243" s="114" t="s">
        <v>1105</v>
      </c>
      <c r="AG243" s="114" t="s">
        <v>1105</v>
      </c>
      <c r="AH243" s="115" t="s">
        <v>1105</v>
      </c>
      <c r="AI243" s="114" t="s">
        <v>1105</v>
      </c>
      <c r="AJ243" s="114" t="s">
        <v>1105</v>
      </c>
      <c r="AK243" s="114" t="s">
        <v>1105</v>
      </c>
      <c r="AL243" s="114" t="s">
        <v>1105</v>
      </c>
      <c r="AM243" s="115">
        <v>0</v>
      </c>
      <c r="AN243" s="114" t="s">
        <v>1105</v>
      </c>
      <c r="AO243" s="115" t="s">
        <v>1105</v>
      </c>
      <c r="AP243" s="114" t="s">
        <v>1094</v>
      </c>
      <c r="AQ243" s="114" t="s">
        <v>1058</v>
      </c>
      <c r="AR243" s="114" t="s">
        <v>1058</v>
      </c>
      <c r="AS243" s="118">
        <v>100</v>
      </c>
    </row>
    <row r="244" spans="1:45" s="1" customFormat="1" ht="53.25" customHeight="1">
      <c r="A244" s="1" t="s">
        <v>272</v>
      </c>
      <c r="B244" s="1" t="s">
        <v>249</v>
      </c>
      <c r="C244" s="113" t="s">
        <v>265</v>
      </c>
      <c r="D244" s="114">
        <v>48</v>
      </c>
      <c r="E244" s="114">
        <v>69</v>
      </c>
      <c r="F244" s="2">
        <v>1.6</v>
      </c>
      <c r="G244" s="152">
        <v>2.2999999999999998</v>
      </c>
      <c r="H244" s="154">
        <v>14</v>
      </c>
      <c r="I244" s="155">
        <v>0</v>
      </c>
      <c r="J244" s="155">
        <v>5</v>
      </c>
      <c r="K244" s="155" t="s">
        <v>1105</v>
      </c>
      <c r="L244" s="155">
        <v>0</v>
      </c>
      <c r="M244" s="155">
        <v>0</v>
      </c>
      <c r="N244" s="155">
        <v>0</v>
      </c>
      <c r="O244" s="155" t="s">
        <v>1105</v>
      </c>
      <c r="P244" s="155" t="s">
        <v>1105</v>
      </c>
      <c r="Q244" s="114">
        <v>6</v>
      </c>
      <c r="R244" s="115">
        <v>8</v>
      </c>
      <c r="S244" s="114">
        <v>0</v>
      </c>
      <c r="T244" s="114">
        <v>0</v>
      </c>
      <c r="U244" s="114" t="s">
        <v>1105</v>
      </c>
      <c r="V244" s="114">
        <v>0</v>
      </c>
      <c r="W244" s="114">
        <v>0</v>
      </c>
      <c r="X244" s="114" t="s">
        <v>1105</v>
      </c>
      <c r="Y244" s="114">
        <v>0</v>
      </c>
      <c r="Z244" s="114" t="s">
        <v>1105</v>
      </c>
      <c r="AA244" s="114" t="s">
        <v>1105</v>
      </c>
      <c r="AB244" s="115">
        <v>0</v>
      </c>
      <c r="AC244" s="116">
        <v>18</v>
      </c>
      <c r="AD244" s="117" t="s">
        <v>1105</v>
      </c>
      <c r="AE244" s="114" t="s">
        <v>1105</v>
      </c>
      <c r="AF244" s="114" t="s">
        <v>1105</v>
      </c>
      <c r="AG244" s="114" t="s">
        <v>1105</v>
      </c>
      <c r="AH244" s="115">
        <v>0</v>
      </c>
      <c r="AI244" s="114" t="s">
        <v>1105</v>
      </c>
      <c r="AJ244" s="114" t="s">
        <v>1105</v>
      </c>
      <c r="AK244" s="114">
        <v>0</v>
      </c>
      <c r="AL244" s="114" t="s">
        <v>1105</v>
      </c>
      <c r="AM244" s="115" t="s">
        <v>1105</v>
      </c>
      <c r="AN244" s="114" t="s">
        <v>1105</v>
      </c>
      <c r="AO244" s="115" t="s">
        <v>1105</v>
      </c>
      <c r="AP244" s="114" t="s">
        <v>1094</v>
      </c>
      <c r="AQ244" s="114" t="s">
        <v>1058</v>
      </c>
      <c r="AR244" s="114" t="s">
        <v>1058</v>
      </c>
      <c r="AS244" s="118">
        <v>0</v>
      </c>
    </row>
    <row r="245" spans="1:45" s="1" customFormat="1" ht="53.25" customHeight="1">
      <c r="A245" s="1" t="s">
        <v>273</v>
      </c>
      <c r="B245" s="1" t="s">
        <v>274</v>
      </c>
      <c r="C245" s="113" t="s">
        <v>275</v>
      </c>
      <c r="D245" s="114">
        <v>16</v>
      </c>
      <c r="E245" s="114">
        <v>20</v>
      </c>
      <c r="F245" s="2">
        <v>0.6</v>
      </c>
      <c r="G245" s="152">
        <v>0.8</v>
      </c>
      <c r="H245" s="154">
        <v>5</v>
      </c>
      <c r="I245" s="155">
        <v>0</v>
      </c>
      <c r="J245" s="155" t="s">
        <v>1105</v>
      </c>
      <c r="K245" s="155" t="s">
        <v>1105</v>
      </c>
      <c r="L245" s="155">
        <v>0</v>
      </c>
      <c r="M245" s="155">
        <v>0</v>
      </c>
      <c r="N245" s="155">
        <v>0</v>
      </c>
      <c r="O245" s="155">
        <v>0</v>
      </c>
      <c r="P245" s="155" t="s">
        <v>1105</v>
      </c>
      <c r="Q245" s="114" t="s">
        <v>1105</v>
      </c>
      <c r="R245" s="115" t="s">
        <v>1105</v>
      </c>
      <c r="S245" s="114">
        <v>0</v>
      </c>
      <c r="T245" s="114" t="s">
        <v>1105</v>
      </c>
      <c r="U245" s="114">
        <v>0</v>
      </c>
      <c r="V245" s="114">
        <v>0</v>
      </c>
      <c r="W245" s="114">
        <v>0</v>
      </c>
      <c r="X245" s="114">
        <v>0</v>
      </c>
      <c r="Y245" s="114">
        <v>0</v>
      </c>
      <c r="Z245" s="114">
        <v>0</v>
      </c>
      <c r="AA245" s="114" t="s">
        <v>1105</v>
      </c>
      <c r="AB245" s="115">
        <v>0</v>
      </c>
      <c r="AC245" s="116">
        <v>6</v>
      </c>
      <c r="AD245" s="117" t="s">
        <v>1105</v>
      </c>
      <c r="AE245" s="114" t="s">
        <v>1105</v>
      </c>
      <c r="AF245" s="114">
        <v>0</v>
      </c>
      <c r="AG245" s="114">
        <v>0</v>
      </c>
      <c r="AH245" s="115">
        <v>0</v>
      </c>
      <c r="AI245" s="114" t="s">
        <v>1105</v>
      </c>
      <c r="AJ245" s="114" t="s">
        <v>1105</v>
      </c>
      <c r="AK245" s="114">
        <v>0</v>
      </c>
      <c r="AL245" s="114" t="s">
        <v>1105</v>
      </c>
      <c r="AM245" s="115">
        <v>0</v>
      </c>
      <c r="AN245" s="114">
        <v>0</v>
      </c>
      <c r="AO245" s="115" t="s">
        <v>1105</v>
      </c>
      <c r="AP245" s="114">
        <v>0</v>
      </c>
      <c r="AQ245" s="114">
        <v>0</v>
      </c>
      <c r="AR245" s="114">
        <v>0</v>
      </c>
      <c r="AS245" s="118">
        <v>0</v>
      </c>
    </row>
    <row r="246" spans="1:45" s="1" customFormat="1" ht="53.25" customHeight="1">
      <c r="A246" s="1" t="s">
        <v>276</v>
      </c>
      <c r="B246" s="1" t="s">
        <v>274</v>
      </c>
      <c r="C246" s="113" t="s">
        <v>275</v>
      </c>
      <c r="D246" s="114">
        <v>83</v>
      </c>
      <c r="E246" s="114">
        <v>113</v>
      </c>
      <c r="F246" s="2">
        <v>1.2</v>
      </c>
      <c r="G246" s="152">
        <v>1.7</v>
      </c>
      <c r="H246" s="154">
        <v>28</v>
      </c>
      <c r="I246" s="155" t="s">
        <v>1105</v>
      </c>
      <c r="J246" s="155">
        <v>8</v>
      </c>
      <c r="K246" s="155">
        <v>8</v>
      </c>
      <c r="L246" s="155" t="s">
        <v>1105</v>
      </c>
      <c r="M246" s="155">
        <v>0</v>
      </c>
      <c r="N246" s="155" t="s">
        <v>1105</v>
      </c>
      <c r="O246" s="155" t="s">
        <v>1105</v>
      </c>
      <c r="P246" s="155">
        <v>6</v>
      </c>
      <c r="Q246" s="114">
        <v>8</v>
      </c>
      <c r="R246" s="115">
        <v>19</v>
      </c>
      <c r="S246" s="114" t="s">
        <v>1105</v>
      </c>
      <c r="T246" s="114">
        <v>0</v>
      </c>
      <c r="U246" s="114" t="s">
        <v>1105</v>
      </c>
      <c r="V246" s="114">
        <v>0</v>
      </c>
      <c r="W246" s="114">
        <v>0</v>
      </c>
      <c r="X246" s="114">
        <v>6</v>
      </c>
      <c r="Y246" s="114">
        <v>0</v>
      </c>
      <c r="Z246" s="114">
        <v>0</v>
      </c>
      <c r="AA246" s="114">
        <v>5</v>
      </c>
      <c r="AB246" s="115" t="s">
        <v>1105</v>
      </c>
      <c r="AC246" s="116">
        <v>32</v>
      </c>
      <c r="AD246" s="117">
        <v>9</v>
      </c>
      <c r="AE246" s="114">
        <v>5</v>
      </c>
      <c r="AF246" s="114" t="s">
        <v>1105</v>
      </c>
      <c r="AG246" s="114">
        <v>0</v>
      </c>
      <c r="AH246" s="115" t="s">
        <v>1105</v>
      </c>
      <c r="AI246" s="114">
        <v>6</v>
      </c>
      <c r="AJ246" s="114">
        <v>5</v>
      </c>
      <c r="AK246" s="114">
        <v>0</v>
      </c>
      <c r="AL246" s="114" t="s">
        <v>1105</v>
      </c>
      <c r="AM246" s="115">
        <v>0</v>
      </c>
      <c r="AN246" s="114" t="s">
        <v>1105</v>
      </c>
      <c r="AO246" s="115" t="s">
        <v>1105</v>
      </c>
      <c r="AP246" s="114" t="s">
        <v>1094</v>
      </c>
      <c r="AQ246" s="114" t="s">
        <v>1058</v>
      </c>
      <c r="AR246" s="114" t="s">
        <v>1058</v>
      </c>
      <c r="AS246" s="118">
        <v>0</v>
      </c>
    </row>
    <row r="247" spans="1:45" s="1" customFormat="1" ht="53.25" customHeight="1">
      <c r="A247" s="1" t="s">
        <v>277</v>
      </c>
      <c r="B247" s="1" t="s">
        <v>274</v>
      </c>
      <c r="C247" s="113" t="s">
        <v>275</v>
      </c>
      <c r="D247" s="114">
        <v>146</v>
      </c>
      <c r="E247" s="114">
        <v>160</v>
      </c>
      <c r="F247" s="2">
        <v>2.2000000000000002</v>
      </c>
      <c r="G247" s="152">
        <v>2.4</v>
      </c>
      <c r="H247" s="154">
        <v>16</v>
      </c>
      <c r="I247" s="155">
        <v>0</v>
      </c>
      <c r="J247" s="155">
        <v>7</v>
      </c>
      <c r="K247" s="155" t="s">
        <v>1105</v>
      </c>
      <c r="L247" s="155">
        <v>0</v>
      </c>
      <c r="M247" s="155">
        <v>0</v>
      </c>
      <c r="N247" s="155">
        <v>0</v>
      </c>
      <c r="O247" s="155">
        <v>0</v>
      </c>
      <c r="P247" s="155">
        <v>6</v>
      </c>
      <c r="Q247" s="114">
        <v>7</v>
      </c>
      <c r="R247" s="115">
        <v>9</v>
      </c>
      <c r="S247" s="114">
        <v>0</v>
      </c>
      <c r="T247" s="114">
        <v>0</v>
      </c>
      <c r="U247" s="114" t="s">
        <v>1105</v>
      </c>
      <c r="V247" s="114">
        <v>0</v>
      </c>
      <c r="W247" s="114">
        <v>0</v>
      </c>
      <c r="X247" s="114" t="s">
        <v>1105</v>
      </c>
      <c r="Y247" s="114">
        <v>0</v>
      </c>
      <c r="Z247" s="114">
        <v>0</v>
      </c>
      <c r="AA247" s="114" t="s">
        <v>1105</v>
      </c>
      <c r="AB247" s="115">
        <v>0</v>
      </c>
      <c r="AC247" s="116">
        <v>18</v>
      </c>
      <c r="AD247" s="117" t="s">
        <v>1105</v>
      </c>
      <c r="AE247" s="114" t="s">
        <v>1105</v>
      </c>
      <c r="AF247" s="114" t="s">
        <v>1105</v>
      </c>
      <c r="AG247" s="114">
        <v>0</v>
      </c>
      <c r="AH247" s="115">
        <v>0</v>
      </c>
      <c r="AI247" s="114" t="s">
        <v>1105</v>
      </c>
      <c r="AJ247" s="114">
        <v>0</v>
      </c>
      <c r="AK247" s="114">
        <v>0</v>
      </c>
      <c r="AL247" s="114" t="s">
        <v>1105</v>
      </c>
      <c r="AM247" s="115">
        <v>0</v>
      </c>
      <c r="AN247" s="114">
        <v>0</v>
      </c>
      <c r="AO247" s="115">
        <v>5</v>
      </c>
      <c r="AP247" s="114" t="s">
        <v>1094</v>
      </c>
      <c r="AQ247" s="114">
        <v>0</v>
      </c>
      <c r="AR247" s="114">
        <v>0</v>
      </c>
      <c r="AS247" s="118">
        <v>0</v>
      </c>
    </row>
    <row r="248" spans="1:45" s="1" customFormat="1" ht="53.25" customHeight="1">
      <c r="A248" s="1" t="s">
        <v>278</v>
      </c>
      <c r="B248" s="1" t="s">
        <v>274</v>
      </c>
      <c r="C248" s="113" t="s">
        <v>275</v>
      </c>
      <c r="D248" s="114">
        <v>13</v>
      </c>
      <c r="E248" s="114">
        <v>17</v>
      </c>
      <c r="F248" s="2">
        <v>1.4</v>
      </c>
      <c r="G248" s="152">
        <v>1.8</v>
      </c>
      <c r="H248" s="154" t="s">
        <v>1105</v>
      </c>
      <c r="I248" s="155">
        <v>0</v>
      </c>
      <c r="J248" s="155" t="s">
        <v>1105</v>
      </c>
      <c r="K248" s="155" t="s">
        <v>1105</v>
      </c>
      <c r="L248" s="155">
        <v>0</v>
      </c>
      <c r="M248" s="155" t="s">
        <v>1105</v>
      </c>
      <c r="N248" s="155">
        <v>0</v>
      </c>
      <c r="O248" s="155">
        <v>0</v>
      </c>
      <c r="P248" s="155">
        <v>0</v>
      </c>
      <c r="Q248" s="114" t="s">
        <v>1105</v>
      </c>
      <c r="R248" s="115" t="s">
        <v>1105</v>
      </c>
      <c r="S248" s="114">
        <v>0</v>
      </c>
      <c r="T248" s="114">
        <v>0</v>
      </c>
      <c r="U248" s="114" t="s">
        <v>1105</v>
      </c>
      <c r="V248" s="114">
        <v>0</v>
      </c>
      <c r="W248" s="114" t="s">
        <v>1105</v>
      </c>
      <c r="X248" s="114">
        <v>0</v>
      </c>
      <c r="Y248" s="114">
        <v>0</v>
      </c>
      <c r="Z248" s="114">
        <v>0</v>
      </c>
      <c r="AA248" s="114">
        <v>0</v>
      </c>
      <c r="AB248" s="115">
        <v>0</v>
      </c>
      <c r="AC248" s="116" t="s">
        <v>1105</v>
      </c>
      <c r="AD248" s="117" t="s">
        <v>1105</v>
      </c>
      <c r="AE248" s="114" t="s">
        <v>1105</v>
      </c>
      <c r="AF248" s="114">
        <v>0</v>
      </c>
      <c r="AG248" s="114">
        <v>0</v>
      </c>
      <c r="AH248" s="115" t="s">
        <v>1105</v>
      </c>
      <c r="AI248" s="114" t="s">
        <v>1105</v>
      </c>
      <c r="AJ248" s="114" t="s">
        <v>1105</v>
      </c>
      <c r="AK248" s="114">
        <v>0</v>
      </c>
      <c r="AL248" s="114">
        <v>0</v>
      </c>
      <c r="AM248" s="115">
        <v>0</v>
      </c>
      <c r="AN248" s="114">
        <v>0</v>
      </c>
      <c r="AO248" s="115">
        <v>0</v>
      </c>
      <c r="AP248" s="114" t="s">
        <v>1094</v>
      </c>
      <c r="AQ248" s="114">
        <v>0</v>
      </c>
      <c r="AR248" s="114">
        <v>0</v>
      </c>
      <c r="AS248" s="118">
        <v>0</v>
      </c>
    </row>
    <row r="249" spans="1:45" s="1" customFormat="1" ht="53.25" customHeight="1">
      <c r="A249" s="1" t="s">
        <v>279</v>
      </c>
      <c r="B249" s="1" t="s">
        <v>274</v>
      </c>
      <c r="C249" s="113" t="s">
        <v>275</v>
      </c>
      <c r="D249" s="114">
        <v>52</v>
      </c>
      <c r="E249" s="114">
        <v>78</v>
      </c>
      <c r="F249" s="2">
        <v>0.5</v>
      </c>
      <c r="G249" s="152">
        <v>0.8</v>
      </c>
      <c r="H249" s="154">
        <v>20</v>
      </c>
      <c r="I249" s="155" t="s">
        <v>1105</v>
      </c>
      <c r="J249" s="155">
        <v>5</v>
      </c>
      <c r="K249" s="155">
        <v>9</v>
      </c>
      <c r="L249" s="155" t="s">
        <v>1105</v>
      </c>
      <c r="M249" s="155">
        <v>0</v>
      </c>
      <c r="N249" s="155" t="s">
        <v>1105</v>
      </c>
      <c r="O249" s="155" t="s">
        <v>1105</v>
      </c>
      <c r="P249" s="155" t="s">
        <v>1105</v>
      </c>
      <c r="Q249" s="114" t="s">
        <v>1105</v>
      </c>
      <c r="R249" s="115">
        <v>16</v>
      </c>
      <c r="S249" s="114" t="s">
        <v>1105</v>
      </c>
      <c r="T249" s="114" t="s">
        <v>1105</v>
      </c>
      <c r="U249" s="114">
        <v>0</v>
      </c>
      <c r="V249" s="114">
        <v>0</v>
      </c>
      <c r="W249" s="114">
        <v>0</v>
      </c>
      <c r="X249" s="114">
        <v>5</v>
      </c>
      <c r="Y249" s="114">
        <v>0</v>
      </c>
      <c r="Z249" s="114">
        <v>0</v>
      </c>
      <c r="AA249" s="114" t="s">
        <v>1105</v>
      </c>
      <c r="AB249" s="115">
        <v>0</v>
      </c>
      <c r="AC249" s="116">
        <v>25</v>
      </c>
      <c r="AD249" s="117">
        <v>9</v>
      </c>
      <c r="AE249" s="114" t="s">
        <v>1105</v>
      </c>
      <c r="AF249" s="114">
        <v>6</v>
      </c>
      <c r="AG249" s="114" t="s">
        <v>1105</v>
      </c>
      <c r="AH249" s="115" t="s">
        <v>1105</v>
      </c>
      <c r="AI249" s="114">
        <v>6</v>
      </c>
      <c r="AJ249" s="114" t="s">
        <v>1105</v>
      </c>
      <c r="AK249" s="114">
        <v>0</v>
      </c>
      <c r="AL249" s="114" t="s">
        <v>1105</v>
      </c>
      <c r="AM249" s="115" t="s">
        <v>1105</v>
      </c>
      <c r="AN249" s="114" t="s">
        <v>1105</v>
      </c>
      <c r="AO249" s="115" t="s">
        <v>1105</v>
      </c>
      <c r="AP249" s="114" t="s">
        <v>1094</v>
      </c>
      <c r="AQ249" s="114" t="s">
        <v>1058</v>
      </c>
      <c r="AR249" s="114" t="s">
        <v>1058</v>
      </c>
      <c r="AS249" s="118">
        <v>0</v>
      </c>
    </row>
    <row r="250" spans="1:45" s="1" customFormat="1" ht="53.25" customHeight="1">
      <c r="A250" s="1" t="s">
        <v>280</v>
      </c>
      <c r="B250" s="1" t="s">
        <v>274</v>
      </c>
      <c r="C250" s="113" t="s">
        <v>275</v>
      </c>
      <c r="D250" s="114">
        <v>316</v>
      </c>
      <c r="E250" s="114">
        <v>354</v>
      </c>
      <c r="F250" s="2">
        <v>2.5</v>
      </c>
      <c r="G250" s="152">
        <v>2.9</v>
      </c>
      <c r="H250" s="154">
        <v>99</v>
      </c>
      <c r="I250" s="155" t="s">
        <v>1105</v>
      </c>
      <c r="J250" s="155">
        <v>31</v>
      </c>
      <c r="K250" s="155">
        <v>26</v>
      </c>
      <c r="L250" s="155" t="s">
        <v>1105</v>
      </c>
      <c r="M250" s="155" t="s">
        <v>1105</v>
      </c>
      <c r="N250" s="155" t="s">
        <v>1105</v>
      </c>
      <c r="O250" s="155" t="s">
        <v>1105</v>
      </c>
      <c r="P250" s="155">
        <v>26</v>
      </c>
      <c r="Q250" s="114">
        <v>36</v>
      </c>
      <c r="R250" s="115">
        <v>64</v>
      </c>
      <c r="S250" s="114">
        <v>22</v>
      </c>
      <c r="T250" s="114">
        <v>0</v>
      </c>
      <c r="U250" s="114" t="s">
        <v>1105</v>
      </c>
      <c r="V250" s="114">
        <v>0</v>
      </c>
      <c r="W250" s="114" t="s">
        <v>1105</v>
      </c>
      <c r="X250" s="114">
        <v>6</v>
      </c>
      <c r="Y250" s="114">
        <v>0</v>
      </c>
      <c r="Z250" s="114" t="s">
        <v>1105</v>
      </c>
      <c r="AA250" s="114">
        <v>14</v>
      </c>
      <c r="AB250" s="115" t="s">
        <v>1105</v>
      </c>
      <c r="AC250" s="116">
        <v>99</v>
      </c>
      <c r="AD250" s="117">
        <v>29</v>
      </c>
      <c r="AE250" s="114">
        <v>14</v>
      </c>
      <c r="AF250" s="114">
        <v>15</v>
      </c>
      <c r="AG250" s="114" t="s">
        <v>1105</v>
      </c>
      <c r="AH250" s="115">
        <v>8</v>
      </c>
      <c r="AI250" s="114">
        <v>10</v>
      </c>
      <c r="AJ250" s="114" t="s">
        <v>1105</v>
      </c>
      <c r="AK250" s="114" t="s">
        <v>1105</v>
      </c>
      <c r="AL250" s="114" t="s">
        <v>1105</v>
      </c>
      <c r="AM250" s="115" t="s">
        <v>1105</v>
      </c>
      <c r="AN250" s="114" t="s">
        <v>1105</v>
      </c>
      <c r="AO250" s="115">
        <v>26</v>
      </c>
      <c r="AP250" s="114">
        <v>11</v>
      </c>
      <c r="AQ250" s="114">
        <v>0</v>
      </c>
      <c r="AR250" s="114">
        <v>0</v>
      </c>
      <c r="AS250" s="118">
        <v>0</v>
      </c>
    </row>
    <row r="251" spans="1:45" s="1" customFormat="1" ht="53.25" customHeight="1">
      <c r="A251" s="1" t="s">
        <v>281</v>
      </c>
      <c r="B251" s="1" t="s">
        <v>274</v>
      </c>
      <c r="C251" s="113" t="s">
        <v>275</v>
      </c>
      <c r="D251" s="114">
        <v>141</v>
      </c>
      <c r="E251" s="114">
        <v>246</v>
      </c>
      <c r="F251" s="2">
        <v>0.7</v>
      </c>
      <c r="G251" s="152">
        <v>1.3</v>
      </c>
      <c r="H251" s="154">
        <v>42</v>
      </c>
      <c r="I251" s="155" t="s">
        <v>1105</v>
      </c>
      <c r="J251" s="155">
        <v>16</v>
      </c>
      <c r="K251" s="155">
        <v>12</v>
      </c>
      <c r="L251" s="155" t="s">
        <v>1105</v>
      </c>
      <c r="M251" s="155">
        <v>0</v>
      </c>
      <c r="N251" s="155" t="s">
        <v>1105</v>
      </c>
      <c r="O251" s="155" t="s">
        <v>1105</v>
      </c>
      <c r="P251" s="155">
        <v>7</v>
      </c>
      <c r="Q251" s="114">
        <v>14</v>
      </c>
      <c r="R251" s="115">
        <v>28</v>
      </c>
      <c r="S251" s="114">
        <v>0</v>
      </c>
      <c r="T251" s="114" t="s">
        <v>1105</v>
      </c>
      <c r="U251" s="114" t="s">
        <v>1105</v>
      </c>
      <c r="V251" s="114" t="s">
        <v>1105</v>
      </c>
      <c r="W251" s="114" t="s">
        <v>1105</v>
      </c>
      <c r="X251" s="114">
        <v>8</v>
      </c>
      <c r="Y251" s="114">
        <v>0</v>
      </c>
      <c r="Z251" s="114">
        <v>0</v>
      </c>
      <c r="AA251" s="114">
        <v>8</v>
      </c>
      <c r="AB251" s="115" t="s">
        <v>1105</v>
      </c>
      <c r="AC251" s="116">
        <v>55</v>
      </c>
      <c r="AD251" s="117">
        <v>14</v>
      </c>
      <c r="AE251" s="114" t="s">
        <v>1105</v>
      </c>
      <c r="AF251" s="114">
        <v>9</v>
      </c>
      <c r="AG251" s="114">
        <v>0</v>
      </c>
      <c r="AH251" s="115" t="s">
        <v>1105</v>
      </c>
      <c r="AI251" s="114">
        <v>8</v>
      </c>
      <c r="AJ251" s="114" t="s">
        <v>1105</v>
      </c>
      <c r="AK251" s="114" t="s">
        <v>1105</v>
      </c>
      <c r="AL251" s="114" t="s">
        <v>1105</v>
      </c>
      <c r="AM251" s="115" t="s">
        <v>1105</v>
      </c>
      <c r="AN251" s="114" t="s">
        <v>1105</v>
      </c>
      <c r="AO251" s="115" t="s">
        <v>1105</v>
      </c>
      <c r="AP251" s="114" t="s">
        <v>1094</v>
      </c>
      <c r="AQ251" s="114" t="s">
        <v>1058</v>
      </c>
      <c r="AR251" s="114" t="s">
        <v>1058</v>
      </c>
      <c r="AS251" s="118">
        <v>40</v>
      </c>
    </row>
    <row r="252" spans="1:45" s="1" customFormat="1" ht="53.25" customHeight="1">
      <c r="A252" s="1" t="s">
        <v>282</v>
      </c>
      <c r="B252" s="1" t="s">
        <v>274</v>
      </c>
      <c r="C252" s="113" t="s">
        <v>275</v>
      </c>
      <c r="D252" s="114">
        <v>334</v>
      </c>
      <c r="E252" s="114">
        <v>423</v>
      </c>
      <c r="F252" s="2">
        <v>2.2000000000000002</v>
      </c>
      <c r="G252" s="152">
        <v>2.8</v>
      </c>
      <c r="H252" s="154">
        <v>104</v>
      </c>
      <c r="I252" s="155" t="s">
        <v>1105</v>
      </c>
      <c r="J252" s="155">
        <v>29</v>
      </c>
      <c r="K252" s="155">
        <v>18</v>
      </c>
      <c r="L252" s="155">
        <v>0</v>
      </c>
      <c r="M252" s="155">
        <v>0</v>
      </c>
      <c r="N252" s="155">
        <v>8</v>
      </c>
      <c r="O252" s="155" t="s">
        <v>1105</v>
      </c>
      <c r="P252" s="155">
        <v>43</v>
      </c>
      <c r="Q252" s="114">
        <v>15</v>
      </c>
      <c r="R252" s="115">
        <v>89</v>
      </c>
      <c r="S252" s="114" t="s">
        <v>1105</v>
      </c>
      <c r="T252" s="114" t="s">
        <v>1105</v>
      </c>
      <c r="U252" s="114" t="s">
        <v>1105</v>
      </c>
      <c r="V252" s="114">
        <v>0</v>
      </c>
      <c r="W252" s="114" t="s">
        <v>1105</v>
      </c>
      <c r="X252" s="114">
        <v>16</v>
      </c>
      <c r="Y252" s="114" t="s">
        <v>1105</v>
      </c>
      <c r="Z252" s="114">
        <v>0</v>
      </c>
      <c r="AA252" s="114">
        <v>12</v>
      </c>
      <c r="AB252" s="115">
        <v>10</v>
      </c>
      <c r="AC252" s="116">
        <v>117</v>
      </c>
      <c r="AD252" s="117">
        <v>18</v>
      </c>
      <c r="AE252" s="114">
        <v>10</v>
      </c>
      <c r="AF252" s="114">
        <v>8</v>
      </c>
      <c r="AG252" s="114" t="s">
        <v>1105</v>
      </c>
      <c r="AH252" s="115" t="s">
        <v>1105</v>
      </c>
      <c r="AI252" s="114">
        <v>8</v>
      </c>
      <c r="AJ252" s="114" t="s">
        <v>1105</v>
      </c>
      <c r="AK252" s="114">
        <v>0</v>
      </c>
      <c r="AL252" s="114">
        <v>5</v>
      </c>
      <c r="AM252" s="115" t="s">
        <v>1105</v>
      </c>
      <c r="AN252" s="114">
        <v>20</v>
      </c>
      <c r="AO252" s="115">
        <v>22</v>
      </c>
      <c r="AP252" s="114">
        <v>11</v>
      </c>
      <c r="AQ252" s="114">
        <v>19</v>
      </c>
      <c r="AR252" s="114">
        <v>23</v>
      </c>
      <c r="AS252" s="118">
        <v>0</v>
      </c>
    </row>
    <row r="253" spans="1:45" s="1" customFormat="1" ht="53.25" customHeight="1">
      <c r="A253" s="1" t="s">
        <v>283</v>
      </c>
      <c r="B253" s="1" t="s">
        <v>274</v>
      </c>
      <c r="C253" s="113" t="s">
        <v>275</v>
      </c>
      <c r="D253" s="114">
        <v>21</v>
      </c>
      <c r="E253" s="114">
        <v>29</v>
      </c>
      <c r="F253" s="2">
        <v>0.8</v>
      </c>
      <c r="G253" s="152">
        <v>1.1000000000000001</v>
      </c>
      <c r="H253" s="154">
        <v>7</v>
      </c>
      <c r="I253" s="155">
        <v>0</v>
      </c>
      <c r="J253" s="155" t="s">
        <v>1105</v>
      </c>
      <c r="K253" s="155" t="s">
        <v>1105</v>
      </c>
      <c r="L253" s="155" t="s">
        <v>1105</v>
      </c>
      <c r="M253" s="155">
        <v>0</v>
      </c>
      <c r="N253" s="155">
        <v>0</v>
      </c>
      <c r="O253" s="155">
        <v>0</v>
      </c>
      <c r="P253" s="155">
        <v>0</v>
      </c>
      <c r="Q253" s="114">
        <v>5</v>
      </c>
      <c r="R253" s="115" t="s">
        <v>1105</v>
      </c>
      <c r="S253" s="114">
        <v>0</v>
      </c>
      <c r="T253" s="114">
        <v>0</v>
      </c>
      <c r="U253" s="114" t="s">
        <v>1105</v>
      </c>
      <c r="V253" s="114">
        <v>0</v>
      </c>
      <c r="W253" s="114">
        <v>0</v>
      </c>
      <c r="X253" s="114">
        <v>0</v>
      </c>
      <c r="Y253" s="114">
        <v>0</v>
      </c>
      <c r="Z253" s="114">
        <v>0</v>
      </c>
      <c r="AA253" s="114" t="s">
        <v>1105</v>
      </c>
      <c r="AB253" s="115">
        <v>0</v>
      </c>
      <c r="AC253" s="116">
        <v>9</v>
      </c>
      <c r="AD253" s="117">
        <v>5</v>
      </c>
      <c r="AE253" s="114" t="s">
        <v>1105</v>
      </c>
      <c r="AF253" s="114" t="s">
        <v>1105</v>
      </c>
      <c r="AG253" s="114">
        <v>0</v>
      </c>
      <c r="AH253" s="115" t="s">
        <v>1105</v>
      </c>
      <c r="AI253" s="114" t="s">
        <v>1105</v>
      </c>
      <c r="AJ253" s="114" t="s">
        <v>1105</v>
      </c>
      <c r="AK253" s="114" t="s">
        <v>1105</v>
      </c>
      <c r="AL253" s="114">
        <v>0</v>
      </c>
      <c r="AM253" s="115">
        <v>0</v>
      </c>
      <c r="AN253" s="114">
        <v>0</v>
      </c>
      <c r="AO253" s="115">
        <v>0</v>
      </c>
      <c r="AP253" s="114" t="s">
        <v>1094</v>
      </c>
      <c r="AQ253" s="114">
        <v>0</v>
      </c>
      <c r="AR253" s="114">
        <v>0</v>
      </c>
      <c r="AS253" s="118">
        <v>0</v>
      </c>
    </row>
    <row r="254" spans="1:45" s="1" customFormat="1" ht="53.25" customHeight="1">
      <c r="A254" s="1" t="s">
        <v>284</v>
      </c>
      <c r="B254" s="1" t="s">
        <v>274</v>
      </c>
      <c r="C254" s="113" t="s">
        <v>275</v>
      </c>
      <c r="D254" s="114">
        <v>40</v>
      </c>
      <c r="E254" s="114">
        <v>68</v>
      </c>
      <c r="F254" s="2">
        <v>0.4</v>
      </c>
      <c r="G254" s="152">
        <v>0.7</v>
      </c>
      <c r="H254" s="154">
        <v>16</v>
      </c>
      <c r="I254" s="155" t="s">
        <v>1105</v>
      </c>
      <c r="J254" s="155">
        <v>5</v>
      </c>
      <c r="K254" s="155">
        <v>5</v>
      </c>
      <c r="L254" s="155">
        <v>0</v>
      </c>
      <c r="M254" s="155">
        <v>0</v>
      </c>
      <c r="N254" s="155" t="s">
        <v>1105</v>
      </c>
      <c r="O254" s="155">
        <v>0</v>
      </c>
      <c r="P254" s="155" t="s">
        <v>1105</v>
      </c>
      <c r="Q254" s="114" t="s">
        <v>1105</v>
      </c>
      <c r="R254" s="115">
        <v>13</v>
      </c>
      <c r="S254" s="114">
        <v>0</v>
      </c>
      <c r="T254" s="114" t="s">
        <v>1105</v>
      </c>
      <c r="U254" s="114" t="s">
        <v>1105</v>
      </c>
      <c r="V254" s="114">
        <v>0</v>
      </c>
      <c r="W254" s="114" t="s">
        <v>1105</v>
      </c>
      <c r="X254" s="114" t="s">
        <v>1105</v>
      </c>
      <c r="Y254" s="114">
        <v>0</v>
      </c>
      <c r="Z254" s="114">
        <v>0</v>
      </c>
      <c r="AA254" s="114" t="s">
        <v>1105</v>
      </c>
      <c r="AB254" s="115">
        <v>0</v>
      </c>
      <c r="AC254" s="116">
        <v>17</v>
      </c>
      <c r="AD254" s="117">
        <v>5</v>
      </c>
      <c r="AE254" s="114" t="s">
        <v>1105</v>
      </c>
      <c r="AF254" s="114" t="s">
        <v>1105</v>
      </c>
      <c r="AG254" s="114">
        <v>0</v>
      </c>
      <c r="AH254" s="115" t="s">
        <v>1105</v>
      </c>
      <c r="AI254" s="114" t="s">
        <v>1105</v>
      </c>
      <c r="AJ254" s="114" t="s">
        <v>1105</v>
      </c>
      <c r="AK254" s="114">
        <v>0</v>
      </c>
      <c r="AL254" s="114" t="s">
        <v>1105</v>
      </c>
      <c r="AM254" s="115">
        <v>0</v>
      </c>
      <c r="AN254" s="114" t="s">
        <v>1105</v>
      </c>
      <c r="AO254" s="115" t="s">
        <v>1105</v>
      </c>
      <c r="AP254" s="114" t="s">
        <v>1094</v>
      </c>
      <c r="AQ254" s="114" t="s">
        <v>1058</v>
      </c>
      <c r="AR254" s="114" t="s">
        <v>1058</v>
      </c>
      <c r="AS254" s="118">
        <v>66.666666666666657</v>
      </c>
    </row>
    <row r="255" spans="1:45" s="1" customFormat="1" ht="53.25" customHeight="1">
      <c r="A255" s="1" t="s">
        <v>285</v>
      </c>
      <c r="B255" s="1" t="s">
        <v>274</v>
      </c>
      <c r="C255" s="113" t="s">
        <v>275</v>
      </c>
      <c r="D255" s="114">
        <v>29</v>
      </c>
      <c r="E255" s="114">
        <v>28</v>
      </c>
      <c r="F255" s="2">
        <v>1.4</v>
      </c>
      <c r="G255" s="152">
        <v>1.4</v>
      </c>
      <c r="H255" s="154" t="s">
        <v>1105</v>
      </c>
      <c r="I255" s="155">
        <v>0</v>
      </c>
      <c r="J255" s="155" t="s">
        <v>1105</v>
      </c>
      <c r="K255" s="155" t="s">
        <v>1105</v>
      </c>
      <c r="L255" s="155">
        <v>0</v>
      </c>
      <c r="M255" s="155">
        <v>0</v>
      </c>
      <c r="N255" s="155">
        <v>0</v>
      </c>
      <c r="O255" s="155">
        <v>0</v>
      </c>
      <c r="P255" s="155" t="s">
        <v>1105</v>
      </c>
      <c r="Q255" s="114" t="s">
        <v>1105</v>
      </c>
      <c r="R255" s="115" t="s">
        <v>1105</v>
      </c>
      <c r="S255" s="114">
        <v>0</v>
      </c>
      <c r="T255" s="114">
        <v>0</v>
      </c>
      <c r="U255" s="114">
        <v>0</v>
      </c>
      <c r="V255" s="114">
        <v>0</v>
      </c>
      <c r="W255" s="114" t="s">
        <v>1105</v>
      </c>
      <c r="X255" s="114">
        <v>0</v>
      </c>
      <c r="Y255" s="114">
        <v>0</v>
      </c>
      <c r="Z255" s="114">
        <v>0</v>
      </c>
      <c r="AA255" s="114">
        <v>0</v>
      </c>
      <c r="AB255" s="115">
        <v>0</v>
      </c>
      <c r="AC255" s="116" t="s">
        <v>1105</v>
      </c>
      <c r="AD255" s="117" t="s">
        <v>1105</v>
      </c>
      <c r="AE255" s="114" t="s">
        <v>1105</v>
      </c>
      <c r="AF255" s="114" t="s">
        <v>1105</v>
      </c>
      <c r="AG255" s="114">
        <v>0</v>
      </c>
      <c r="AH255" s="115">
        <v>0</v>
      </c>
      <c r="AI255" s="114" t="s">
        <v>1105</v>
      </c>
      <c r="AJ255" s="114" t="s">
        <v>1105</v>
      </c>
      <c r="AK255" s="114">
        <v>0</v>
      </c>
      <c r="AL255" s="114">
        <v>0</v>
      </c>
      <c r="AM255" s="115">
        <v>0</v>
      </c>
      <c r="AN255" s="114">
        <v>0</v>
      </c>
      <c r="AO255" s="115" t="s">
        <v>1105</v>
      </c>
      <c r="AP255" s="114">
        <v>0</v>
      </c>
      <c r="AQ255" s="114">
        <v>0</v>
      </c>
      <c r="AR255" s="114">
        <v>0</v>
      </c>
      <c r="AS255" s="118">
        <v>0</v>
      </c>
    </row>
    <row r="256" spans="1:45" s="1" customFormat="1" ht="53.25" customHeight="1">
      <c r="A256" s="1" t="s">
        <v>286</v>
      </c>
      <c r="B256" s="1" t="s">
        <v>274</v>
      </c>
      <c r="C256" s="113" t="s">
        <v>275</v>
      </c>
      <c r="D256" s="114">
        <v>2</v>
      </c>
      <c r="E256" s="114">
        <v>3</v>
      </c>
      <c r="F256" s="2">
        <v>0.2</v>
      </c>
      <c r="G256" s="152">
        <v>0.3</v>
      </c>
      <c r="H256" s="154" t="s">
        <v>1105</v>
      </c>
      <c r="I256" s="155">
        <v>0</v>
      </c>
      <c r="J256" s="155" t="s">
        <v>1105</v>
      </c>
      <c r="K256" s="155">
        <v>0</v>
      </c>
      <c r="L256" s="155">
        <v>0</v>
      </c>
      <c r="M256" s="155">
        <v>0</v>
      </c>
      <c r="N256" s="155">
        <v>0</v>
      </c>
      <c r="O256" s="155">
        <v>0</v>
      </c>
      <c r="P256" s="155">
        <v>0</v>
      </c>
      <c r="Q256" s="114" t="s">
        <v>1105</v>
      </c>
      <c r="R256" s="115" t="s">
        <v>1105</v>
      </c>
      <c r="S256" s="114">
        <v>0</v>
      </c>
      <c r="T256" s="114">
        <v>0</v>
      </c>
      <c r="U256" s="114">
        <v>0</v>
      </c>
      <c r="V256" s="114">
        <v>0</v>
      </c>
      <c r="W256" s="114">
        <v>0</v>
      </c>
      <c r="X256" s="114">
        <v>0</v>
      </c>
      <c r="Y256" s="114">
        <v>0</v>
      </c>
      <c r="Z256" s="114">
        <v>0</v>
      </c>
      <c r="AA256" s="114">
        <v>0</v>
      </c>
      <c r="AB256" s="115">
        <v>0</v>
      </c>
      <c r="AC256" s="116" t="s">
        <v>1105</v>
      </c>
      <c r="AD256" s="117">
        <v>0</v>
      </c>
      <c r="AE256" s="114">
        <v>0</v>
      </c>
      <c r="AF256" s="114">
        <v>0</v>
      </c>
      <c r="AG256" s="114">
        <v>0</v>
      </c>
      <c r="AH256" s="115">
        <v>0</v>
      </c>
      <c r="AI256" s="114">
        <v>0</v>
      </c>
      <c r="AJ256" s="114">
        <v>0</v>
      </c>
      <c r="AK256" s="114">
        <v>0</v>
      </c>
      <c r="AL256" s="114">
        <v>0</v>
      </c>
      <c r="AM256" s="115">
        <v>0</v>
      </c>
      <c r="AN256" s="114">
        <v>0</v>
      </c>
      <c r="AO256" s="115">
        <v>0</v>
      </c>
      <c r="AP256" s="114">
        <v>0</v>
      </c>
      <c r="AQ256" s="114">
        <v>0</v>
      </c>
      <c r="AR256" s="114">
        <v>0</v>
      </c>
      <c r="AS256" s="118">
        <v>0</v>
      </c>
    </row>
    <row r="257" spans="1:45" s="1" customFormat="1" ht="53.25" customHeight="1">
      <c r="A257" s="1" t="s">
        <v>287</v>
      </c>
      <c r="B257" s="1" t="s">
        <v>274</v>
      </c>
      <c r="C257" s="113" t="s">
        <v>275</v>
      </c>
      <c r="D257" s="114">
        <v>75</v>
      </c>
      <c r="E257" s="114">
        <v>123</v>
      </c>
      <c r="F257" s="2">
        <v>0.8</v>
      </c>
      <c r="G257" s="152">
        <v>1.4</v>
      </c>
      <c r="H257" s="154">
        <v>24</v>
      </c>
      <c r="I257" s="155" t="s">
        <v>1105</v>
      </c>
      <c r="J257" s="155">
        <v>7</v>
      </c>
      <c r="K257" s="155">
        <v>9</v>
      </c>
      <c r="L257" s="155">
        <v>0</v>
      </c>
      <c r="M257" s="155">
        <v>0</v>
      </c>
      <c r="N257" s="155" t="s">
        <v>1105</v>
      </c>
      <c r="O257" s="155" t="s">
        <v>1105</v>
      </c>
      <c r="P257" s="155">
        <v>5</v>
      </c>
      <c r="Q257" s="114">
        <v>5</v>
      </c>
      <c r="R257" s="115">
        <v>19</v>
      </c>
      <c r="S257" s="114" t="s">
        <v>1105</v>
      </c>
      <c r="T257" s="114">
        <v>0</v>
      </c>
      <c r="U257" s="114" t="s">
        <v>1105</v>
      </c>
      <c r="V257" s="114">
        <v>0</v>
      </c>
      <c r="W257" s="114" t="s">
        <v>1105</v>
      </c>
      <c r="X257" s="114" t="s">
        <v>1105</v>
      </c>
      <c r="Y257" s="114">
        <v>0</v>
      </c>
      <c r="Z257" s="114">
        <v>0</v>
      </c>
      <c r="AA257" s="114">
        <v>6</v>
      </c>
      <c r="AB257" s="115" t="s">
        <v>1105</v>
      </c>
      <c r="AC257" s="116">
        <v>32</v>
      </c>
      <c r="AD257" s="117">
        <v>9</v>
      </c>
      <c r="AE257" s="114" t="s">
        <v>1105</v>
      </c>
      <c r="AF257" s="114">
        <v>6</v>
      </c>
      <c r="AG257" s="114">
        <v>0</v>
      </c>
      <c r="AH257" s="115">
        <v>5</v>
      </c>
      <c r="AI257" s="114">
        <v>6</v>
      </c>
      <c r="AJ257" s="114" t="s">
        <v>1105</v>
      </c>
      <c r="AK257" s="114" t="s">
        <v>1105</v>
      </c>
      <c r="AL257" s="114" t="s">
        <v>1105</v>
      </c>
      <c r="AM257" s="115" t="s">
        <v>1105</v>
      </c>
      <c r="AN257" s="114" t="s">
        <v>1105</v>
      </c>
      <c r="AO257" s="115" t="s">
        <v>1105</v>
      </c>
      <c r="AP257" s="114" t="s">
        <v>1094</v>
      </c>
      <c r="AQ257" s="114" t="s">
        <v>1058</v>
      </c>
      <c r="AR257" s="114">
        <v>5</v>
      </c>
      <c r="AS257" s="118">
        <v>0</v>
      </c>
    </row>
    <row r="258" spans="1:45" s="1" customFormat="1" ht="53.25" customHeight="1">
      <c r="A258" s="1" t="s">
        <v>288</v>
      </c>
      <c r="B258" s="1" t="s">
        <v>274</v>
      </c>
      <c r="C258" s="113" t="s">
        <v>275</v>
      </c>
      <c r="D258" s="114">
        <v>80</v>
      </c>
      <c r="E258" s="114">
        <v>107</v>
      </c>
      <c r="F258" s="2">
        <v>0.8</v>
      </c>
      <c r="G258" s="152">
        <v>1</v>
      </c>
      <c r="H258" s="154">
        <v>20</v>
      </c>
      <c r="I258" s="155">
        <v>0</v>
      </c>
      <c r="J258" s="155">
        <v>8</v>
      </c>
      <c r="K258" s="155">
        <v>5</v>
      </c>
      <c r="L258" s="155">
        <v>0</v>
      </c>
      <c r="M258" s="155">
        <v>0</v>
      </c>
      <c r="N258" s="155">
        <v>0</v>
      </c>
      <c r="O258" s="155" t="s">
        <v>1105</v>
      </c>
      <c r="P258" s="155">
        <v>6</v>
      </c>
      <c r="Q258" s="114" t="s">
        <v>1105</v>
      </c>
      <c r="R258" s="115">
        <v>18</v>
      </c>
      <c r="S258" s="114">
        <v>0</v>
      </c>
      <c r="T258" s="114">
        <v>0</v>
      </c>
      <c r="U258" s="114" t="s">
        <v>1105</v>
      </c>
      <c r="V258" s="114">
        <v>0</v>
      </c>
      <c r="W258" s="114">
        <v>0</v>
      </c>
      <c r="X258" s="114">
        <v>5</v>
      </c>
      <c r="Y258" s="114">
        <v>0</v>
      </c>
      <c r="Z258" s="114">
        <v>0</v>
      </c>
      <c r="AA258" s="114">
        <v>5</v>
      </c>
      <c r="AB258" s="115">
        <v>0</v>
      </c>
      <c r="AC258" s="116">
        <v>25</v>
      </c>
      <c r="AD258" s="117">
        <v>5</v>
      </c>
      <c r="AE258" s="114" t="s">
        <v>1105</v>
      </c>
      <c r="AF258" s="114" t="s">
        <v>1105</v>
      </c>
      <c r="AG258" s="114">
        <v>0</v>
      </c>
      <c r="AH258" s="115" t="s">
        <v>1105</v>
      </c>
      <c r="AI258" s="114" t="s">
        <v>1105</v>
      </c>
      <c r="AJ258" s="114" t="s">
        <v>1105</v>
      </c>
      <c r="AK258" s="114">
        <v>0</v>
      </c>
      <c r="AL258" s="114" t="s">
        <v>1105</v>
      </c>
      <c r="AM258" s="115" t="s">
        <v>1105</v>
      </c>
      <c r="AN258" s="114" t="s">
        <v>1105</v>
      </c>
      <c r="AO258" s="115">
        <v>6</v>
      </c>
      <c r="AP258" s="114" t="s">
        <v>1094</v>
      </c>
      <c r="AQ258" s="114">
        <v>0</v>
      </c>
      <c r="AR258" s="114">
        <v>0</v>
      </c>
      <c r="AS258" s="118">
        <v>0</v>
      </c>
    </row>
    <row r="259" spans="1:45" s="1" customFormat="1" ht="53.25" customHeight="1">
      <c r="A259" s="1" t="s">
        <v>289</v>
      </c>
      <c r="B259" s="1" t="s">
        <v>274</v>
      </c>
      <c r="C259" s="113" t="s">
        <v>275</v>
      </c>
      <c r="D259" s="114">
        <v>59</v>
      </c>
      <c r="E259" s="114">
        <v>106</v>
      </c>
      <c r="F259" s="2">
        <v>0.8</v>
      </c>
      <c r="G259" s="152">
        <v>1.5</v>
      </c>
      <c r="H259" s="154">
        <v>16</v>
      </c>
      <c r="I259" s="155" t="s">
        <v>1105</v>
      </c>
      <c r="J259" s="155" t="s">
        <v>1105</v>
      </c>
      <c r="K259" s="155">
        <v>5</v>
      </c>
      <c r="L259" s="155">
        <v>0</v>
      </c>
      <c r="M259" s="155">
        <v>0</v>
      </c>
      <c r="N259" s="155">
        <v>0</v>
      </c>
      <c r="O259" s="155" t="s">
        <v>1105</v>
      </c>
      <c r="P259" s="155">
        <v>5</v>
      </c>
      <c r="Q259" s="114" t="s">
        <v>1105</v>
      </c>
      <c r="R259" s="115">
        <v>13</v>
      </c>
      <c r="S259" s="114">
        <v>0</v>
      </c>
      <c r="T259" s="114">
        <v>0</v>
      </c>
      <c r="U259" s="114">
        <v>0</v>
      </c>
      <c r="V259" s="114">
        <v>0</v>
      </c>
      <c r="W259" s="114">
        <v>0</v>
      </c>
      <c r="X259" s="114" t="s">
        <v>1105</v>
      </c>
      <c r="Y259" s="114">
        <v>0</v>
      </c>
      <c r="Z259" s="114">
        <v>0</v>
      </c>
      <c r="AA259" s="114" t="s">
        <v>1105</v>
      </c>
      <c r="AB259" s="115" t="s">
        <v>1105</v>
      </c>
      <c r="AC259" s="116">
        <v>24</v>
      </c>
      <c r="AD259" s="117">
        <v>6</v>
      </c>
      <c r="AE259" s="114" t="s">
        <v>1105</v>
      </c>
      <c r="AF259" s="114" t="s">
        <v>1105</v>
      </c>
      <c r="AG259" s="114">
        <v>0</v>
      </c>
      <c r="AH259" s="115" t="s">
        <v>1105</v>
      </c>
      <c r="AI259" s="114" t="s">
        <v>1105</v>
      </c>
      <c r="AJ259" s="114" t="s">
        <v>1105</v>
      </c>
      <c r="AK259" s="114" t="s">
        <v>1105</v>
      </c>
      <c r="AL259" s="114" t="s">
        <v>1105</v>
      </c>
      <c r="AM259" s="115" t="s">
        <v>1105</v>
      </c>
      <c r="AN259" s="114" t="s">
        <v>1105</v>
      </c>
      <c r="AO259" s="115">
        <v>5</v>
      </c>
      <c r="AP259" s="114">
        <v>0</v>
      </c>
      <c r="AQ259" s="114">
        <v>0</v>
      </c>
      <c r="AR259" s="114">
        <v>0</v>
      </c>
      <c r="AS259" s="118">
        <v>0</v>
      </c>
    </row>
    <row r="260" spans="1:45" s="1" customFormat="1" ht="53.25" customHeight="1">
      <c r="A260" s="1" t="s">
        <v>290</v>
      </c>
      <c r="B260" s="1" t="s">
        <v>274</v>
      </c>
      <c r="C260" s="113" t="s">
        <v>275</v>
      </c>
      <c r="D260" s="114">
        <v>7123</v>
      </c>
      <c r="E260" s="114">
        <v>10036</v>
      </c>
      <c r="F260" s="2">
        <v>3.4</v>
      </c>
      <c r="G260" s="152">
        <v>4.8</v>
      </c>
      <c r="H260" s="154">
        <v>2350</v>
      </c>
      <c r="I260" s="155">
        <v>28</v>
      </c>
      <c r="J260" s="155">
        <v>548</v>
      </c>
      <c r="K260" s="155">
        <v>677</v>
      </c>
      <c r="L260" s="155">
        <v>47</v>
      </c>
      <c r="M260" s="155">
        <v>9</v>
      </c>
      <c r="N260" s="155">
        <v>143</v>
      </c>
      <c r="O260" s="155">
        <v>51</v>
      </c>
      <c r="P260" s="155">
        <v>848</v>
      </c>
      <c r="Q260" s="114">
        <v>293</v>
      </c>
      <c r="R260" s="115">
        <v>2057</v>
      </c>
      <c r="S260" s="114">
        <v>122</v>
      </c>
      <c r="T260" s="114">
        <v>81</v>
      </c>
      <c r="U260" s="114">
        <v>40</v>
      </c>
      <c r="V260" s="114">
        <v>45</v>
      </c>
      <c r="W260" s="114">
        <v>223</v>
      </c>
      <c r="X260" s="114">
        <v>167</v>
      </c>
      <c r="Y260" s="114">
        <v>137</v>
      </c>
      <c r="Z260" s="114">
        <v>125</v>
      </c>
      <c r="AA260" s="114">
        <v>115</v>
      </c>
      <c r="AB260" s="115">
        <v>81</v>
      </c>
      <c r="AC260" s="116">
        <v>2913</v>
      </c>
      <c r="AD260" s="117">
        <v>725</v>
      </c>
      <c r="AE260" s="114">
        <v>351</v>
      </c>
      <c r="AF260" s="114">
        <v>373</v>
      </c>
      <c r="AG260" s="114">
        <v>60</v>
      </c>
      <c r="AH260" s="115">
        <v>143</v>
      </c>
      <c r="AI260" s="114">
        <v>476</v>
      </c>
      <c r="AJ260" s="114">
        <v>193</v>
      </c>
      <c r="AK260" s="114">
        <v>60</v>
      </c>
      <c r="AL260" s="114">
        <v>158</v>
      </c>
      <c r="AM260" s="115">
        <v>65</v>
      </c>
      <c r="AN260" s="114">
        <v>293</v>
      </c>
      <c r="AO260" s="115">
        <v>451</v>
      </c>
      <c r="AP260" s="114">
        <v>256</v>
      </c>
      <c r="AQ260" s="114">
        <v>184</v>
      </c>
      <c r="AR260" s="114">
        <v>423</v>
      </c>
      <c r="AS260" s="118">
        <v>7.1999999999999993</v>
      </c>
    </row>
    <row r="261" spans="1:45" s="1" customFormat="1" ht="53.25" customHeight="1">
      <c r="A261" s="1" t="s">
        <v>291</v>
      </c>
      <c r="B261" s="1" t="s">
        <v>274</v>
      </c>
      <c r="C261" s="113" t="s">
        <v>275</v>
      </c>
      <c r="D261" s="114">
        <v>150</v>
      </c>
      <c r="E261" s="114">
        <v>170</v>
      </c>
      <c r="F261" s="2">
        <v>1.9</v>
      </c>
      <c r="G261" s="152">
        <v>2.2000000000000002</v>
      </c>
      <c r="H261" s="154">
        <v>66</v>
      </c>
      <c r="I261" s="155" t="s">
        <v>1105</v>
      </c>
      <c r="J261" s="155">
        <v>12</v>
      </c>
      <c r="K261" s="155">
        <v>15</v>
      </c>
      <c r="L261" s="155">
        <v>0</v>
      </c>
      <c r="M261" s="155">
        <v>0</v>
      </c>
      <c r="N261" s="155" t="s">
        <v>1105</v>
      </c>
      <c r="O261" s="155" t="s">
        <v>1105</v>
      </c>
      <c r="P261" s="155">
        <v>32</v>
      </c>
      <c r="Q261" s="114" t="s">
        <v>1105</v>
      </c>
      <c r="R261" s="115">
        <v>62</v>
      </c>
      <c r="S261" s="114">
        <v>8</v>
      </c>
      <c r="T261" s="114">
        <v>0</v>
      </c>
      <c r="U261" s="114" t="s">
        <v>1105</v>
      </c>
      <c r="V261" s="114" t="s">
        <v>1105</v>
      </c>
      <c r="W261" s="114" t="s">
        <v>1105</v>
      </c>
      <c r="X261" s="114" t="s">
        <v>1105</v>
      </c>
      <c r="Y261" s="114">
        <v>10</v>
      </c>
      <c r="Z261" s="114" t="s">
        <v>1105</v>
      </c>
      <c r="AA261" s="114" t="s">
        <v>1105</v>
      </c>
      <c r="AB261" s="115">
        <v>14</v>
      </c>
      <c r="AC261" s="116">
        <v>73</v>
      </c>
      <c r="AD261" s="117">
        <v>15</v>
      </c>
      <c r="AE261" s="114">
        <v>6</v>
      </c>
      <c r="AF261" s="114">
        <v>9</v>
      </c>
      <c r="AG261" s="114" t="s">
        <v>1105</v>
      </c>
      <c r="AH261" s="115" t="s">
        <v>1105</v>
      </c>
      <c r="AI261" s="114">
        <v>11</v>
      </c>
      <c r="AJ261" s="114" t="s">
        <v>1105</v>
      </c>
      <c r="AK261" s="114" t="s">
        <v>1105</v>
      </c>
      <c r="AL261" s="114">
        <v>6</v>
      </c>
      <c r="AM261" s="115" t="s">
        <v>1105</v>
      </c>
      <c r="AN261" s="114" t="s">
        <v>1105</v>
      </c>
      <c r="AO261" s="115">
        <v>30</v>
      </c>
      <c r="AP261" s="114">
        <v>15</v>
      </c>
      <c r="AQ261" s="114" t="s">
        <v>1058</v>
      </c>
      <c r="AR261" s="114" t="s">
        <v>1058</v>
      </c>
      <c r="AS261" s="118">
        <v>0</v>
      </c>
    </row>
    <row r="262" spans="1:45" s="1" customFormat="1" ht="53.25" customHeight="1">
      <c r="A262" s="1" t="s">
        <v>292</v>
      </c>
      <c r="B262" s="1" t="s">
        <v>274</v>
      </c>
      <c r="C262" s="113" t="s">
        <v>275</v>
      </c>
      <c r="D262" s="114">
        <v>125</v>
      </c>
      <c r="E262" s="114">
        <v>149</v>
      </c>
      <c r="F262" s="2">
        <v>4.0999999999999996</v>
      </c>
      <c r="G262" s="152">
        <v>4.9000000000000004</v>
      </c>
      <c r="H262" s="154">
        <v>14</v>
      </c>
      <c r="I262" s="155">
        <v>0</v>
      </c>
      <c r="J262" s="155" t="s">
        <v>1105</v>
      </c>
      <c r="K262" s="155" t="s">
        <v>1105</v>
      </c>
      <c r="L262" s="155">
        <v>0</v>
      </c>
      <c r="M262" s="155">
        <v>0</v>
      </c>
      <c r="N262" s="155" t="s">
        <v>1105</v>
      </c>
      <c r="O262" s="155">
        <v>0</v>
      </c>
      <c r="P262" s="155">
        <v>5</v>
      </c>
      <c r="Q262" s="114">
        <v>7</v>
      </c>
      <c r="R262" s="115">
        <v>7</v>
      </c>
      <c r="S262" s="114">
        <v>0</v>
      </c>
      <c r="T262" s="114">
        <v>0</v>
      </c>
      <c r="U262" s="114" t="s">
        <v>1105</v>
      </c>
      <c r="V262" s="114">
        <v>0</v>
      </c>
      <c r="W262" s="114">
        <v>0</v>
      </c>
      <c r="X262" s="114" t="s">
        <v>1105</v>
      </c>
      <c r="Y262" s="114">
        <v>0</v>
      </c>
      <c r="Z262" s="114">
        <v>0</v>
      </c>
      <c r="AA262" s="114" t="s">
        <v>1105</v>
      </c>
      <c r="AB262" s="115">
        <v>0</v>
      </c>
      <c r="AC262" s="116">
        <v>17</v>
      </c>
      <c r="AD262" s="117" t="s">
        <v>1105</v>
      </c>
      <c r="AE262" s="114" t="s">
        <v>1105</v>
      </c>
      <c r="AF262" s="114" t="s">
        <v>1105</v>
      </c>
      <c r="AG262" s="114" t="s">
        <v>1105</v>
      </c>
      <c r="AH262" s="115" t="s">
        <v>1105</v>
      </c>
      <c r="AI262" s="114" t="s">
        <v>1105</v>
      </c>
      <c r="AJ262" s="114">
        <v>0</v>
      </c>
      <c r="AK262" s="114">
        <v>0</v>
      </c>
      <c r="AL262" s="114">
        <v>0</v>
      </c>
      <c r="AM262" s="115">
        <v>0</v>
      </c>
      <c r="AN262" s="114" t="s">
        <v>1105</v>
      </c>
      <c r="AO262" s="115" t="s">
        <v>1105</v>
      </c>
      <c r="AP262" s="114" t="s">
        <v>1094</v>
      </c>
      <c r="AQ262" s="114" t="s">
        <v>1058</v>
      </c>
      <c r="AR262" s="114" t="s">
        <v>1058</v>
      </c>
      <c r="AS262" s="118">
        <v>0</v>
      </c>
    </row>
    <row r="263" spans="1:45" s="1" customFormat="1" ht="53.25" customHeight="1">
      <c r="A263" s="1" t="s">
        <v>293</v>
      </c>
      <c r="B263" s="1" t="s">
        <v>274</v>
      </c>
      <c r="C263" s="113" t="s">
        <v>275</v>
      </c>
      <c r="D263" s="114">
        <v>41</v>
      </c>
      <c r="E263" s="114">
        <v>63</v>
      </c>
      <c r="F263" s="2">
        <v>0.8</v>
      </c>
      <c r="G263" s="152">
        <v>1.3</v>
      </c>
      <c r="H263" s="154">
        <v>13</v>
      </c>
      <c r="I263" s="155" t="s">
        <v>1105</v>
      </c>
      <c r="J263" s="155">
        <v>5</v>
      </c>
      <c r="K263" s="155" t="s">
        <v>1105</v>
      </c>
      <c r="L263" s="155">
        <v>0</v>
      </c>
      <c r="M263" s="155">
        <v>0</v>
      </c>
      <c r="N263" s="155" t="s">
        <v>1105</v>
      </c>
      <c r="O263" s="155">
        <v>0</v>
      </c>
      <c r="P263" s="155" t="s">
        <v>1105</v>
      </c>
      <c r="Q263" s="114" t="s">
        <v>1105</v>
      </c>
      <c r="R263" s="115">
        <v>9</v>
      </c>
      <c r="S263" s="114">
        <v>0</v>
      </c>
      <c r="T263" s="114" t="s">
        <v>1105</v>
      </c>
      <c r="U263" s="114" t="s">
        <v>1105</v>
      </c>
      <c r="V263" s="114">
        <v>0</v>
      </c>
      <c r="W263" s="114">
        <v>0</v>
      </c>
      <c r="X263" s="114" t="s">
        <v>1105</v>
      </c>
      <c r="Y263" s="114">
        <v>0</v>
      </c>
      <c r="Z263" s="114">
        <v>0</v>
      </c>
      <c r="AA263" s="114" t="s">
        <v>1105</v>
      </c>
      <c r="AB263" s="115">
        <v>0</v>
      </c>
      <c r="AC263" s="116">
        <v>18</v>
      </c>
      <c r="AD263" s="117" t="s">
        <v>1105</v>
      </c>
      <c r="AE263" s="114">
        <v>0</v>
      </c>
      <c r="AF263" s="114" t="s">
        <v>1105</v>
      </c>
      <c r="AG263" s="114">
        <v>0</v>
      </c>
      <c r="AH263" s="115" t="s">
        <v>1105</v>
      </c>
      <c r="AI263" s="114" t="s">
        <v>1105</v>
      </c>
      <c r="AJ263" s="114" t="s">
        <v>1105</v>
      </c>
      <c r="AK263" s="114">
        <v>0</v>
      </c>
      <c r="AL263" s="114" t="s">
        <v>1105</v>
      </c>
      <c r="AM263" s="115">
        <v>0</v>
      </c>
      <c r="AN263" s="114" t="s">
        <v>1105</v>
      </c>
      <c r="AO263" s="115" t="s">
        <v>1105</v>
      </c>
      <c r="AP263" s="114" t="s">
        <v>1094</v>
      </c>
      <c r="AQ263" s="114" t="s">
        <v>1058</v>
      </c>
      <c r="AR263" s="114" t="s">
        <v>1058</v>
      </c>
      <c r="AS263" s="118">
        <v>0</v>
      </c>
    </row>
    <row r="264" spans="1:45" s="1" customFormat="1" ht="53.25" customHeight="1">
      <c r="A264" s="1" t="s">
        <v>294</v>
      </c>
      <c r="B264" s="1" t="s">
        <v>274</v>
      </c>
      <c r="C264" s="113" t="s">
        <v>275</v>
      </c>
      <c r="D264" s="114">
        <v>83</v>
      </c>
      <c r="E264" s="114">
        <v>92</v>
      </c>
      <c r="F264" s="2">
        <v>5.0999999999999996</v>
      </c>
      <c r="G264" s="152">
        <v>5.6</v>
      </c>
      <c r="H264" s="154" t="s">
        <v>1105</v>
      </c>
      <c r="I264" s="155">
        <v>0</v>
      </c>
      <c r="J264" s="155" t="s">
        <v>1105</v>
      </c>
      <c r="K264" s="155" t="s">
        <v>1105</v>
      </c>
      <c r="L264" s="155">
        <v>0</v>
      </c>
      <c r="M264" s="155">
        <v>0</v>
      </c>
      <c r="N264" s="155">
        <v>0</v>
      </c>
      <c r="O264" s="155">
        <v>0</v>
      </c>
      <c r="P264" s="155">
        <v>0</v>
      </c>
      <c r="Q264" s="114" t="s">
        <v>1105</v>
      </c>
      <c r="R264" s="115" t="s">
        <v>1105</v>
      </c>
      <c r="S264" s="114">
        <v>0</v>
      </c>
      <c r="T264" s="114">
        <v>0</v>
      </c>
      <c r="U264" s="114" t="s">
        <v>1105</v>
      </c>
      <c r="V264" s="114">
        <v>0</v>
      </c>
      <c r="W264" s="114">
        <v>0</v>
      </c>
      <c r="X264" s="114">
        <v>0</v>
      </c>
      <c r="Y264" s="114">
        <v>0</v>
      </c>
      <c r="Z264" s="114">
        <v>0</v>
      </c>
      <c r="AA264" s="114">
        <v>0</v>
      </c>
      <c r="AB264" s="115">
        <v>0</v>
      </c>
      <c r="AC264" s="116" t="s">
        <v>1105</v>
      </c>
      <c r="AD264" s="117" t="s">
        <v>1105</v>
      </c>
      <c r="AE264" s="114" t="s">
        <v>1105</v>
      </c>
      <c r="AF264" s="114">
        <v>0</v>
      </c>
      <c r="AG264" s="114">
        <v>0</v>
      </c>
      <c r="AH264" s="115">
        <v>0</v>
      </c>
      <c r="AI264" s="114" t="s">
        <v>1105</v>
      </c>
      <c r="AJ264" s="114" t="s">
        <v>1105</v>
      </c>
      <c r="AK264" s="114">
        <v>0</v>
      </c>
      <c r="AL264" s="114">
        <v>0</v>
      </c>
      <c r="AM264" s="115">
        <v>0</v>
      </c>
      <c r="AN264" s="114">
        <v>0</v>
      </c>
      <c r="AO264" s="115">
        <v>0</v>
      </c>
      <c r="AP264" s="114">
        <v>0</v>
      </c>
      <c r="AQ264" s="114">
        <v>0</v>
      </c>
      <c r="AR264" s="114">
        <v>0</v>
      </c>
      <c r="AS264" s="118">
        <v>0</v>
      </c>
    </row>
    <row r="265" spans="1:45" s="1" customFormat="1" ht="53.25" customHeight="1">
      <c r="A265" s="1" t="s">
        <v>295</v>
      </c>
      <c r="B265" s="1" t="s">
        <v>274</v>
      </c>
      <c r="C265" s="113" t="s">
        <v>275</v>
      </c>
      <c r="D265" s="114">
        <v>609</v>
      </c>
      <c r="E265" s="114">
        <v>827</v>
      </c>
      <c r="F265" s="2">
        <v>2.5</v>
      </c>
      <c r="G265" s="152">
        <v>3.4</v>
      </c>
      <c r="H265" s="154">
        <v>172</v>
      </c>
      <c r="I265" s="155">
        <v>9</v>
      </c>
      <c r="J265" s="155">
        <v>31</v>
      </c>
      <c r="K265" s="155">
        <v>42</v>
      </c>
      <c r="L265" s="155">
        <v>6</v>
      </c>
      <c r="M265" s="155" t="s">
        <v>1105</v>
      </c>
      <c r="N265" s="155">
        <v>10</v>
      </c>
      <c r="O265" s="155">
        <v>19</v>
      </c>
      <c r="P265" s="155">
        <v>51</v>
      </c>
      <c r="Q265" s="114">
        <v>31</v>
      </c>
      <c r="R265" s="115">
        <v>142</v>
      </c>
      <c r="S265" s="114">
        <v>19</v>
      </c>
      <c r="T265" s="114">
        <v>5</v>
      </c>
      <c r="U265" s="114">
        <v>5</v>
      </c>
      <c r="V265" s="114" t="s">
        <v>1105</v>
      </c>
      <c r="W265" s="114">
        <v>11</v>
      </c>
      <c r="X265" s="114">
        <v>45</v>
      </c>
      <c r="Y265" s="114">
        <v>0</v>
      </c>
      <c r="Z265" s="114">
        <v>0</v>
      </c>
      <c r="AA265" s="114">
        <v>12</v>
      </c>
      <c r="AB265" s="115" t="s">
        <v>1105</v>
      </c>
      <c r="AC265" s="116">
        <v>202</v>
      </c>
      <c r="AD265" s="117">
        <v>49</v>
      </c>
      <c r="AE265" s="114">
        <v>20</v>
      </c>
      <c r="AF265" s="114">
        <v>28</v>
      </c>
      <c r="AG265" s="114">
        <v>5</v>
      </c>
      <c r="AH265" s="115">
        <v>9</v>
      </c>
      <c r="AI265" s="114">
        <v>23</v>
      </c>
      <c r="AJ265" s="114">
        <v>6</v>
      </c>
      <c r="AK265" s="114" t="s">
        <v>1105</v>
      </c>
      <c r="AL265" s="114">
        <v>10</v>
      </c>
      <c r="AM265" s="115">
        <v>5</v>
      </c>
      <c r="AN265" s="114">
        <v>29</v>
      </c>
      <c r="AO265" s="115">
        <v>19</v>
      </c>
      <c r="AP265" s="114">
        <v>20</v>
      </c>
      <c r="AQ265" s="114">
        <v>23</v>
      </c>
      <c r="AR265" s="114">
        <v>44</v>
      </c>
      <c r="AS265" s="118">
        <v>16.666666666666664</v>
      </c>
    </row>
    <row r="266" spans="1:45" s="1" customFormat="1" ht="53.25" customHeight="1">
      <c r="A266" s="1" t="s">
        <v>296</v>
      </c>
      <c r="B266" s="1" t="s">
        <v>274</v>
      </c>
      <c r="C266" s="113" t="s">
        <v>275</v>
      </c>
      <c r="D266" s="114">
        <v>15</v>
      </c>
      <c r="E266" s="114">
        <v>9</v>
      </c>
      <c r="F266" s="2">
        <v>0.6</v>
      </c>
      <c r="G266" s="152">
        <v>0.3</v>
      </c>
      <c r="H266" s="154" t="s">
        <v>1105</v>
      </c>
      <c r="I266" s="155">
        <v>0</v>
      </c>
      <c r="J266" s="155">
        <v>0</v>
      </c>
      <c r="K266" s="155" t="s">
        <v>1105</v>
      </c>
      <c r="L266" s="155">
        <v>0</v>
      </c>
      <c r="M266" s="155">
        <v>0</v>
      </c>
      <c r="N266" s="155" t="s">
        <v>1105</v>
      </c>
      <c r="O266" s="155">
        <v>0</v>
      </c>
      <c r="P266" s="155" t="s">
        <v>1105</v>
      </c>
      <c r="Q266" s="114" t="s">
        <v>1105</v>
      </c>
      <c r="R266" s="115" t="s">
        <v>1105</v>
      </c>
      <c r="S266" s="114">
        <v>0</v>
      </c>
      <c r="T266" s="114" t="s">
        <v>1105</v>
      </c>
      <c r="U266" s="114">
        <v>0</v>
      </c>
      <c r="V266" s="114">
        <v>0</v>
      </c>
      <c r="W266" s="114">
        <v>0</v>
      </c>
      <c r="X266" s="114">
        <v>0</v>
      </c>
      <c r="Y266" s="114">
        <v>0</v>
      </c>
      <c r="Z266" s="114">
        <v>0</v>
      </c>
      <c r="AA266" s="114">
        <v>0</v>
      </c>
      <c r="AB266" s="115">
        <v>0</v>
      </c>
      <c r="AC266" s="116" t="s">
        <v>1105</v>
      </c>
      <c r="AD266" s="117" t="s">
        <v>1105</v>
      </c>
      <c r="AE266" s="114">
        <v>0</v>
      </c>
      <c r="AF266" s="114" t="s">
        <v>1105</v>
      </c>
      <c r="AG266" s="114">
        <v>0</v>
      </c>
      <c r="AH266" s="115" t="s">
        <v>1105</v>
      </c>
      <c r="AI266" s="114" t="s">
        <v>1105</v>
      </c>
      <c r="AJ266" s="114" t="s">
        <v>1105</v>
      </c>
      <c r="AK266" s="114">
        <v>0</v>
      </c>
      <c r="AL266" s="114">
        <v>0</v>
      </c>
      <c r="AM266" s="115">
        <v>0</v>
      </c>
      <c r="AN266" s="114">
        <v>0</v>
      </c>
      <c r="AO266" s="115">
        <v>0</v>
      </c>
      <c r="AP266" s="114" t="s">
        <v>1094</v>
      </c>
      <c r="AQ266" s="114">
        <v>0</v>
      </c>
      <c r="AR266" s="114" t="s">
        <v>1058</v>
      </c>
      <c r="AS266" s="118">
        <v>0</v>
      </c>
    </row>
    <row r="267" spans="1:45" s="1" customFormat="1" ht="53.25" customHeight="1">
      <c r="A267" s="1" t="s">
        <v>297</v>
      </c>
      <c r="B267" s="1" t="s">
        <v>274</v>
      </c>
      <c r="C267" s="113" t="s">
        <v>275</v>
      </c>
      <c r="D267" s="114">
        <v>72</v>
      </c>
      <c r="E267" s="114">
        <v>95</v>
      </c>
      <c r="F267" s="2">
        <v>1.5</v>
      </c>
      <c r="G267" s="152">
        <v>2</v>
      </c>
      <c r="H267" s="154">
        <v>15</v>
      </c>
      <c r="I267" s="155" t="s">
        <v>1105</v>
      </c>
      <c r="J267" s="155">
        <v>6</v>
      </c>
      <c r="K267" s="155">
        <v>5</v>
      </c>
      <c r="L267" s="155" t="s">
        <v>1105</v>
      </c>
      <c r="M267" s="155">
        <v>0</v>
      </c>
      <c r="N267" s="155" t="s">
        <v>1105</v>
      </c>
      <c r="O267" s="155">
        <v>0</v>
      </c>
      <c r="P267" s="155" t="s">
        <v>1105</v>
      </c>
      <c r="Q267" s="114" t="s">
        <v>1105</v>
      </c>
      <c r="R267" s="115">
        <v>12</v>
      </c>
      <c r="S267" s="114">
        <v>0</v>
      </c>
      <c r="T267" s="114">
        <v>0</v>
      </c>
      <c r="U267" s="114">
        <v>0</v>
      </c>
      <c r="V267" s="114">
        <v>0</v>
      </c>
      <c r="W267" s="114">
        <v>0</v>
      </c>
      <c r="X267" s="114">
        <v>5</v>
      </c>
      <c r="Y267" s="114">
        <v>0</v>
      </c>
      <c r="Z267" s="114">
        <v>0</v>
      </c>
      <c r="AA267" s="114" t="s">
        <v>1105</v>
      </c>
      <c r="AB267" s="115" t="s">
        <v>1105</v>
      </c>
      <c r="AC267" s="116">
        <v>19</v>
      </c>
      <c r="AD267" s="117">
        <v>7</v>
      </c>
      <c r="AE267" s="114" t="s">
        <v>1105</v>
      </c>
      <c r="AF267" s="114" t="s">
        <v>1105</v>
      </c>
      <c r="AG267" s="114">
        <v>0</v>
      </c>
      <c r="AH267" s="115">
        <v>6</v>
      </c>
      <c r="AI267" s="114">
        <v>5</v>
      </c>
      <c r="AJ267" s="114" t="s">
        <v>1105</v>
      </c>
      <c r="AK267" s="114">
        <v>0</v>
      </c>
      <c r="AL267" s="114" t="s">
        <v>1105</v>
      </c>
      <c r="AM267" s="115" t="s">
        <v>1105</v>
      </c>
      <c r="AN267" s="114">
        <v>0</v>
      </c>
      <c r="AO267" s="115" t="s">
        <v>1105</v>
      </c>
      <c r="AP267" s="114" t="s">
        <v>1094</v>
      </c>
      <c r="AQ267" s="114">
        <v>0</v>
      </c>
      <c r="AR267" s="114">
        <v>0</v>
      </c>
      <c r="AS267" s="118">
        <v>0</v>
      </c>
    </row>
    <row r="268" spans="1:45" s="1" customFormat="1" ht="53.25" customHeight="1">
      <c r="A268" s="1" t="s">
        <v>298</v>
      </c>
      <c r="B268" s="1" t="s">
        <v>274</v>
      </c>
      <c r="C268" s="113" t="s">
        <v>275</v>
      </c>
      <c r="D268" s="114">
        <v>66</v>
      </c>
      <c r="E268" s="114">
        <v>83</v>
      </c>
      <c r="F268" s="2">
        <v>1.3</v>
      </c>
      <c r="G268" s="152">
        <v>1.7</v>
      </c>
      <c r="H268" s="154">
        <v>19</v>
      </c>
      <c r="I268" s="155" t="s">
        <v>1105</v>
      </c>
      <c r="J268" s="155">
        <v>5</v>
      </c>
      <c r="K268" s="155">
        <v>7</v>
      </c>
      <c r="L268" s="155">
        <v>0</v>
      </c>
      <c r="M268" s="155">
        <v>0</v>
      </c>
      <c r="N268" s="155">
        <v>0</v>
      </c>
      <c r="O268" s="155" t="s">
        <v>1105</v>
      </c>
      <c r="P268" s="155">
        <v>5</v>
      </c>
      <c r="Q268" s="114" t="s">
        <v>1105</v>
      </c>
      <c r="R268" s="115">
        <v>16</v>
      </c>
      <c r="S268" s="114" t="s">
        <v>1105</v>
      </c>
      <c r="T268" s="114">
        <v>0</v>
      </c>
      <c r="U268" s="114" t="s">
        <v>1105</v>
      </c>
      <c r="V268" s="114">
        <v>0</v>
      </c>
      <c r="W268" s="114" t="s">
        <v>1105</v>
      </c>
      <c r="X268" s="114" t="s">
        <v>1105</v>
      </c>
      <c r="Y268" s="114" t="s">
        <v>1105</v>
      </c>
      <c r="Z268" s="114" t="s">
        <v>1105</v>
      </c>
      <c r="AA268" s="114">
        <v>5</v>
      </c>
      <c r="AB268" s="115">
        <v>0</v>
      </c>
      <c r="AC268" s="116">
        <v>23</v>
      </c>
      <c r="AD268" s="117">
        <v>7</v>
      </c>
      <c r="AE268" s="114" t="s">
        <v>1105</v>
      </c>
      <c r="AF268" s="114">
        <v>6</v>
      </c>
      <c r="AG268" s="114">
        <v>0</v>
      </c>
      <c r="AH268" s="115" t="s">
        <v>1105</v>
      </c>
      <c r="AI268" s="114" t="s">
        <v>1105</v>
      </c>
      <c r="AJ268" s="114" t="s">
        <v>1105</v>
      </c>
      <c r="AK268" s="114" t="s">
        <v>1105</v>
      </c>
      <c r="AL268" s="114" t="s">
        <v>1105</v>
      </c>
      <c r="AM268" s="115">
        <v>0</v>
      </c>
      <c r="AN268" s="114" t="s">
        <v>1105</v>
      </c>
      <c r="AO268" s="115" t="s">
        <v>1105</v>
      </c>
      <c r="AP268" s="114">
        <v>10</v>
      </c>
      <c r="AQ268" s="114" t="s">
        <v>1058</v>
      </c>
      <c r="AR268" s="114" t="s">
        <v>1058</v>
      </c>
      <c r="AS268" s="118">
        <v>0</v>
      </c>
    </row>
    <row r="269" spans="1:45" s="1" customFormat="1" ht="53.25" customHeight="1">
      <c r="A269" s="1" t="s">
        <v>299</v>
      </c>
      <c r="B269" s="1" t="s">
        <v>274</v>
      </c>
      <c r="C269" s="113" t="s">
        <v>275</v>
      </c>
      <c r="D269" s="114">
        <v>54</v>
      </c>
      <c r="E269" s="114">
        <v>65</v>
      </c>
      <c r="F269" s="2">
        <v>1.1000000000000001</v>
      </c>
      <c r="G269" s="152">
        <v>1.3</v>
      </c>
      <c r="H269" s="154">
        <v>9</v>
      </c>
      <c r="I269" s="155" t="s">
        <v>1105</v>
      </c>
      <c r="J269" s="155" t="s">
        <v>1105</v>
      </c>
      <c r="K269" s="155">
        <v>5</v>
      </c>
      <c r="L269" s="155">
        <v>0</v>
      </c>
      <c r="M269" s="155">
        <v>0</v>
      </c>
      <c r="N269" s="155">
        <v>0</v>
      </c>
      <c r="O269" s="155" t="s">
        <v>1105</v>
      </c>
      <c r="P269" s="155">
        <v>0</v>
      </c>
      <c r="Q269" s="114" t="s">
        <v>1105</v>
      </c>
      <c r="R269" s="115">
        <v>8</v>
      </c>
      <c r="S269" s="114">
        <v>0</v>
      </c>
      <c r="T269" s="114">
        <v>0</v>
      </c>
      <c r="U269" s="114">
        <v>0</v>
      </c>
      <c r="V269" s="114">
        <v>0</v>
      </c>
      <c r="W269" s="114">
        <v>0</v>
      </c>
      <c r="X269" s="114" t="s">
        <v>1105</v>
      </c>
      <c r="Y269" s="114">
        <v>0</v>
      </c>
      <c r="Z269" s="114">
        <v>0</v>
      </c>
      <c r="AA269" s="114" t="s">
        <v>1105</v>
      </c>
      <c r="AB269" s="115" t="s">
        <v>1105</v>
      </c>
      <c r="AC269" s="116">
        <v>9</v>
      </c>
      <c r="AD269" s="117">
        <v>5</v>
      </c>
      <c r="AE269" s="114" t="s">
        <v>1105</v>
      </c>
      <c r="AF269" s="114" t="s">
        <v>1105</v>
      </c>
      <c r="AG269" s="114">
        <v>0</v>
      </c>
      <c r="AH269" s="115" t="s">
        <v>1105</v>
      </c>
      <c r="AI269" s="114" t="s">
        <v>1105</v>
      </c>
      <c r="AJ269" s="114" t="s">
        <v>1105</v>
      </c>
      <c r="AK269" s="114">
        <v>0</v>
      </c>
      <c r="AL269" s="114" t="s">
        <v>1105</v>
      </c>
      <c r="AM269" s="115">
        <v>0</v>
      </c>
      <c r="AN269" s="114">
        <v>0</v>
      </c>
      <c r="AO269" s="115">
        <v>0</v>
      </c>
      <c r="AP269" s="114">
        <v>0</v>
      </c>
      <c r="AQ269" s="114">
        <v>0</v>
      </c>
      <c r="AR269" s="114">
        <v>0</v>
      </c>
      <c r="AS269" s="118">
        <v>0</v>
      </c>
    </row>
    <row r="270" spans="1:45" s="1" customFormat="1" ht="53.25" customHeight="1">
      <c r="A270" s="1" t="s">
        <v>300</v>
      </c>
      <c r="B270" s="1" t="s">
        <v>274</v>
      </c>
      <c r="C270" s="113" t="s">
        <v>275</v>
      </c>
      <c r="D270" s="114">
        <v>62</v>
      </c>
      <c r="E270" s="114">
        <v>81</v>
      </c>
      <c r="F270" s="2">
        <v>1.6</v>
      </c>
      <c r="G270" s="152">
        <v>2.1</v>
      </c>
      <c r="H270" s="154">
        <v>14</v>
      </c>
      <c r="I270" s="155" t="s">
        <v>1105</v>
      </c>
      <c r="J270" s="155">
        <v>5</v>
      </c>
      <c r="K270" s="155">
        <v>5</v>
      </c>
      <c r="L270" s="155">
        <v>0</v>
      </c>
      <c r="M270" s="155">
        <v>0</v>
      </c>
      <c r="N270" s="155" t="s">
        <v>1105</v>
      </c>
      <c r="O270" s="155">
        <v>0</v>
      </c>
      <c r="P270" s="155" t="s">
        <v>1105</v>
      </c>
      <c r="Q270" s="114" t="s">
        <v>1105</v>
      </c>
      <c r="R270" s="115">
        <v>12</v>
      </c>
      <c r="S270" s="114">
        <v>0</v>
      </c>
      <c r="T270" s="114">
        <v>0</v>
      </c>
      <c r="U270" s="114" t="s">
        <v>1105</v>
      </c>
      <c r="V270" s="114">
        <v>0</v>
      </c>
      <c r="W270" s="114" t="s">
        <v>1105</v>
      </c>
      <c r="X270" s="114">
        <v>5</v>
      </c>
      <c r="Y270" s="114">
        <v>0</v>
      </c>
      <c r="Z270" s="114" t="s">
        <v>1105</v>
      </c>
      <c r="AA270" s="114" t="s">
        <v>1105</v>
      </c>
      <c r="AB270" s="115">
        <v>0</v>
      </c>
      <c r="AC270" s="116">
        <v>20</v>
      </c>
      <c r="AD270" s="117">
        <v>5</v>
      </c>
      <c r="AE270" s="114" t="s">
        <v>1105</v>
      </c>
      <c r="AF270" s="114" t="s">
        <v>1105</v>
      </c>
      <c r="AG270" s="114">
        <v>0</v>
      </c>
      <c r="AH270" s="115" t="s">
        <v>1105</v>
      </c>
      <c r="AI270" s="114" t="s">
        <v>1105</v>
      </c>
      <c r="AJ270" s="114">
        <v>0</v>
      </c>
      <c r="AK270" s="114">
        <v>0</v>
      </c>
      <c r="AL270" s="114" t="s">
        <v>1105</v>
      </c>
      <c r="AM270" s="115">
        <v>0</v>
      </c>
      <c r="AN270" s="114">
        <v>0</v>
      </c>
      <c r="AO270" s="115" t="s">
        <v>1105</v>
      </c>
      <c r="AP270" s="114">
        <v>0</v>
      </c>
      <c r="AQ270" s="114">
        <v>0</v>
      </c>
      <c r="AR270" s="114">
        <v>0</v>
      </c>
      <c r="AS270" s="118">
        <v>0</v>
      </c>
    </row>
    <row r="271" spans="1:45" s="1" customFormat="1" ht="53.25" customHeight="1">
      <c r="A271" s="1" t="s">
        <v>301</v>
      </c>
      <c r="B271" s="1" t="s">
        <v>274</v>
      </c>
      <c r="C271" s="113" t="s">
        <v>275</v>
      </c>
      <c r="D271" s="114">
        <v>33</v>
      </c>
      <c r="E271" s="114">
        <v>45</v>
      </c>
      <c r="F271" s="2">
        <v>0.5</v>
      </c>
      <c r="G271" s="152">
        <v>0.7</v>
      </c>
      <c r="H271" s="154">
        <v>11</v>
      </c>
      <c r="I271" s="155" t="s">
        <v>1105</v>
      </c>
      <c r="J271" s="155">
        <v>5</v>
      </c>
      <c r="K271" s="155" t="s">
        <v>1105</v>
      </c>
      <c r="L271" s="155" t="s">
        <v>1105</v>
      </c>
      <c r="M271" s="155">
        <v>0</v>
      </c>
      <c r="N271" s="155">
        <v>0</v>
      </c>
      <c r="O271" s="155">
        <v>0</v>
      </c>
      <c r="P271" s="155" t="s">
        <v>1105</v>
      </c>
      <c r="Q271" s="114">
        <v>7</v>
      </c>
      <c r="R271" s="115" t="s">
        <v>1105</v>
      </c>
      <c r="S271" s="114">
        <v>0</v>
      </c>
      <c r="T271" s="114">
        <v>0</v>
      </c>
      <c r="U271" s="114" t="s">
        <v>1105</v>
      </c>
      <c r="V271" s="114">
        <v>0</v>
      </c>
      <c r="W271" s="114">
        <v>0</v>
      </c>
      <c r="X271" s="114">
        <v>0</v>
      </c>
      <c r="Y271" s="114">
        <v>0</v>
      </c>
      <c r="Z271" s="114">
        <v>0</v>
      </c>
      <c r="AA271" s="114" t="s">
        <v>1105</v>
      </c>
      <c r="AB271" s="115">
        <v>0</v>
      </c>
      <c r="AC271" s="116">
        <v>11</v>
      </c>
      <c r="AD271" s="117" t="s">
        <v>1105</v>
      </c>
      <c r="AE271" s="114" t="s">
        <v>1105</v>
      </c>
      <c r="AF271" s="114" t="s">
        <v>1105</v>
      </c>
      <c r="AG271" s="114">
        <v>0</v>
      </c>
      <c r="AH271" s="115" t="s">
        <v>1105</v>
      </c>
      <c r="AI271" s="114" t="s">
        <v>1105</v>
      </c>
      <c r="AJ271" s="114" t="s">
        <v>1105</v>
      </c>
      <c r="AK271" s="114">
        <v>0</v>
      </c>
      <c r="AL271" s="114">
        <v>0</v>
      </c>
      <c r="AM271" s="115">
        <v>0</v>
      </c>
      <c r="AN271" s="114" t="s">
        <v>1105</v>
      </c>
      <c r="AO271" s="115">
        <v>0</v>
      </c>
      <c r="AP271" s="114">
        <v>0</v>
      </c>
      <c r="AQ271" s="114" t="s">
        <v>1058</v>
      </c>
      <c r="AR271" s="114" t="s">
        <v>1058</v>
      </c>
      <c r="AS271" s="118">
        <v>0</v>
      </c>
    </row>
    <row r="272" spans="1:45" s="1" customFormat="1" ht="53.25" customHeight="1">
      <c r="A272" s="1" t="s">
        <v>302</v>
      </c>
      <c r="B272" s="1" t="s">
        <v>274</v>
      </c>
      <c r="C272" s="113" t="s">
        <v>275</v>
      </c>
      <c r="D272" s="114">
        <v>49</v>
      </c>
      <c r="E272" s="114">
        <v>57</v>
      </c>
      <c r="F272" s="2">
        <v>1.9</v>
      </c>
      <c r="G272" s="152">
        <v>2.2000000000000002</v>
      </c>
      <c r="H272" s="154">
        <v>24</v>
      </c>
      <c r="I272" s="155" t="s">
        <v>1105</v>
      </c>
      <c r="J272" s="155" t="s">
        <v>1105</v>
      </c>
      <c r="K272" s="155">
        <v>7</v>
      </c>
      <c r="L272" s="155">
        <v>0</v>
      </c>
      <c r="M272" s="155">
        <v>0</v>
      </c>
      <c r="N272" s="155" t="s">
        <v>1105</v>
      </c>
      <c r="O272" s="155" t="s">
        <v>1105</v>
      </c>
      <c r="P272" s="155">
        <v>12</v>
      </c>
      <c r="Q272" s="114" t="s">
        <v>1105</v>
      </c>
      <c r="R272" s="115">
        <v>23</v>
      </c>
      <c r="S272" s="114">
        <v>0</v>
      </c>
      <c r="T272" s="114">
        <v>0</v>
      </c>
      <c r="U272" s="114" t="s">
        <v>1105</v>
      </c>
      <c r="V272" s="114">
        <v>0</v>
      </c>
      <c r="W272" s="114">
        <v>0</v>
      </c>
      <c r="X272" s="114" t="s">
        <v>1105</v>
      </c>
      <c r="Y272" s="114">
        <v>0</v>
      </c>
      <c r="Z272" s="114">
        <v>0</v>
      </c>
      <c r="AA272" s="114">
        <v>0</v>
      </c>
      <c r="AB272" s="115" t="s">
        <v>1105</v>
      </c>
      <c r="AC272" s="116">
        <v>27</v>
      </c>
      <c r="AD272" s="117">
        <v>7</v>
      </c>
      <c r="AE272" s="114" t="s">
        <v>1105</v>
      </c>
      <c r="AF272" s="114" t="s">
        <v>1105</v>
      </c>
      <c r="AG272" s="114" t="s">
        <v>1105</v>
      </c>
      <c r="AH272" s="115" t="s">
        <v>1105</v>
      </c>
      <c r="AI272" s="114" t="s">
        <v>1105</v>
      </c>
      <c r="AJ272" s="114">
        <v>0</v>
      </c>
      <c r="AK272" s="114">
        <v>0</v>
      </c>
      <c r="AL272" s="114" t="s">
        <v>1105</v>
      </c>
      <c r="AM272" s="115" t="s">
        <v>1105</v>
      </c>
      <c r="AN272" s="114">
        <v>10</v>
      </c>
      <c r="AO272" s="115" t="s">
        <v>1105</v>
      </c>
      <c r="AP272" s="114">
        <v>15</v>
      </c>
      <c r="AQ272" s="114">
        <v>10</v>
      </c>
      <c r="AR272" s="114">
        <v>27</v>
      </c>
      <c r="AS272" s="118">
        <v>0</v>
      </c>
    </row>
    <row r="273" spans="1:45" s="1" customFormat="1" ht="53.25" customHeight="1">
      <c r="A273" s="1" t="s">
        <v>303</v>
      </c>
      <c r="B273" s="1" t="s">
        <v>274</v>
      </c>
      <c r="C273" s="113" t="s">
        <v>275</v>
      </c>
      <c r="D273" s="114">
        <v>30</v>
      </c>
      <c r="E273" s="114">
        <v>30</v>
      </c>
      <c r="F273" s="2">
        <v>1.1000000000000001</v>
      </c>
      <c r="G273" s="152">
        <v>1.1000000000000001</v>
      </c>
      <c r="H273" s="154">
        <v>9</v>
      </c>
      <c r="I273" s="155">
        <v>0</v>
      </c>
      <c r="J273" s="155">
        <v>0</v>
      </c>
      <c r="K273" s="155">
        <v>6</v>
      </c>
      <c r="L273" s="155">
        <v>0</v>
      </c>
      <c r="M273" s="155">
        <v>0</v>
      </c>
      <c r="N273" s="155" t="s">
        <v>1105</v>
      </c>
      <c r="O273" s="155">
        <v>0</v>
      </c>
      <c r="P273" s="155" t="s">
        <v>1105</v>
      </c>
      <c r="Q273" s="114">
        <v>5</v>
      </c>
      <c r="R273" s="115" t="s">
        <v>1105</v>
      </c>
      <c r="S273" s="114">
        <v>0</v>
      </c>
      <c r="T273" s="114">
        <v>0</v>
      </c>
      <c r="U273" s="114" t="s">
        <v>1105</v>
      </c>
      <c r="V273" s="114">
        <v>0</v>
      </c>
      <c r="W273" s="114" t="s">
        <v>1105</v>
      </c>
      <c r="X273" s="114" t="s">
        <v>1105</v>
      </c>
      <c r="Y273" s="114">
        <v>0</v>
      </c>
      <c r="Z273" s="114">
        <v>0</v>
      </c>
      <c r="AA273" s="114" t="s">
        <v>1105</v>
      </c>
      <c r="AB273" s="115">
        <v>0</v>
      </c>
      <c r="AC273" s="116">
        <v>8</v>
      </c>
      <c r="AD273" s="117">
        <v>6</v>
      </c>
      <c r="AE273" s="114" t="s">
        <v>1105</v>
      </c>
      <c r="AF273" s="114" t="s">
        <v>1105</v>
      </c>
      <c r="AG273" s="114" t="s">
        <v>1105</v>
      </c>
      <c r="AH273" s="115" t="s">
        <v>1105</v>
      </c>
      <c r="AI273" s="114" t="s">
        <v>1105</v>
      </c>
      <c r="AJ273" s="114">
        <v>0</v>
      </c>
      <c r="AK273" s="114" t="s">
        <v>1105</v>
      </c>
      <c r="AL273" s="114" t="s">
        <v>1105</v>
      </c>
      <c r="AM273" s="115">
        <v>0</v>
      </c>
      <c r="AN273" s="114" t="s">
        <v>1105</v>
      </c>
      <c r="AO273" s="115" t="s">
        <v>1105</v>
      </c>
      <c r="AP273" s="114">
        <v>0</v>
      </c>
      <c r="AQ273" s="114">
        <v>0</v>
      </c>
      <c r="AR273" s="114" t="s">
        <v>1058</v>
      </c>
      <c r="AS273" s="118">
        <v>0</v>
      </c>
    </row>
    <row r="274" spans="1:45" s="1" customFormat="1" ht="53.25" customHeight="1">
      <c r="A274" s="1" t="s">
        <v>304</v>
      </c>
      <c r="B274" s="1" t="s">
        <v>274</v>
      </c>
      <c r="C274" s="113" t="s">
        <v>275</v>
      </c>
      <c r="D274" s="114">
        <v>175</v>
      </c>
      <c r="E274" s="114">
        <v>238</v>
      </c>
      <c r="F274" s="2">
        <v>1.1000000000000001</v>
      </c>
      <c r="G274" s="152">
        <v>1.5</v>
      </c>
      <c r="H274" s="154">
        <v>63</v>
      </c>
      <c r="I274" s="155" t="s">
        <v>1105</v>
      </c>
      <c r="J274" s="155">
        <v>19</v>
      </c>
      <c r="K274" s="155">
        <v>11</v>
      </c>
      <c r="L274" s="155" t="s">
        <v>1105</v>
      </c>
      <c r="M274" s="155" t="s">
        <v>1105</v>
      </c>
      <c r="N274" s="155" t="s">
        <v>1105</v>
      </c>
      <c r="O274" s="155" t="s">
        <v>1105</v>
      </c>
      <c r="P274" s="155">
        <v>21</v>
      </c>
      <c r="Q274" s="114">
        <v>14</v>
      </c>
      <c r="R274" s="115">
        <v>49</v>
      </c>
      <c r="S274" s="114">
        <v>8</v>
      </c>
      <c r="T274" s="114" t="s">
        <v>1105</v>
      </c>
      <c r="U274" s="114" t="s">
        <v>1105</v>
      </c>
      <c r="V274" s="114">
        <v>0</v>
      </c>
      <c r="W274" s="114" t="s">
        <v>1105</v>
      </c>
      <c r="X274" s="114" t="s">
        <v>1105</v>
      </c>
      <c r="Y274" s="114">
        <v>0</v>
      </c>
      <c r="Z274" s="114">
        <v>0</v>
      </c>
      <c r="AA274" s="114">
        <v>12</v>
      </c>
      <c r="AB274" s="115">
        <v>10</v>
      </c>
      <c r="AC274" s="116">
        <v>68</v>
      </c>
      <c r="AD274" s="117">
        <v>14</v>
      </c>
      <c r="AE274" s="114">
        <v>9</v>
      </c>
      <c r="AF274" s="114">
        <v>5</v>
      </c>
      <c r="AG274" s="114">
        <v>0</v>
      </c>
      <c r="AH274" s="115" t="s">
        <v>1105</v>
      </c>
      <c r="AI274" s="114">
        <v>6</v>
      </c>
      <c r="AJ274" s="114" t="s">
        <v>1105</v>
      </c>
      <c r="AK274" s="114" t="s">
        <v>1105</v>
      </c>
      <c r="AL274" s="114" t="s">
        <v>1105</v>
      </c>
      <c r="AM274" s="115">
        <v>0</v>
      </c>
      <c r="AN274" s="114" t="s">
        <v>1105</v>
      </c>
      <c r="AO274" s="115">
        <v>19</v>
      </c>
      <c r="AP274" s="114" t="s">
        <v>1094</v>
      </c>
      <c r="AQ274" s="114" t="s">
        <v>1058</v>
      </c>
      <c r="AR274" s="114" t="s">
        <v>1058</v>
      </c>
      <c r="AS274" s="118">
        <v>0</v>
      </c>
    </row>
    <row r="275" spans="1:45" s="1" customFormat="1" ht="53.25" customHeight="1">
      <c r="A275" s="1" t="s">
        <v>305</v>
      </c>
      <c r="B275" s="1" t="s">
        <v>306</v>
      </c>
      <c r="C275" s="113" t="s">
        <v>307</v>
      </c>
      <c r="D275" s="114">
        <v>24</v>
      </c>
      <c r="E275" s="114">
        <v>37</v>
      </c>
      <c r="F275" s="2">
        <v>1.1000000000000001</v>
      </c>
      <c r="G275" s="152">
        <v>1.7</v>
      </c>
      <c r="H275" s="154">
        <v>9</v>
      </c>
      <c r="I275" s="155" t="s">
        <v>1105</v>
      </c>
      <c r="J275" s="155" t="s">
        <v>1105</v>
      </c>
      <c r="K275" s="155" t="s">
        <v>1105</v>
      </c>
      <c r="L275" s="155">
        <v>0</v>
      </c>
      <c r="M275" s="155">
        <v>0</v>
      </c>
      <c r="N275" s="155">
        <v>0</v>
      </c>
      <c r="O275" s="155">
        <v>0</v>
      </c>
      <c r="P275" s="155" t="s">
        <v>1105</v>
      </c>
      <c r="Q275" s="114" t="s">
        <v>1105</v>
      </c>
      <c r="R275" s="115">
        <v>8</v>
      </c>
      <c r="S275" s="114">
        <v>0</v>
      </c>
      <c r="T275" s="114">
        <v>0</v>
      </c>
      <c r="U275" s="114" t="s">
        <v>1105</v>
      </c>
      <c r="V275" s="114">
        <v>0</v>
      </c>
      <c r="W275" s="114">
        <v>0</v>
      </c>
      <c r="X275" s="114" t="s">
        <v>1105</v>
      </c>
      <c r="Y275" s="114">
        <v>0</v>
      </c>
      <c r="Z275" s="114">
        <v>0</v>
      </c>
      <c r="AA275" s="114">
        <v>5</v>
      </c>
      <c r="AB275" s="115">
        <v>0</v>
      </c>
      <c r="AC275" s="116">
        <v>12</v>
      </c>
      <c r="AD275" s="117" t="s">
        <v>1105</v>
      </c>
      <c r="AE275" s="114">
        <v>0</v>
      </c>
      <c r="AF275" s="114" t="s">
        <v>1105</v>
      </c>
      <c r="AG275" s="114">
        <v>0</v>
      </c>
      <c r="AH275" s="115">
        <v>0</v>
      </c>
      <c r="AI275" s="114" t="s">
        <v>1105</v>
      </c>
      <c r="AJ275" s="114">
        <v>0</v>
      </c>
      <c r="AK275" s="114" t="s">
        <v>1105</v>
      </c>
      <c r="AL275" s="114">
        <v>0</v>
      </c>
      <c r="AM275" s="115" t="s">
        <v>1105</v>
      </c>
      <c r="AN275" s="114" t="s">
        <v>1105</v>
      </c>
      <c r="AO275" s="115" t="s">
        <v>1105</v>
      </c>
      <c r="AP275" s="114" t="s">
        <v>1094</v>
      </c>
      <c r="AQ275" s="114" t="s">
        <v>1058</v>
      </c>
      <c r="AR275" s="114" t="s">
        <v>1058</v>
      </c>
      <c r="AS275" s="118">
        <v>0</v>
      </c>
    </row>
    <row r="276" spans="1:45" s="1" customFormat="1" ht="53.25" customHeight="1">
      <c r="A276" s="1" t="s">
        <v>308</v>
      </c>
      <c r="B276" s="1" t="s">
        <v>306</v>
      </c>
      <c r="C276" s="113" t="s">
        <v>307</v>
      </c>
      <c r="D276" s="114">
        <v>1132</v>
      </c>
      <c r="E276" s="114">
        <v>1611</v>
      </c>
      <c r="F276" s="2">
        <v>3.1</v>
      </c>
      <c r="G276" s="152">
        <v>4.4000000000000004</v>
      </c>
      <c r="H276" s="154">
        <v>383</v>
      </c>
      <c r="I276" s="155">
        <v>6</v>
      </c>
      <c r="J276" s="155">
        <v>94</v>
      </c>
      <c r="K276" s="155">
        <v>77</v>
      </c>
      <c r="L276" s="155" t="s">
        <v>1105</v>
      </c>
      <c r="M276" s="155" t="s">
        <v>1105</v>
      </c>
      <c r="N276" s="155">
        <v>25</v>
      </c>
      <c r="O276" s="155">
        <v>18</v>
      </c>
      <c r="P276" s="155">
        <v>161</v>
      </c>
      <c r="Q276" s="114">
        <v>25</v>
      </c>
      <c r="R276" s="115">
        <v>358</v>
      </c>
      <c r="S276" s="114">
        <v>21</v>
      </c>
      <c r="T276" s="114">
        <v>5</v>
      </c>
      <c r="U276" s="114">
        <v>6</v>
      </c>
      <c r="V276" s="114">
        <v>7</v>
      </c>
      <c r="W276" s="114">
        <v>47</v>
      </c>
      <c r="X276" s="114">
        <v>64</v>
      </c>
      <c r="Y276" s="114">
        <v>23</v>
      </c>
      <c r="Z276" s="114">
        <v>43</v>
      </c>
      <c r="AA276" s="114">
        <v>18</v>
      </c>
      <c r="AB276" s="115" t="s">
        <v>1105</v>
      </c>
      <c r="AC276" s="116">
        <v>468</v>
      </c>
      <c r="AD276" s="117">
        <v>80</v>
      </c>
      <c r="AE276" s="114">
        <v>44</v>
      </c>
      <c r="AF276" s="114">
        <v>36</v>
      </c>
      <c r="AG276" s="114">
        <v>8</v>
      </c>
      <c r="AH276" s="115">
        <v>22</v>
      </c>
      <c r="AI276" s="114">
        <v>45</v>
      </c>
      <c r="AJ276" s="114">
        <v>10</v>
      </c>
      <c r="AK276" s="114">
        <v>6</v>
      </c>
      <c r="AL276" s="114">
        <v>24</v>
      </c>
      <c r="AM276" s="115">
        <v>6</v>
      </c>
      <c r="AN276" s="114">
        <v>72</v>
      </c>
      <c r="AO276" s="115">
        <v>87</v>
      </c>
      <c r="AP276" s="114">
        <v>73</v>
      </c>
      <c r="AQ276" s="114">
        <v>45</v>
      </c>
      <c r="AR276" s="114">
        <v>120</v>
      </c>
      <c r="AS276" s="118">
        <v>6.5693430656934311</v>
      </c>
    </row>
    <row r="277" spans="1:45" s="1" customFormat="1" ht="53.25" customHeight="1">
      <c r="A277" s="1" t="s">
        <v>309</v>
      </c>
      <c r="B277" s="1" t="s">
        <v>306</v>
      </c>
      <c r="C277" s="113" t="s">
        <v>307</v>
      </c>
      <c r="D277" s="114">
        <v>111</v>
      </c>
      <c r="E277" s="114">
        <v>200</v>
      </c>
      <c r="F277" s="2">
        <v>1.4</v>
      </c>
      <c r="G277" s="152">
        <v>2.5</v>
      </c>
      <c r="H277" s="154">
        <v>37</v>
      </c>
      <c r="I277" s="155" t="s">
        <v>1105</v>
      </c>
      <c r="J277" s="155">
        <v>10</v>
      </c>
      <c r="K277" s="155">
        <v>13</v>
      </c>
      <c r="L277" s="155" t="s">
        <v>1105</v>
      </c>
      <c r="M277" s="155">
        <v>0</v>
      </c>
      <c r="N277" s="155" t="s">
        <v>1105</v>
      </c>
      <c r="O277" s="155" t="s">
        <v>1105</v>
      </c>
      <c r="P277" s="155">
        <v>9</v>
      </c>
      <c r="Q277" s="114">
        <v>5</v>
      </c>
      <c r="R277" s="115">
        <v>32</v>
      </c>
      <c r="S277" s="114">
        <v>0</v>
      </c>
      <c r="T277" s="114">
        <v>0</v>
      </c>
      <c r="U277" s="114" t="s">
        <v>1105</v>
      </c>
      <c r="V277" s="114">
        <v>0</v>
      </c>
      <c r="W277" s="114">
        <v>0</v>
      </c>
      <c r="X277" s="114">
        <v>26</v>
      </c>
      <c r="Y277" s="114">
        <v>0</v>
      </c>
      <c r="Z277" s="114">
        <v>0</v>
      </c>
      <c r="AA277" s="114" t="s">
        <v>1105</v>
      </c>
      <c r="AB277" s="115" t="s">
        <v>1105</v>
      </c>
      <c r="AC277" s="116">
        <v>65</v>
      </c>
      <c r="AD277" s="117">
        <v>13</v>
      </c>
      <c r="AE277" s="114" t="s">
        <v>1105</v>
      </c>
      <c r="AF277" s="114">
        <v>11</v>
      </c>
      <c r="AG277" s="114" t="s">
        <v>1105</v>
      </c>
      <c r="AH277" s="115">
        <v>9</v>
      </c>
      <c r="AI277" s="114">
        <v>10</v>
      </c>
      <c r="AJ277" s="114" t="s">
        <v>1105</v>
      </c>
      <c r="AK277" s="114" t="s">
        <v>1105</v>
      </c>
      <c r="AL277" s="114">
        <v>5</v>
      </c>
      <c r="AM277" s="115" t="s">
        <v>1105</v>
      </c>
      <c r="AN277" s="114">
        <v>6</v>
      </c>
      <c r="AO277" s="115">
        <v>5</v>
      </c>
      <c r="AP277" s="114" t="s">
        <v>1094</v>
      </c>
      <c r="AQ277" s="114">
        <v>6</v>
      </c>
      <c r="AR277" s="114">
        <v>11</v>
      </c>
      <c r="AS277" s="118">
        <v>12.5</v>
      </c>
    </row>
    <row r="278" spans="1:45" s="1" customFormat="1" ht="53.25" customHeight="1">
      <c r="A278" s="1" t="s">
        <v>310</v>
      </c>
      <c r="B278" s="1" t="s">
        <v>306</v>
      </c>
      <c r="C278" s="113" t="s">
        <v>307</v>
      </c>
      <c r="D278" s="114">
        <v>23</v>
      </c>
      <c r="E278" s="114">
        <v>33</v>
      </c>
      <c r="F278" s="2">
        <v>0.7</v>
      </c>
      <c r="G278" s="152">
        <v>1</v>
      </c>
      <c r="H278" s="154">
        <v>14</v>
      </c>
      <c r="I278" s="155">
        <v>0</v>
      </c>
      <c r="J278" s="155">
        <v>5</v>
      </c>
      <c r="K278" s="155">
        <v>5</v>
      </c>
      <c r="L278" s="155">
        <v>0</v>
      </c>
      <c r="M278" s="155">
        <v>0</v>
      </c>
      <c r="N278" s="155" t="s">
        <v>1105</v>
      </c>
      <c r="O278" s="155">
        <v>0</v>
      </c>
      <c r="P278" s="155" t="s">
        <v>1105</v>
      </c>
      <c r="Q278" s="114">
        <v>0</v>
      </c>
      <c r="R278" s="115">
        <v>14</v>
      </c>
      <c r="S278" s="114" t="s">
        <v>1105</v>
      </c>
      <c r="T278" s="114">
        <v>0</v>
      </c>
      <c r="U278" s="114">
        <v>0</v>
      </c>
      <c r="V278" s="114">
        <v>0</v>
      </c>
      <c r="W278" s="114" t="s">
        <v>1105</v>
      </c>
      <c r="X278" s="114">
        <v>6</v>
      </c>
      <c r="Y278" s="114">
        <v>0</v>
      </c>
      <c r="Z278" s="114">
        <v>0</v>
      </c>
      <c r="AA278" s="114" t="s">
        <v>1105</v>
      </c>
      <c r="AB278" s="115">
        <v>0</v>
      </c>
      <c r="AC278" s="116">
        <v>18</v>
      </c>
      <c r="AD278" s="117">
        <v>5</v>
      </c>
      <c r="AE278" s="114" t="s">
        <v>1105</v>
      </c>
      <c r="AF278" s="114" t="s">
        <v>1105</v>
      </c>
      <c r="AG278" s="114">
        <v>0</v>
      </c>
      <c r="AH278" s="115" t="s">
        <v>1105</v>
      </c>
      <c r="AI278" s="114" t="s">
        <v>1105</v>
      </c>
      <c r="AJ278" s="114" t="s">
        <v>1105</v>
      </c>
      <c r="AK278" s="114" t="s">
        <v>1105</v>
      </c>
      <c r="AL278" s="114">
        <v>0</v>
      </c>
      <c r="AM278" s="115">
        <v>0</v>
      </c>
      <c r="AN278" s="114" t="s">
        <v>1105</v>
      </c>
      <c r="AO278" s="115" t="s">
        <v>1105</v>
      </c>
      <c r="AP278" s="114" t="s">
        <v>1094</v>
      </c>
      <c r="AQ278" s="114" t="s">
        <v>1058</v>
      </c>
      <c r="AR278" s="114" t="s">
        <v>1058</v>
      </c>
      <c r="AS278" s="118">
        <v>0</v>
      </c>
    </row>
    <row r="279" spans="1:45" s="1" customFormat="1" ht="53.25" customHeight="1">
      <c r="A279" s="1" t="s">
        <v>311</v>
      </c>
      <c r="B279" s="1" t="s">
        <v>306</v>
      </c>
      <c r="C279" s="113" t="s">
        <v>307</v>
      </c>
      <c r="D279" s="114">
        <v>38</v>
      </c>
      <c r="E279" s="114">
        <v>41</v>
      </c>
      <c r="F279" s="2">
        <v>1.6</v>
      </c>
      <c r="G279" s="152">
        <v>1.7</v>
      </c>
      <c r="H279" s="154" t="s">
        <v>1105</v>
      </c>
      <c r="I279" s="155">
        <v>0</v>
      </c>
      <c r="J279" s="155" t="s">
        <v>1105</v>
      </c>
      <c r="K279" s="155" t="s">
        <v>1105</v>
      </c>
      <c r="L279" s="155">
        <v>0</v>
      </c>
      <c r="M279" s="155">
        <v>0</v>
      </c>
      <c r="N279" s="155">
        <v>0</v>
      </c>
      <c r="O279" s="155">
        <v>0</v>
      </c>
      <c r="P279" s="155" t="s">
        <v>1105</v>
      </c>
      <c r="Q279" s="114" t="s">
        <v>1105</v>
      </c>
      <c r="R279" s="115" t="s">
        <v>1105</v>
      </c>
      <c r="S279" s="114">
        <v>0</v>
      </c>
      <c r="T279" s="114">
        <v>0</v>
      </c>
      <c r="U279" s="114">
        <v>0</v>
      </c>
      <c r="V279" s="114">
        <v>0</v>
      </c>
      <c r="W279" s="114">
        <v>0</v>
      </c>
      <c r="X279" s="114">
        <v>0</v>
      </c>
      <c r="Y279" s="114">
        <v>0</v>
      </c>
      <c r="Z279" s="114">
        <v>0</v>
      </c>
      <c r="AA279" s="114" t="s">
        <v>1105</v>
      </c>
      <c r="AB279" s="115">
        <v>0</v>
      </c>
      <c r="AC279" s="116">
        <v>5</v>
      </c>
      <c r="AD279" s="117" t="s">
        <v>1105</v>
      </c>
      <c r="AE279" s="114" t="s">
        <v>1105</v>
      </c>
      <c r="AF279" s="114" t="s">
        <v>1105</v>
      </c>
      <c r="AG279" s="114">
        <v>0</v>
      </c>
      <c r="AH279" s="115">
        <v>0</v>
      </c>
      <c r="AI279" s="114" t="s">
        <v>1105</v>
      </c>
      <c r="AJ279" s="114">
        <v>0</v>
      </c>
      <c r="AK279" s="114">
        <v>0</v>
      </c>
      <c r="AL279" s="114" t="s">
        <v>1105</v>
      </c>
      <c r="AM279" s="115">
        <v>0</v>
      </c>
      <c r="AN279" s="114">
        <v>0</v>
      </c>
      <c r="AO279" s="115" t="s">
        <v>1105</v>
      </c>
      <c r="AP279" s="114">
        <v>0</v>
      </c>
      <c r="AQ279" s="114">
        <v>0</v>
      </c>
      <c r="AR279" s="114" t="s">
        <v>1058</v>
      </c>
      <c r="AS279" s="118">
        <v>0</v>
      </c>
    </row>
    <row r="280" spans="1:45" s="1" customFormat="1" ht="53.25" customHeight="1">
      <c r="A280" s="1" t="s">
        <v>312</v>
      </c>
      <c r="B280" s="1" t="s">
        <v>306</v>
      </c>
      <c r="C280" s="113" t="s">
        <v>307</v>
      </c>
      <c r="D280" s="114">
        <v>16</v>
      </c>
      <c r="E280" s="114">
        <v>19</v>
      </c>
      <c r="F280" s="2">
        <v>1.3</v>
      </c>
      <c r="G280" s="152">
        <v>1.6</v>
      </c>
      <c r="H280" s="154">
        <v>7</v>
      </c>
      <c r="I280" s="155">
        <v>0</v>
      </c>
      <c r="J280" s="155" t="s">
        <v>1105</v>
      </c>
      <c r="K280" s="155" t="s">
        <v>1105</v>
      </c>
      <c r="L280" s="155">
        <v>0</v>
      </c>
      <c r="M280" s="155">
        <v>0</v>
      </c>
      <c r="N280" s="155">
        <v>0</v>
      </c>
      <c r="O280" s="155" t="s">
        <v>1105</v>
      </c>
      <c r="P280" s="155" t="s">
        <v>1105</v>
      </c>
      <c r="Q280" s="114" t="s">
        <v>1105</v>
      </c>
      <c r="R280" s="115">
        <v>5</v>
      </c>
      <c r="S280" s="114">
        <v>0</v>
      </c>
      <c r="T280" s="114">
        <v>0</v>
      </c>
      <c r="U280" s="114">
        <v>0</v>
      </c>
      <c r="V280" s="114">
        <v>0</v>
      </c>
      <c r="W280" s="114">
        <v>0</v>
      </c>
      <c r="X280" s="114" t="s">
        <v>1105</v>
      </c>
      <c r="Y280" s="114">
        <v>0</v>
      </c>
      <c r="Z280" s="114">
        <v>0</v>
      </c>
      <c r="AA280" s="114">
        <v>0</v>
      </c>
      <c r="AB280" s="115">
        <v>0</v>
      </c>
      <c r="AC280" s="116">
        <v>8</v>
      </c>
      <c r="AD280" s="117" t="s">
        <v>1105</v>
      </c>
      <c r="AE280" s="114">
        <v>0</v>
      </c>
      <c r="AF280" s="114" t="s">
        <v>1105</v>
      </c>
      <c r="AG280" s="114">
        <v>0</v>
      </c>
      <c r="AH280" s="115" t="s">
        <v>1105</v>
      </c>
      <c r="AI280" s="114" t="s">
        <v>1105</v>
      </c>
      <c r="AJ280" s="114" t="s">
        <v>1105</v>
      </c>
      <c r="AK280" s="114" t="s">
        <v>1105</v>
      </c>
      <c r="AL280" s="114">
        <v>0</v>
      </c>
      <c r="AM280" s="115">
        <v>0</v>
      </c>
      <c r="AN280" s="114" t="s">
        <v>1105</v>
      </c>
      <c r="AO280" s="115">
        <v>0</v>
      </c>
      <c r="AP280" s="114" t="s">
        <v>1094</v>
      </c>
      <c r="AQ280" s="114" t="s">
        <v>1058</v>
      </c>
      <c r="AR280" s="114">
        <v>5</v>
      </c>
      <c r="AS280" s="118">
        <v>0</v>
      </c>
    </row>
    <row r="281" spans="1:45" s="1" customFormat="1" ht="53.25" customHeight="1">
      <c r="A281" s="1" t="s">
        <v>313</v>
      </c>
      <c r="B281" s="1" t="s">
        <v>306</v>
      </c>
      <c r="C281" s="113" t="s">
        <v>307</v>
      </c>
      <c r="D281" s="114">
        <v>283</v>
      </c>
      <c r="E281" s="114">
        <v>389</v>
      </c>
      <c r="F281" s="2">
        <v>2.7</v>
      </c>
      <c r="G281" s="152">
        <v>3.8</v>
      </c>
      <c r="H281" s="154">
        <v>66</v>
      </c>
      <c r="I281" s="155" t="s">
        <v>1105</v>
      </c>
      <c r="J281" s="155">
        <v>37</v>
      </c>
      <c r="K281" s="155">
        <v>8</v>
      </c>
      <c r="L281" s="155">
        <v>5</v>
      </c>
      <c r="M281" s="155" t="s">
        <v>1105</v>
      </c>
      <c r="N281" s="155" t="s">
        <v>1105</v>
      </c>
      <c r="O281" s="155" t="s">
        <v>1105</v>
      </c>
      <c r="P281" s="155">
        <v>7</v>
      </c>
      <c r="Q281" s="114">
        <v>9</v>
      </c>
      <c r="R281" s="115">
        <v>56</v>
      </c>
      <c r="S281" s="114" t="s">
        <v>1105</v>
      </c>
      <c r="T281" s="114" t="s">
        <v>1105</v>
      </c>
      <c r="U281" s="114">
        <v>7</v>
      </c>
      <c r="V281" s="114">
        <v>0</v>
      </c>
      <c r="W281" s="114" t="s">
        <v>1105</v>
      </c>
      <c r="X281" s="114">
        <v>29</v>
      </c>
      <c r="Y281" s="114">
        <v>0</v>
      </c>
      <c r="Z281" s="114">
        <v>0</v>
      </c>
      <c r="AA281" s="114">
        <v>11</v>
      </c>
      <c r="AB281" s="115" t="s">
        <v>1105</v>
      </c>
      <c r="AC281" s="116">
        <v>80</v>
      </c>
      <c r="AD281" s="117">
        <v>13</v>
      </c>
      <c r="AE281" s="114">
        <v>9</v>
      </c>
      <c r="AF281" s="114" t="s">
        <v>1105</v>
      </c>
      <c r="AG281" s="114">
        <v>0</v>
      </c>
      <c r="AH281" s="115">
        <v>6</v>
      </c>
      <c r="AI281" s="114">
        <v>5</v>
      </c>
      <c r="AJ281" s="114" t="s">
        <v>1105</v>
      </c>
      <c r="AK281" s="114">
        <v>0</v>
      </c>
      <c r="AL281" s="114" t="s">
        <v>1105</v>
      </c>
      <c r="AM281" s="115" t="s">
        <v>1105</v>
      </c>
      <c r="AN281" s="114" t="s">
        <v>1105</v>
      </c>
      <c r="AO281" s="115" t="s">
        <v>1105</v>
      </c>
      <c r="AP281" s="114">
        <v>5</v>
      </c>
      <c r="AQ281" s="114" t="s">
        <v>1058</v>
      </c>
      <c r="AR281" s="114">
        <v>9</v>
      </c>
      <c r="AS281" s="118">
        <v>30</v>
      </c>
    </row>
    <row r="282" spans="1:45" s="1" customFormat="1" ht="53.25" customHeight="1">
      <c r="A282" s="1" t="s">
        <v>314</v>
      </c>
      <c r="B282" s="1" t="s">
        <v>306</v>
      </c>
      <c r="C282" s="113" t="s">
        <v>307</v>
      </c>
      <c r="D282" s="114">
        <v>168</v>
      </c>
      <c r="E282" s="114">
        <v>236</v>
      </c>
      <c r="F282" s="2">
        <v>2.2000000000000002</v>
      </c>
      <c r="G282" s="152">
        <v>3.1</v>
      </c>
      <c r="H282" s="154">
        <v>70</v>
      </c>
      <c r="I282" s="155" t="s">
        <v>1105</v>
      </c>
      <c r="J282" s="155">
        <v>14</v>
      </c>
      <c r="K282" s="155">
        <v>18</v>
      </c>
      <c r="L282" s="155" t="s">
        <v>1105</v>
      </c>
      <c r="M282" s="155">
        <v>0</v>
      </c>
      <c r="N282" s="155" t="s">
        <v>1105</v>
      </c>
      <c r="O282" s="155" t="s">
        <v>1105</v>
      </c>
      <c r="P282" s="155">
        <v>32</v>
      </c>
      <c r="Q282" s="114" t="s">
        <v>1105</v>
      </c>
      <c r="R282" s="115">
        <v>66</v>
      </c>
      <c r="S282" s="114">
        <v>0</v>
      </c>
      <c r="T282" s="114">
        <v>0</v>
      </c>
      <c r="U282" s="114">
        <v>0</v>
      </c>
      <c r="V282" s="114">
        <v>0</v>
      </c>
      <c r="W282" s="114">
        <v>0</v>
      </c>
      <c r="X282" s="114">
        <v>27</v>
      </c>
      <c r="Y282" s="114">
        <v>0</v>
      </c>
      <c r="Z282" s="114">
        <v>29</v>
      </c>
      <c r="AA282" s="114" t="s">
        <v>1105</v>
      </c>
      <c r="AB282" s="115" t="s">
        <v>1105</v>
      </c>
      <c r="AC282" s="116">
        <v>93</v>
      </c>
      <c r="AD282" s="117">
        <v>20</v>
      </c>
      <c r="AE282" s="114">
        <v>9</v>
      </c>
      <c r="AF282" s="114">
        <v>11</v>
      </c>
      <c r="AG282" s="114" t="s">
        <v>1105</v>
      </c>
      <c r="AH282" s="115">
        <v>11</v>
      </c>
      <c r="AI282" s="114">
        <v>14</v>
      </c>
      <c r="AJ282" s="114">
        <v>6</v>
      </c>
      <c r="AK282" s="114" t="s">
        <v>1105</v>
      </c>
      <c r="AL282" s="114" t="s">
        <v>1105</v>
      </c>
      <c r="AM282" s="115" t="s">
        <v>1105</v>
      </c>
      <c r="AN282" s="114">
        <v>13</v>
      </c>
      <c r="AO282" s="115">
        <v>22</v>
      </c>
      <c r="AP282" s="114">
        <v>23</v>
      </c>
      <c r="AQ282" s="114">
        <v>12</v>
      </c>
      <c r="AR282" s="114">
        <v>45</v>
      </c>
      <c r="AS282" s="118">
        <v>11.627906976744185</v>
      </c>
    </row>
    <row r="283" spans="1:45" s="1" customFormat="1" ht="53.25" customHeight="1">
      <c r="A283" s="1" t="s">
        <v>315</v>
      </c>
      <c r="B283" s="1" t="s">
        <v>316</v>
      </c>
      <c r="C283" s="113" t="s">
        <v>317</v>
      </c>
      <c r="D283" s="114">
        <v>53</v>
      </c>
      <c r="E283" s="114">
        <v>50</v>
      </c>
      <c r="F283" s="2">
        <v>3</v>
      </c>
      <c r="G283" s="152">
        <v>2.8</v>
      </c>
      <c r="H283" s="154">
        <v>11</v>
      </c>
      <c r="I283" s="155">
        <v>0</v>
      </c>
      <c r="J283" s="155" t="s">
        <v>1105</v>
      </c>
      <c r="K283" s="155">
        <v>5</v>
      </c>
      <c r="L283" s="155" t="s">
        <v>1105</v>
      </c>
      <c r="M283" s="155" t="s">
        <v>1105</v>
      </c>
      <c r="N283" s="155">
        <v>0</v>
      </c>
      <c r="O283" s="155">
        <v>0</v>
      </c>
      <c r="P283" s="155" t="s">
        <v>1105</v>
      </c>
      <c r="Q283" s="114">
        <v>6</v>
      </c>
      <c r="R283" s="115">
        <v>5</v>
      </c>
      <c r="S283" s="114">
        <v>0</v>
      </c>
      <c r="T283" s="114">
        <v>0</v>
      </c>
      <c r="U283" s="114">
        <v>0</v>
      </c>
      <c r="V283" s="114">
        <v>0</v>
      </c>
      <c r="W283" s="114">
        <v>0</v>
      </c>
      <c r="X283" s="114" t="s">
        <v>1105</v>
      </c>
      <c r="Y283" s="114">
        <v>0</v>
      </c>
      <c r="Z283" s="114">
        <v>0</v>
      </c>
      <c r="AA283" s="114">
        <v>0</v>
      </c>
      <c r="AB283" s="115">
        <v>0</v>
      </c>
      <c r="AC283" s="116">
        <v>18</v>
      </c>
      <c r="AD283" s="117">
        <v>6</v>
      </c>
      <c r="AE283" s="114" t="s">
        <v>1105</v>
      </c>
      <c r="AF283" s="114" t="s">
        <v>1105</v>
      </c>
      <c r="AG283" s="114">
        <v>0</v>
      </c>
      <c r="AH283" s="115" t="s">
        <v>1105</v>
      </c>
      <c r="AI283" s="114" t="s">
        <v>1105</v>
      </c>
      <c r="AJ283" s="114" t="s">
        <v>1105</v>
      </c>
      <c r="AK283" s="114" t="s">
        <v>1105</v>
      </c>
      <c r="AL283" s="114" t="s">
        <v>1105</v>
      </c>
      <c r="AM283" s="115">
        <v>0</v>
      </c>
      <c r="AN283" s="114">
        <v>0</v>
      </c>
      <c r="AO283" s="115">
        <v>0</v>
      </c>
      <c r="AP283" s="114">
        <v>0</v>
      </c>
      <c r="AQ283" s="114">
        <v>0</v>
      </c>
      <c r="AR283" s="114" t="s">
        <v>1058</v>
      </c>
      <c r="AS283" s="118">
        <v>0</v>
      </c>
    </row>
    <row r="284" spans="1:45" s="1" customFormat="1" ht="53.25" customHeight="1">
      <c r="A284" s="1" t="s">
        <v>318</v>
      </c>
      <c r="B284" s="1" t="s">
        <v>316</v>
      </c>
      <c r="C284" s="113" t="s">
        <v>317</v>
      </c>
      <c r="D284" s="114">
        <v>214</v>
      </c>
      <c r="E284" s="114">
        <v>258</v>
      </c>
      <c r="F284" s="2">
        <v>3.1</v>
      </c>
      <c r="G284" s="152">
        <v>3.7</v>
      </c>
      <c r="H284" s="154">
        <v>92</v>
      </c>
      <c r="I284" s="155" t="s">
        <v>1105</v>
      </c>
      <c r="J284" s="155">
        <v>32</v>
      </c>
      <c r="K284" s="155">
        <v>22</v>
      </c>
      <c r="L284" s="155">
        <v>9</v>
      </c>
      <c r="M284" s="155">
        <v>8</v>
      </c>
      <c r="N284" s="155" t="s">
        <v>1105</v>
      </c>
      <c r="O284" s="155" t="s">
        <v>1105</v>
      </c>
      <c r="P284" s="155">
        <v>16</v>
      </c>
      <c r="Q284" s="114">
        <v>48</v>
      </c>
      <c r="R284" s="115">
        <v>44</v>
      </c>
      <c r="S284" s="114">
        <v>0</v>
      </c>
      <c r="T284" s="114">
        <v>0</v>
      </c>
      <c r="U284" s="114" t="s">
        <v>1105</v>
      </c>
      <c r="V284" s="114">
        <v>0</v>
      </c>
      <c r="W284" s="114">
        <v>0</v>
      </c>
      <c r="X284" s="114">
        <v>14</v>
      </c>
      <c r="Y284" s="114">
        <v>0</v>
      </c>
      <c r="Z284" s="114">
        <v>0</v>
      </c>
      <c r="AA284" s="114">
        <v>8</v>
      </c>
      <c r="AB284" s="115" t="s">
        <v>1105</v>
      </c>
      <c r="AC284" s="116">
        <v>123</v>
      </c>
      <c r="AD284" s="117">
        <v>31</v>
      </c>
      <c r="AE284" s="114">
        <v>12</v>
      </c>
      <c r="AF284" s="114">
        <v>19</v>
      </c>
      <c r="AG284" s="114" t="s">
        <v>1105</v>
      </c>
      <c r="AH284" s="115">
        <v>6</v>
      </c>
      <c r="AI284" s="114">
        <v>13</v>
      </c>
      <c r="AJ284" s="114" t="s">
        <v>1105</v>
      </c>
      <c r="AK284" s="114" t="s">
        <v>1105</v>
      </c>
      <c r="AL284" s="114" t="s">
        <v>1105</v>
      </c>
      <c r="AM284" s="115" t="s">
        <v>1105</v>
      </c>
      <c r="AN284" s="114">
        <v>15</v>
      </c>
      <c r="AO284" s="115" t="s">
        <v>1105</v>
      </c>
      <c r="AP284" s="114">
        <v>9</v>
      </c>
      <c r="AQ284" s="114">
        <v>14</v>
      </c>
      <c r="AR284" s="114">
        <v>26</v>
      </c>
      <c r="AS284" s="118">
        <v>0</v>
      </c>
    </row>
    <row r="285" spans="1:45" s="1" customFormat="1" ht="53.25" customHeight="1">
      <c r="A285" s="1" t="s">
        <v>319</v>
      </c>
      <c r="B285" s="1" t="s">
        <v>316</v>
      </c>
      <c r="C285" s="113" t="s">
        <v>317</v>
      </c>
      <c r="D285" s="114">
        <v>634</v>
      </c>
      <c r="E285" s="114">
        <v>926</v>
      </c>
      <c r="F285" s="2">
        <v>3.2</v>
      </c>
      <c r="G285" s="152">
        <v>4.5999999999999996</v>
      </c>
      <c r="H285" s="154">
        <v>277</v>
      </c>
      <c r="I285" s="155">
        <v>8</v>
      </c>
      <c r="J285" s="155">
        <v>54</v>
      </c>
      <c r="K285" s="155">
        <v>80</v>
      </c>
      <c r="L285" s="155" t="s">
        <v>1105</v>
      </c>
      <c r="M285" s="155" t="s">
        <v>1105</v>
      </c>
      <c r="N285" s="155">
        <v>7</v>
      </c>
      <c r="O285" s="155">
        <v>10</v>
      </c>
      <c r="P285" s="155">
        <v>112</v>
      </c>
      <c r="Q285" s="114">
        <v>38</v>
      </c>
      <c r="R285" s="115">
        <v>239</v>
      </c>
      <c r="S285" s="114">
        <v>17</v>
      </c>
      <c r="T285" s="114" t="s">
        <v>1105</v>
      </c>
      <c r="U285" s="114">
        <v>8</v>
      </c>
      <c r="V285" s="114" t="s">
        <v>1105</v>
      </c>
      <c r="W285" s="114">
        <v>20</v>
      </c>
      <c r="X285" s="114">
        <v>23</v>
      </c>
      <c r="Y285" s="114">
        <v>32</v>
      </c>
      <c r="Z285" s="114">
        <v>20</v>
      </c>
      <c r="AA285" s="114">
        <v>16</v>
      </c>
      <c r="AB285" s="115">
        <v>5</v>
      </c>
      <c r="AC285" s="116">
        <v>325</v>
      </c>
      <c r="AD285" s="117">
        <v>84</v>
      </c>
      <c r="AE285" s="114">
        <v>38</v>
      </c>
      <c r="AF285" s="114">
        <v>46</v>
      </c>
      <c r="AG285" s="114">
        <v>6</v>
      </c>
      <c r="AH285" s="115">
        <v>40</v>
      </c>
      <c r="AI285" s="114">
        <v>57</v>
      </c>
      <c r="AJ285" s="114">
        <v>20</v>
      </c>
      <c r="AK285" s="114">
        <v>8</v>
      </c>
      <c r="AL285" s="114">
        <v>23</v>
      </c>
      <c r="AM285" s="115">
        <v>6</v>
      </c>
      <c r="AN285" s="114">
        <v>52</v>
      </c>
      <c r="AO285" s="115">
        <v>56</v>
      </c>
      <c r="AP285" s="114">
        <v>36</v>
      </c>
      <c r="AQ285" s="114">
        <v>39</v>
      </c>
      <c r="AR285" s="114">
        <v>62</v>
      </c>
      <c r="AS285" s="118">
        <v>2.2471910112359552</v>
      </c>
    </row>
    <row r="286" spans="1:45" s="1" customFormat="1" ht="53.25" customHeight="1">
      <c r="A286" s="1" t="s">
        <v>320</v>
      </c>
      <c r="B286" s="1" t="s">
        <v>316</v>
      </c>
      <c r="C286" s="113" t="s">
        <v>317</v>
      </c>
      <c r="D286" s="114">
        <v>96</v>
      </c>
      <c r="E286" s="114">
        <v>114</v>
      </c>
      <c r="F286" s="2">
        <v>1.4</v>
      </c>
      <c r="G286" s="152">
        <v>1.6</v>
      </c>
      <c r="H286" s="154">
        <v>22</v>
      </c>
      <c r="I286" s="155" t="s">
        <v>1105</v>
      </c>
      <c r="J286" s="155">
        <v>6</v>
      </c>
      <c r="K286" s="155">
        <v>8</v>
      </c>
      <c r="L286" s="155">
        <v>0</v>
      </c>
      <c r="M286" s="155">
        <v>0</v>
      </c>
      <c r="N286" s="155">
        <v>0</v>
      </c>
      <c r="O286" s="155" t="s">
        <v>1105</v>
      </c>
      <c r="P286" s="155">
        <v>5</v>
      </c>
      <c r="Q286" s="114" t="s">
        <v>1105</v>
      </c>
      <c r="R286" s="115">
        <v>18</v>
      </c>
      <c r="S286" s="114">
        <v>0</v>
      </c>
      <c r="T286" s="114">
        <v>0</v>
      </c>
      <c r="U286" s="114" t="s">
        <v>1105</v>
      </c>
      <c r="V286" s="114">
        <v>0</v>
      </c>
      <c r="W286" s="114" t="s">
        <v>1105</v>
      </c>
      <c r="X286" s="114">
        <v>7</v>
      </c>
      <c r="Y286" s="114">
        <v>0</v>
      </c>
      <c r="Z286" s="114">
        <v>0</v>
      </c>
      <c r="AA286" s="114" t="s">
        <v>1105</v>
      </c>
      <c r="AB286" s="115" t="s">
        <v>1105</v>
      </c>
      <c r="AC286" s="116">
        <v>27</v>
      </c>
      <c r="AD286" s="117">
        <v>8</v>
      </c>
      <c r="AE286" s="114" t="s">
        <v>1105</v>
      </c>
      <c r="AF286" s="114">
        <v>5</v>
      </c>
      <c r="AG286" s="114">
        <v>0</v>
      </c>
      <c r="AH286" s="115" t="s">
        <v>1105</v>
      </c>
      <c r="AI286" s="114">
        <v>6</v>
      </c>
      <c r="AJ286" s="114" t="s">
        <v>1105</v>
      </c>
      <c r="AK286" s="114" t="s">
        <v>1105</v>
      </c>
      <c r="AL286" s="114" t="s">
        <v>1105</v>
      </c>
      <c r="AM286" s="115">
        <v>0</v>
      </c>
      <c r="AN286" s="114" t="s">
        <v>1105</v>
      </c>
      <c r="AO286" s="115" t="s">
        <v>1105</v>
      </c>
      <c r="AP286" s="114" t="s">
        <v>1094</v>
      </c>
      <c r="AQ286" s="114" t="s">
        <v>1058</v>
      </c>
      <c r="AR286" s="114">
        <v>10</v>
      </c>
      <c r="AS286" s="118">
        <v>20</v>
      </c>
    </row>
    <row r="287" spans="1:45" s="1" customFormat="1" ht="53.25" customHeight="1">
      <c r="A287" s="1" t="s">
        <v>321</v>
      </c>
      <c r="B287" s="1" t="s">
        <v>316</v>
      </c>
      <c r="C287" s="113" t="s">
        <v>317</v>
      </c>
      <c r="D287" s="114">
        <v>54</v>
      </c>
      <c r="E287" s="114">
        <v>72</v>
      </c>
      <c r="F287" s="2">
        <v>0.7</v>
      </c>
      <c r="G287" s="152">
        <v>0.9</v>
      </c>
      <c r="H287" s="154">
        <v>22</v>
      </c>
      <c r="I287" s="155">
        <v>0</v>
      </c>
      <c r="J287" s="155" t="s">
        <v>1105</v>
      </c>
      <c r="K287" s="155">
        <v>6</v>
      </c>
      <c r="L287" s="155" t="s">
        <v>1105</v>
      </c>
      <c r="M287" s="155">
        <v>0</v>
      </c>
      <c r="N287" s="155">
        <v>0</v>
      </c>
      <c r="O287" s="155" t="s">
        <v>1105</v>
      </c>
      <c r="P287" s="155">
        <v>10</v>
      </c>
      <c r="Q287" s="114" t="s">
        <v>1105</v>
      </c>
      <c r="R287" s="115">
        <v>20</v>
      </c>
      <c r="S287" s="114">
        <v>0</v>
      </c>
      <c r="T287" s="114" t="s">
        <v>1105</v>
      </c>
      <c r="U287" s="114" t="s">
        <v>1105</v>
      </c>
      <c r="V287" s="114">
        <v>0</v>
      </c>
      <c r="W287" s="114" t="s">
        <v>1105</v>
      </c>
      <c r="X287" s="114">
        <v>5</v>
      </c>
      <c r="Y287" s="114">
        <v>0</v>
      </c>
      <c r="Z287" s="114">
        <v>0</v>
      </c>
      <c r="AA287" s="114">
        <v>5</v>
      </c>
      <c r="AB287" s="115">
        <v>0</v>
      </c>
      <c r="AC287" s="116">
        <v>26</v>
      </c>
      <c r="AD287" s="117">
        <v>7</v>
      </c>
      <c r="AE287" s="114" t="s">
        <v>1105</v>
      </c>
      <c r="AF287" s="114" t="s">
        <v>1105</v>
      </c>
      <c r="AG287" s="114">
        <v>0</v>
      </c>
      <c r="AH287" s="115" t="s">
        <v>1105</v>
      </c>
      <c r="AI287" s="114">
        <v>5</v>
      </c>
      <c r="AJ287" s="114" t="s">
        <v>1105</v>
      </c>
      <c r="AK287" s="114">
        <v>0</v>
      </c>
      <c r="AL287" s="114" t="s">
        <v>1105</v>
      </c>
      <c r="AM287" s="115" t="s">
        <v>1105</v>
      </c>
      <c r="AN287" s="114">
        <v>8</v>
      </c>
      <c r="AO287" s="115" t="s">
        <v>1105</v>
      </c>
      <c r="AP287" s="114" t="s">
        <v>1094</v>
      </c>
      <c r="AQ287" s="114">
        <v>5</v>
      </c>
      <c r="AR287" s="114">
        <v>10</v>
      </c>
      <c r="AS287" s="118">
        <v>0</v>
      </c>
    </row>
    <row r="288" spans="1:45" s="1" customFormat="1" ht="53.25" customHeight="1">
      <c r="A288" s="1" t="s">
        <v>322</v>
      </c>
      <c r="B288" s="1" t="s">
        <v>316</v>
      </c>
      <c r="C288" s="113" t="s">
        <v>317</v>
      </c>
      <c r="D288" s="114">
        <v>206</v>
      </c>
      <c r="E288" s="114">
        <v>251</v>
      </c>
      <c r="F288" s="2">
        <v>3.2</v>
      </c>
      <c r="G288" s="152">
        <v>3.8</v>
      </c>
      <c r="H288" s="154">
        <v>75</v>
      </c>
      <c r="I288" s="155" t="s">
        <v>1105</v>
      </c>
      <c r="J288" s="155">
        <v>31</v>
      </c>
      <c r="K288" s="155">
        <v>21</v>
      </c>
      <c r="L288" s="155">
        <v>5</v>
      </c>
      <c r="M288" s="155" t="s">
        <v>1105</v>
      </c>
      <c r="N288" s="155">
        <v>0</v>
      </c>
      <c r="O288" s="155" t="s">
        <v>1105</v>
      </c>
      <c r="P288" s="155">
        <v>14</v>
      </c>
      <c r="Q288" s="114">
        <v>42</v>
      </c>
      <c r="R288" s="115">
        <v>33</v>
      </c>
      <c r="S288" s="114">
        <v>0</v>
      </c>
      <c r="T288" s="114">
        <v>0</v>
      </c>
      <c r="U288" s="114">
        <v>9</v>
      </c>
      <c r="V288" s="114">
        <v>0</v>
      </c>
      <c r="W288" s="114" t="s">
        <v>1105</v>
      </c>
      <c r="X288" s="114" t="s">
        <v>1105</v>
      </c>
      <c r="Y288" s="114">
        <v>0</v>
      </c>
      <c r="Z288" s="114">
        <v>0</v>
      </c>
      <c r="AA288" s="114">
        <v>7</v>
      </c>
      <c r="AB288" s="115" t="s">
        <v>1105</v>
      </c>
      <c r="AC288" s="116">
        <v>87</v>
      </c>
      <c r="AD288" s="117">
        <v>26</v>
      </c>
      <c r="AE288" s="114">
        <v>14</v>
      </c>
      <c r="AF288" s="114">
        <v>12</v>
      </c>
      <c r="AG288" s="114" t="s">
        <v>1105</v>
      </c>
      <c r="AH288" s="115">
        <v>8</v>
      </c>
      <c r="AI288" s="114">
        <v>10</v>
      </c>
      <c r="AJ288" s="114" t="s">
        <v>1105</v>
      </c>
      <c r="AK288" s="114" t="s">
        <v>1105</v>
      </c>
      <c r="AL288" s="114" t="s">
        <v>1105</v>
      </c>
      <c r="AM288" s="115" t="s">
        <v>1105</v>
      </c>
      <c r="AN288" s="114">
        <v>13</v>
      </c>
      <c r="AO288" s="115" t="s">
        <v>1105</v>
      </c>
      <c r="AP288" s="114" t="s">
        <v>1094</v>
      </c>
      <c r="AQ288" s="114">
        <v>12</v>
      </c>
      <c r="AR288" s="114">
        <v>23</v>
      </c>
      <c r="AS288" s="118">
        <v>9.0909090909090917</v>
      </c>
    </row>
    <row r="289" spans="1:45" s="1" customFormat="1" ht="53.25" customHeight="1">
      <c r="A289" s="1" t="s">
        <v>323</v>
      </c>
      <c r="B289" s="1" t="s">
        <v>316</v>
      </c>
      <c r="C289" s="113" t="s">
        <v>317</v>
      </c>
      <c r="D289" s="114">
        <v>82</v>
      </c>
      <c r="E289" s="114">
        <v>74</v>
      </c>
      <c r="F289" s="2">
        <v>2.1</v>
      </c>
      <c r="G289" s="152">
        <v>1.9</v>
      </c>
      <c r="H289" s="154">
        <v>27</v>
      </c>
      <c r="I289" s="155">
        <v>0</v>
      </c>
      <c r="J289" s="155">
        <v>11</v>
      </c>
      <c r="K289" s="155">
        <v>8</v>
      </c>
      <c r="L289" s="155" t="s">
        <v>1105</v>
      </c>
      <c r="M289" s="155">
        <v>0</v>
      </c>
      <c r="N289" s="155">
        <v>0</v>
      </c>
      <c r="O289" s="155" t="s">
        <v>1105</v>
      </c>
      <c r="P289" s="155">
        <v>5</v>
      </c>
      <c r="Q289" s="114">
        <v>17</v>
      </c>
      <c r="R289" s="115">
        <v>10</v>
      </c>
      <c r="S289" s="114">
        <v>0</v>
      </c>
      <c r="T289" s="114">
        <v>0</v>
      </c>
      <c r="U289" s="114">
        <v>7</v>
      </c>
      <c r="V289" s="114">
        <v>0</v>
      </c>
      <c r="W289" s="114">
        <v>0</v>
      </c>
      <c r="X289" s="114" t="s">
        <v>1105</v>
      </c>
      <c r="Y289" s="114">
        <v>0</v>
      </c>
      <c r="Z289" s="114">
        <v>0</v>
      </c>
      <c r="AA289" s="114" t="s">
        <v>1105</v>
      </c>
      <c r="AB289" s="115">
        <v>0</v>
      </c>
      <c r="AC289" s="116">
        <v>25</v>
      </c>
      <c r="AD289" s="117">
        <v>9</v>
      </c>
      <c r="AE289" s="114" t="s">
        <v>1105</v>
      </c>
      <c r="AF289" s="114">
        <v>5</v>
      </c>
      <c r="AG289" s="114">
        <v>0</v>
      </c>
      <c r="AH289" s="115" t="s">
        <v>1105</v>
      </c>
      <c r="AI289" s="114">
        <v>6</v>
      </c>
      <c r="AJ289" s="114" t="s">
        <v>1105</v>
      </c>
      <c r="AK289" s="114" t="s">
        <v>1105</v>
      </c>
      <c r="AL289" s="114" t="s">
        <v>1105</v>
      </c>
      <c r="AM289" s="115" t="s">
        <v>1105</v>
      </c>
      <c r="AN289" s="114">
        <v>5</v>
      </c>
      <c r="AO289" s="115">
        <v>0</v>
      </c>
      <c r="AP289" s="114" t="s">
        <v>1094</v>
      </c>
      <c r="AQ289" s="114" t="s">
        <v>1058</v>
      </c>
      <c r="AR289" s="114">
        <v>6</v>
      </c>
      <c r="AS289" s="118">
        <v>0</v>
      </c>
    </row>
    <row r="290" spans="1:45" s="1" customFormat="1" ht="53.25" customHeight="1">
      <c r="A290" s="1" t="s">
        <v>324</v>
      </c>
      <c r="B290" s="1" t="s">
        <v>316</v>
      </c>
      <c r="C290" s="113" t="s">
        <v>317</v>
      </c>
      <c r="D290" s="114">
        <v>82</v>
      </c>
      <c r="E290" s="114">
        <v>93</v>
      </c>
      <c r="F290" s="2">
        <v>3.5</v>
      </c>
      <c r="G290" s="152">
        <v>4</v>
      </c>
      <c r="H290" s="154">
        <v>17</v>
      </c>
      <c r="I290" s="155">
        <v>0</v>
      </c>
      <c r="J290" s="155">
        <v>5</v>
      </c>
      <c r="K290" s="155" t="s">
        <v>1105</v>
      </c>
      <c r="L290" s="155" t="s">
        <v>1105</v>
      </c>
      <c r="M290" s="155" t="s">
        <v>1105</v>
      </c>
      <c r="N290" s="155">
        <v>0</v>
      </c>
      <c r="O290" s="155">
        <v>0</v>
      </c>
      <c r="P290" s="155" t="s">
        <v>1105</v>
      </c>
      <c r="Q290" s="114">
        <v>8</v>
      </c>
      <c r="R290" s="115">
        <v>9</v>
      </c>
      <c r="S290" s="114">
        <v>0</v>
      </c>
      <c r="T290" s="114">
        <v>0</v>
      </c>
      <c r="U290" s="114" t="s">
        <v>1105</v>
      </c>
      <c r="V290" s="114">
        <v>0</v>
      </c>
      <c r="W290" s="114">
        <v>0</v>
      </c>
      <c r="X290" s="114" t="s">
        <v>1105</v>
      </c>
      <c r="Y290" s="114">
        <v>0</v>
      </c>
      <c r="Z290" s="114">
        <v>0</v>
      </c>
      <c r="AA290" s="114" t="s">
        <v>1105</v>
      </c>
      <c r="AB290" s="115">
        <v>0</v>
      </c>
      <c r="AC290" s="116">
        <v>20</v>
      </c>
      <c r="AD290" s="117">
        <v>8</v>
      </c>
      <c r="AE290" s="114">
        <v>5</v>
      </c>
      <c r="AF290" s="114" t="s">
        <v>1105</v>
      </c>
      <c r="AG290" s="114">
        <v>0</v>
      </c>
      <c r="AH290" s="115" t="s">
        <v>1105</v>
      </c>
      <c r="AI290" s="114" t="s">
        <v>1105</v>
      </c>
      <c r="AJ290" s="114">
        <v>0</v>
      </c>
      <c r="AK290" s="114" t="s">
        <v>1105</v>
      </c>
      <c r="AL290" s="114">
        <v>0</v>
      </c>
      <c r="AM290" s="115">
        <v>0</v>
      </c>
      <c r="AN290" s="114" t="s">
        <v>1105</v>
      </c>
      <c r="AO290" s="115" t="s">
        <v>1105</v>
      </c>
      <c r="AP290" s="114" t="s">
        <v>1094</v>
      </c>
      <c r="AQ290" s="114" t="s">
        <v>1058</v>
      </c>
      <c r="AR290" s="114" t="s">
        <v>1058</v>
      </c>
      <c r="AS290" s="118">
        <v>0</v>
      </c>
    </row>
    <row r="291" spans="1:45" s="1" customFormat="1" ht="53.25" customHeight="1">
      <c r="A291" s="1" t="s">
        <v>325</v>
      </c>
      <c r="B291" s="1" t="s">
        <v>316</v>
      </c>
      <c r="C291" s="113" t="s">
        <v>317</v>
      </c>
      <c r="D291" s="114">
        <v>5</v>
      </c>
      <c r="E291" s="114">
        <v>8</v>
      </c>
      <c r="F291" s="2">
        <v>0.5</v>
      </c>
      <c r="G291" s="152">
        <v>0.9</v>
      </c>
      <c r="H291" s="154" t="s">
        <v>1105</v>
      </c>
      <c r="I291" s="155">
        <v>0</v>
      </c>
      <c r="J291" s="155" t="s">
        <v>1105</v>
      </c>
      <c r="K291" s="155">
        <v>0</v>
      </c>
      <c r="L291" s="155">
        <v>0</v>
      </c>
      <c r="M291" s="155">
        <v>0</v>
      </c>
      <c r="N291" s="155">
        <v>0</v>
      </c>
      <c r="O291" s="155">
        <v>0</v>
      </c>
      <c r="P291" s="155">
        <v>0</v>
      </c>
      <c r="Q291" s="114" t="s">
        <v>1105</v>
      </c>
      <c r="R291" s="115" t="s">
        <v>1105</v>
      </c>
      <c r="S291" s="114">
        <v>0</v>
      </c>
      <c r="T291" s="114">
        <v>0</v>
      </c>
      <c r="U291" s="114">
        <v>0</v>
      </c>
      <c r="V291" s="114">
        <v>0</v>
      </c>
      <c r="W291" s="114">
        <v>0</v>
      </c>
      <c r="X291" s="114">
        <v>0</v>
      </c>
      <c r="Y291" s="114">
        <v>0</v>
      </c>
      <c r="Z291" s="114">
        <v>0</v>
      </c>
      <c r="AA291" s="114">
        <v>0</v>
      </c>
      <c r="AB291" s="115">
        <v>0</v>
      </c>
      <c r="AC291" s="116" t="s">
        <v>1105</v>
      </c>
      <c r="AD291" s="117">
        <v>0</v>
      </c>
      <c r="AE291" s="114">
        <v>0</v>
      </c>
      <c r="AF291" s="114">
        <v>0</v>
      </c>
      <c r="AG291" s="114">
        <v>0</v>
      </c>
      <c r="AH291" s="115">
        <v>0</v>
      </c>
      <c r="AI291" s="114">
        <v>0</v>
      </c>
      <c r="AJ291" s="114">
        <v>0</v>
      </c>
      <c r="AK291" s="114">
        <v>0</v>
      </c>
      <c r="AL291" s="114">
        <v>0</v>
      </c>
      <c r="AM291" s="115">
        <v>0</v>
      </c>
      <c r="AN291" s="114">
        <v>0</v>
      </c>
      <c r="AO291" s="115">
        <v>0</v>
      </c>
      <c r="AP291" s="114">
        <v>0</v>
      </c>
      <c r="AQ291" s="114">
        <v>0</v>
      </c>
      <c r="AR291" s="114">
        <v>0</v>
      </c>
      <c r="AS291" s="118">
        <v>0</v>
      </c>
    </row>
    <row r="292" spans="1:45" s="1" customFormat="1" ht="53.25" customHeight="1">
      <c r="A292" s="1" t="s">
        <v>326</v>
      </c>
      <c r="B292" s="1" t="s">
        <v>316</v>
      </c>
      <c r="C292" s="113" t="s">
        <v>317</v>
      </c>
      <c r="D292" s="114">
        <v>42</v>
      </c>
      <c r="E292" s="114">
        <v>39</v>
      </c>
      <c r="F292" s="2">
        <v>1.3</v>
      </c>
      <c r="G292" s="152">
        <v>1.2</v>
      </c>
      <c r="H292" s="154">
        <v>11</v>
      </c>
      <c r="I292" s="155" t="s">
        <v>1105</v>
      </c>
      <c r="J292" s="155" t="s">
        <v>1105</v>
      </c>
      <c r="K292" s="155" t="s">
        <v>1105</v>
      </c>
      <c r="L292" s="155">
        <v>0</v>
      </c>
      <c r="M292" s="155">
        <v>0</v>
      </c>
      <c r="N292" s="155" t="s">
        <v>1105</v>
      </c>
      <c r="O292" s="155">
        <v>0</v>
      </c>
      <c r="P292" s="155" t="s">
        <v>1105</v>
      </c>
      <c r="Q292" s="114" t="s">
        <v>1105</v>
      </c>
      <c r="R292" s="115">
        <v>7</v>
      </c>
      <c r="S292" s="114">
        <v>0</v>
      </c>
      <c r="T292" s="114">
        <v>0</v>
      </c>
      <c r="U292" s="114" t="s">
        <v>1105</v>
      </c>
      <c r="V292" s="114">
        <v>0</v>
      </c>
      <c r="W292" s="114">
        <v>0</v>
      </c>
      <c r="X292" s="114">
        <v>0</v>
      </c>
      <c r="Y292" s="114">
        <v>0</v>
      </c>
      <c r="Z292" s="114">
        <v>0</v>
      </c>
      <c r="AA292" s="114" t="s">
        <v>1105</v>
      </c>
      <c r="AB292" s="115" t="s">
        <v>1105</v>
      </c>
      <c r="AC292" s="116">
        <v>12</v>
      </c>
      <c r="AD292" s="117" t="s">
        <v>1105</v>
      </c>
      <c r="AE292" s="114" t="s">
        <v>1105</v>
      </c>
      <c r="AF292" s="114" t="s">
        <v>1105</v>
      </c>
      <c r="AG292" s="114">
        <v>0</v>
      </c>
      <c r="AH292" s="115" t="s">
        <v>1105</v>
      </c>
      <c r="AI292" s="114" t="s">
        <v>1105</v>
      </c>
      <c r="AJ292" s="114" t="s">
        <v>1105</v>
      </c>
      <c r="AK292" s="114">
        <v>0</v>
      </c>
      <c r="AL292" s="114">
        <v>0</v>
      </c>
      <c r="AM292" s="115">
        <v>0</v>
      </c>
      <c r="AN292" s="114" t="s">
        <v>1105</v>
      </c>
      <c r="AO292" s="115">
        <v>0</v>
      </c>
      <c r="AP292" s="114">
        <v>0</v>
      </c>
      <c r="AQ292" s="114" t="s">
        <v>1058</v>
      </c>
      <c r="AR292" s="114" t="s">
        <v>1058</v>
      </c>
      <c r="AS292" s="118">
        <v>0</v>
      </c>
    </row>
    <row r="293" spans="1:45" s="1" customFormat="1" ht="53.25" customHeight="1">
      <c r="A293" s="1" t="s">
        <v>327</v>
      </c>
      <c r="B293" s="1" t="s">
        <v>316</v>
      </c>
      <c r="C293" s="113" t="s">
        <v>317</v>
      </c>
      <c r="D293" s="114">
        <v>43</v>
      </c>
      <c r="E293" s="114">
        <v>46</v>
      </c>
      <c r="F293" s="2">
        <v>1.4</v>
      </c>
      <c r="G293" s="152">
        <v>1.5</v>
      </c>
      <c r="H293" s="154">
        <v>11</v>
      </c>
      <c r="I293" s="155">
        <v>0</v>
      </c>
      <c r="J293" s="155">
        <v>7</v>
      </c>
      <c r="K293" s="155" t="s">
        <v>1105</v>
      </c>
      <c r="L293" s="155">
        <v>0</v>
      </c>
      <c r="M293" s="155">
        <v>0</v>
      </c>
      <c r="N293" s="155">
        <v>0</v>
      </c>
      <c r="O293" s="155" t="s">
        <v>1105</v>
      </c>
      <c r="P293" s="155" t="s">
        <v>1105</v>
      </c>
      <c r="Q293" s="114">
        <v>6</v>
      </c>
      <c r="R293" s="115">
        <v>5</v>
      </c>
      <c r="S293" s="114">
        <v>0</v>
      </c>
      <c r="T293" s="114">
        <v>0</v>
      </c>
      <c r="U293" s="114" t="s">
        <v>1105</v>
      </c>
      <c r="V293" s="114">
        <v>0</v>
      </c>
      <c r="W293" s="114">
        <v>0</v>
      </c>
      <c r="X293" s="114" t="s">
        <v>1105</v>
      </c>
      <c r="Y293" s="114">
        <v>0</v>
      </c>
      <c r="Z293" s="114">
        <v>0</v>
      </c>
      <c r="AA293" s="114" t="s">
        <v>1105</v>
      </c>
      <c r="AB293" s="115">
        <v>0</v>
      </c>
      <c r="AC293" s="116">
        <v>12</v>
      </c>
      <c r="AD293" s="117" t="s">
        <v>1105</v>
      </c>
      <c r="AE293" s="114" t="s">
        <v>1105</v>
      </c>
      <c r="AF293" s="114" t="s">
        <v>1105</v>
      </c>
      <c r="AG293" s="114">
        <v>0</v>
      </c>
      <c r="AH293" s="115" t="s">
        <v>1105</v>
      </c>
      <c r="AI293" s="114" t="s">
        <v>1105</v>
      </c>
      <c r="AJ293" s="114">
        <v>0</v>
      </c>
      <c r="AK293" s="114">
        <v>0</v>
      </c>
      <c r="AL293" s="114" t="s">
        <v>1105</v>
      </c>
      <c r="AM293" s="115">
        <v>0</v>
      </c>
      <c r="AN293" s="114" t="s">
        <v>1105</v>
      </c>
      <c r="AO293" s="115">
        <v>0</v>
      </c>
      <c r="AP293" s="114">
        <v>0</v>
      </c>
      <c r="AQ293" s="114" t="s">
        <v>1058</v>
      </c>
      <c r="AR293" s="114" t="s">
        <v>1058</v>
      </c>
      <c r="AS293" s="118">
        <v>0</v>
      </c>
    </row>
    <row r="294" spans="1:45" s="1" customFormat="1" ht="53.25" customHeight="1">
      <c r="A294" s="1" t="s">
        <v>328</v>
      </c>
      <c r="B294" s="1" t="s">
        <v>316</v>
      </c>
      <c r="C294" s="113" t="s">
        <v>317</v>
      </c>
      <c r="D294" s="114">
        <v>33</v>
      </c>
      <c r="E294" s="114">
        <v>39</v>
      </c>
      <c r="F294" s="2">
        <v>0.9</v>
      </c>
      <c r="G294" s="152">
        <v>1.1000000000000001</v>
      </c>
      <c r="H294" s="154">
        <v>9</v>
      </c>
      <c r="I294" s="155">
        <v>0</v>
      </c>
      <c r="J294" s="155">
        <v>5</v>
      </c>
      <c r="K294" s="155" t="s">
        <v>1105</v>
      </c>
      <c r="L294" s="155">
        <v>0</v>
      </c>
      <c r="M294" s="155">
        <v>0</v>
      </c>
      <c r="N294" s="155">
        <v>0</v>
      </c>
      <c r="O294" s="155">
        <v>0</v>
      </c>
      <c r="P294" s="155" t="s">
        <v>1105</v>
      </c>
      <c r="Q294" s="114">
        <v>5</v>
      </c>
      <c r="R294" s="115" t="s">
        <v>1105</v>
      </c>
      <c r="S294" s="114">
        <v>0</v>
      </c>
      <c r="T294" s="114">
        <v>0</v>
      </c>
      <c r="U294" s="114">
        <v>0</v>
      </c>
      <c r="V294" s="114">
        <v>0</v>
      </c>
      <c r="W294" s="114">
        <v>0</v>
      </c>
      <c r="X294" s="114" t="s">
        <v>1105</v>
      </c>
      <c r="Y294" s="114">
        <v>0</v>
      </c>
      <c r="Z294" s="114">
        <v>0</v>
      </c>
      <c r="AA294" s="114">
        <v>0</v>
      </c>
      <c r="AB294" s="115">
        <v>0</v>
      </c>
      <c r="AC294" s="116">
        <v>11</v>
      </c>
      <c r="AD294" s="117" t="s">
        <v>1105</v>
      </c>
      <c r="AE294" s="114" t="s">
        <v>1105</v>
      </c>
      <c r="AF294" s="114" t="s">
        <v>1105</v>
      </c>
      <c r="AG294" s="114">
        <v>0</v>
      </c>
      <c r="AH294" s="115" t="s">
        <v>1105</v>
      </c>
      <c r="AI294" s="114" t="s">
        <v>1105</v>
      </c>
      <c r="AJ294" s="114" t="s">
        <v>1105</v>
      </c>
      <c r="AK294" s="114">
        <v>0</v>
      </c>
      <c r="AL294" s="114">
        <v>0</v>
      </c>
      <c r="AM294" s="115">
        <v>0</v>
      </c>
      <c r="AN294" s="114" t="s">
        <v>1105</v>
      </c>
      <c r="AO294" s="115">
        <v>0</v>
      </c>
      <c r="AP294" s="114" t="s">
        <v>1094</v>
      </c>
      <c r="AQ294" s="114" t="s">
        <v>1058</v>
      </c>
      <c r="AR294" s="114" t="s">
        <v>1058</v>
      </c>
      <c r="AS294" s="118">
        <v>0</v>
      </c>
    </row>
    <row r="295" spans="1:45" s="1" customFormat="1" ht="53.25" customHeight="1">
      <c r="A295" s="1" t="s">
        <v>329</v>
      </c>
      <c r="B295" s="1" t="s">
        <v>316</v>
      </c>
      <c r="C295" s="113" t="s">
        <v>317</v>
      </c>
      <c r="D295" s="114">
        <v>1675</v>
      </c>
      <c r="E295" s="114">
        <v>2352</v>
      </c>
      <c r="F295" s="2">
        <v>2.6</v>
      </c>
      <c r="G295" s="152">
        <v>3.7</v>
      </c>
      <c r="H295" s="154">
        <v>637</v>
      </c>
      <c r="I295" s="155">
        <v>14</v>
      </c>
      <c r="J295" s="155">
        <v>149</v>
      </c>
      <c r="K295" s="155">
        <v>188</v>
      </c>
      <c r="L295" s="155">
        <v>36</v>
      </c>
      <c r="M295" s="155">
        <v>9</v>
      </c>
      <c r="N295" s="155">
        <v>8</v>
      </c>
      <c r="O295" s="155">
        <v>13</v>
      </c>
      <c r="P295" s="155">
        <v>220</v>
      </c>
      <c r="Q295" s="114">
        <v>158</v>
      </c>
      <c r="R295" s="115">
        <v>479</v>
      </c>
      <c r="S295" s="114">
        <v>35</v>
      </c>
      <c r="T295" s="114">
        <v>44</v>
      </c>
      <c r="U295" s="114">
        <v>17</v>
      </c>
      <c r="V295" s="114">
        <v>5</v>
      </c>
      <c r="W295" s="114">
        <v>49</v>
      </c>
      <c r="X295" s="114">
        <v>53</v>
      </c>
      <c r="Y295" s="114">
        <v>14</v>
      </c>
      <c r="Z295" s="114">
        <v>35</v>
      </c>
      <c r="AA295" s="114">
        <v>39</v>
      </c>
      <c r="AB295" s="115">
        <v>13</v>
      </c>
      <c r="AC295" s="116">
        <v>796</v>
      </c>
      <c r="AD295" s="117">
        <v>224</v>
      </c>
      <c r="AE295" s="114">
        <v>124</v>
      </c>
      <c r="AF295" s="114">
        <v>100</v>
      </c>
      <c r="AG295" s="114">
        <v>19</v>
      </c>
      <c r="AH295" s="115">
        <v>50</v>
      </c>
      <c r="AI295" s="114">
        <v>130</v>
      </c>
      <c r="AJ295" s="114">
        <v>50</v>
      </c>
      <c r="AK295" s="114">
        <v>22</v>
      </c>
      <c r="AL295" s="114">
        <v>44</v>
      </c>
      <c r="AM295" s="115">
        <v>13</v>
      </c>
      <c r="AN295" s="114">
        <v>129</v>
      </c>
      <c r="AO295" s="115">
        <v>87</v>
      </c>
      <c r="AP295" s="114">
        <v>65</v>
      </c>
      <c r="AQ295" s="114">
        <v>116</v>
      </c>
      <c r="AR295" s="114">
        <v>212</v>
      </c>
      <c r="AS295" s="118">
        <v>8.2949308755760374</v>
      </c>
    </row>
    <row r="296" spans="1:45" s="1" customFormat="1" ht="53.25" customHeight="1">
      <c r="A296" s="1" t="s">
        <v>330</v>
      </c>
      <c r="B296" s="1" t="s">
        <v>316</v>
      </c>
      <c r="C296" s="113" t="s">
        <v>317</v>
      </c>
      <c r="D296" s="114">
        <v>67</v>
      </c>
      <c r="E296" s="114">
        <v>79</v>
      </c>
      <c r="F296" s="2">
        <v>2</v>
      </c>
      <c r="G296" s="152">
        <v>2.2999999999999998</v>
      </c>
      <c r="H296" s="154">
        <v>13</v>
      </c>
      <c r="I296" s="155">
        <v>0</v>
      </c>
      <c r="J296" s="155" t="s">
        <v>1105</v>
      </c>
      <c r="K296" s="155">
        <v>6</v>
      </c>
      <c r="L296" s="155">
        <v>0</v>
      </c>
      <c r="M296" s="155">
        <v>0</v>
      </c>
      <c r="N296" s="155">
        <v>0</v>
      </c>
      <c r="O296" s="155">
        <v>0</v>
      </c>
      <c r="P296" s="155" t="s">
        <v>1105</v>
      </c>
      <c r="Q296" s="114">
        <v>5</v>
      </c>
      <c r="R296" s="115">
        <v>8</v>
      </c>
      <c r="S296" s="114">
        <v>0</v>
      </c>
      <c r="T296" s="114">
        <v>0</v>
      </c>
      <c r="U296" s="114" t="s">
        <v>1105</v>
      </c>
      <c r="V296" s="114">
        <v>0</v>
      </c>
      <c r="W296" s="114">
        <v>0</v>
      </c>
      <c r="X296" s="114" t="s">
        <v>1105</v>
      </c>
      <c r="Y296" s="114">
        <v>0</v>
      </c>
      <c r="Z296" s="114" t="s">
        <v>1105</v>
      </c>
      <c r="AA296" s="114" t="s">
        <v>1105</v>
      </c>
      <c r="AB296" s="115">
        <v>0</v>
      </c>
      <c r="AC296" s="116">
        <v>15</v>
      </c>
      <c r="AD296" s="117">
        <v>6</v>
      </c>
      <c r="AE296" s="114" t="s">
        <v>1105</v>
      </c>
      <c r="AF296" s="114" t="s">
        <v>1105</v>
      </c>
      <c r="AG296" s="114" t="s">
        <v>1105</v>
      </c>
      <c r="AH296" s="115" t="s">
        <v>1105</v>
      </c>
      <c r="AI296" s="114" t="s">
        <v>1105</v>
      </c>
      <c r="AJ296" s="114">
        <v>0</v>
      </c>
      <c r="AK296" s="114" t="s">
        <v>1105</v>
      </c>
      <c r="AL296" s="114" t="s">
        <v>1105</v>
      </c>
      <c r="AM296" s="115">
        <v>0</v>
      </c>
      <c r="AN296" s="114" t="s">
        <v>1105</v>
      </c>
      <c r="AO296" s="115" t="s">
        <v>1105</v>
      </c>
      <c r="AP296" s="114" t="s">
        <v>1094</v>
      </c>
      <c r="AQ296" s="114" t="s">
        <v>1058</v>
      </c>
      <c r="AR296" s="114" t="s">
        <v>1058</v>
      </c>
      <c r="AS296" s="118">
        <v>0</v>
      </c>
    </row>
    <row r="297" spans="1:45" s="1" customFormat="1" ht="53.25" customHeight="1">
      <c r="A297" s="1" t="s">
        <v>331</v>
      </c>
      <c r="B297" s="1" t="s">
        <v>316</v>
      </c>
      <c r="C297" s="113" t="s">
        <v>317</v>
      </c>
      <c r="D297" s="114">
        <v>7</v>
      </c>
      <c r="E297" s="114">
        <v>7</v>
      </c>
      <c r="F297" s="2">
        <v>0.7</v>
      </c>
      <c r="G297" s="152">
        <v>0.7</v>
      </c>
      <c r="H297" s="154" t="s">
        <v>1105</v>
      </c>
      <c r="I297" s="155">
        <v>0</v>
      </c>
      <c r="J297" s="155" t="s">
        <v>1105</v>
      </c>
      <c r="K297" s="155" t="s">
        <v>1105</v>
      </c>
      <c r="L297" s="155">
        <v>0</v>
      </c>
      <c r="M297" s="155">
        <v>0</v>
      </c>
      <c r="N297" s="155">
        <v>0</v>
      </c>
      <c r="O297" s="155">
        <v>0</v>
      </c>
      <c r="P297" s="155">
        <v>0</v>
      </c>
      <c r="Q297" s="114">
        <v>0</v>
      </c>
      <c r="R297" s="115" t="s">
        <v>1105</v>
      </c>
      <c r="S297" s="114">
        <v>0</v>
      </c>
      <c r="T297" s="114">
        <v>0</v>
      </c>
      <c r="U297" s="114">
        <v>0</v>
      </c>
      <c r="V297" s="114">
        <v>0</v>
      </c>
      <c r="W297" s="114">
        <v>0</v>
      </c>
      <c r="X297" s="114">
        <v>0</v>
      </c>
      <c r="Y297" s="114">
        <v>0</v>
      </c>
      <c r="Z297" s="114">
        <v>0</v>
      </c>
      <c r="AA297" s="114" t="s">
        <v>1105</v>
      </c>
      <c r="AB297" s="115">
        <v>0</v>
      </c>
      <c r="AC297" s="116" t="s">
        <v>1105</v>
      </c>
      <c r="AD297" s="117" t="s">
        <v>1105</v>
      </c>
      <c r="AE297" s="114">
        <v>0</v>
      </c>
      <c r="AF297" s="114" t="s">
        <v>1105</v>
      </c>
      <c r="AG297" s="114">
        <v>0</v>
      </c>
      <c r="AH297" s="115">
        <v>0</v>
      </c>
      <c r="AI297" s="114">
        <v>0</v>
      </c>
      <c r="AJ297" s="114">
        <v>0</v>
      </c>
      <c r="AK297" s="114">
        <v>0</v>
      </c>
      <c r="AL297" s="114">
        <v>0</v>
      </c>
      <c r="AM297" s="115">
        <v>0</v>
      </c>
      <c r="AN297" s="114">
        <v>0</v>
      </c>
      <c r="AO297" s="115">
        <v>0</v>
      </c>
      <c r="AP297" s="114" t="s">
        <v>1094</v>
      </c>
      <c r="AQ297" s="114">
        <v>0</v>
      </c>
      <c r="AR297" s="114" t="s">
        <v>1058</v>
      </c>
      <c r="AS297" s="118">
        <v>0</v>
      </c>
    </row>
    <row r="298" spans="1:45" s="1" customFormat="1" ht="53.25" customHeight="1">
      <c r="A298" s="1" t="s">
        <v>332</v>
      </c>
      <c r="B298" s="1" t="s">
        <v>316</v>
      </c>
      <c r="C298" s="113" t="s">
        <v>317</v>
      </c>
      <c r="D298" s="114">
        <v>18</v>
      </c>
      <c r="E298" s="114">
        <v>25</v>
      </c>
      <c r="F298" s="2">
        <v>0.6</v>
      </c>
      <c r="G298" s="152">
        <v>0.9</v>
      </c>
      <c r="H298" s="154">
        <v>6</v>
      </c>
      <c r="I298" s="155" t="s">
        <v>1105</v>
      </c>
      <c r="J298" s="155" t="s">
        <v>1105</v>
      </c>
      <c r="K298" s="155" t="s">
        <v>1105</v>
      </c>
      <c r="L298" s="155" t="s">
        <v>1105</v>
      </c>
      <c r="M298" s="155">
        <v>0</v>
      </c>
      <c r="N298" s="155">
        <v>0</v>
      </c>
      <c r="O298" s="155">
        <v>0</v>
      </c>
      <c r="P298" s="155">
        <v>0</v>
      </c>
      <c r="Q298" s="114" t="s">
        <v>1105</v>
      </c>
      <c r="R298" s="115" t="s">
        <v>1105</v>
      </c>
      <c r="S298" s="114">
        <v>0</v>
      </c>
      <c r="T298" s="114">
        <v>0</v>
      </c>
      <c r="U298" s="114">
        <v>0</v>
      </c>
      <c r="V298" s="114">
        <v>0</v>
      </c>
      <c r="W298" s="114">
        <v>0</v>
      </c>
      <c r="X298" s="114" t="s">
        <v>1105</v>
      </c>
      <c r="Y298" s="114">
        <v>0</v>
      </c>
      <c r="Z298" s="114">
        <v>0</v>
      </c>
      <c r="AA298" s="114" t="s">
        <v>1105</v>
      </c>
      <c r="AB298" s="115">
        <v>0</v>
      </c>
      <c r="AC298" s="116">
        <v>9</v>
      </c>
      <c r="AD298" s="117" t="s">
        <v>1105</v>
      </c>
      <c r="AE298" s="114">
        <v>0</v>
      </c>
      <c r="AF298" s="114" t="s">
        <v>1105</v>
      </c>
      <c r="AG298" s="114">
        <v>0</v>
      </c>
      <c r="AH298" s="115" t="s">
        <v>1105</v>
      </c>
      <c r="AI298" s="114" t="s">
        <v>1105</v>
      </c>
      <c r="AJ298" s="114">
        <v>0</v>
      </c>
      <c r="AK298" s="114" t="s">
        <v>1105</v>
      </c>
      <c r="AL298" s="114" t="s">
        <v>1105</v>
      </c>
      <c r="AM298" s="115">
        <v>0</v>
      </c>
      <c r="AN298" s="114">
        <v>0</v>
      </c>
      <c r="AO298" s="115">
        <v>0</v>
      </c>
      <c r="AP298" s="114">
        <v>0</v>
      </c>
      <c r="AQ298" s="114">
        <v>0</v>
      </c>
      <c r="AR298" s="114">
        <v>0</v>
      </c>
      <c r="AS298" s="118">
        <v>0</v>
      </c>
    </row>
    <row r="299" spans="1:45" s="1" customFormat="1" ht="53.25" customHeight="1">
      <c r="A299" s="1" t="s">
        <v>333</v>
      </c>
      <c r="B299" s="1" t="s">
        <v>316</v>
      </c>
      <c r="C299" s="113" t="s">
        <v>317</v>
      </c>
      <c r="D299" s="114">
        <v>135</v>
      </c>
      <c r="E299" s="114">
        <v>140</v>
      </c>
      <c r="F299" s="2">
        <v>1.6</v>
      </c>
      <c r="G299" s="152">
        <v>1.7</v>
      </c>
      <c r="H299" s="154">
        <v>33</v>
      </c>
      <c r="I299" s="155" t="s">
        <v>1105</v>
      </c>
      <c r="J299" s="155">
        <v>10</v>
      </c>
      <c r="K299" s="155">
        <v>11</v>
      </c>
      <c r="L299" s="155" t="s">
        <v>1105</v>
      </c>
      <c r="M299" s="155">
        <v>0</v>
      </c>
      <c r="N299" s="155" t="s">
        <v>1105</v>
      </c>
      <c r="O299" s="155" t="s">
        <v>1105</v>
      </c>
      <c r="P299" s="155">
        <v>7</v>
      </c>
      <c r="Q299" s="114">
        <v>16</v>
      </c>
      <c r="R299" s="115">
        <v>17</v>
      </c>
      <c r="S299" s="114">
        <v>0</v>
      </c>
      <c r="T299" s="114" t="s">
        <v>1105</v>
      </c>
      <c r="U299" s="114" t="s">
        <v>1105</v>
      </c>
      <c r="V299" s="114">
        <v>0</v>
      </c>
      <c r="W299" s="114" t="s">
        <v>1105</v>
      </c>
      <c r="X299" s="114">
        <v>6</v>
      </c>
      <c r="Y299" s="114">
        <v>0</v>
      </c>
      <c r="Z299" s="114" t="s">
        <v>1105</v>
      </c>
      <c r="AA299" s="114">
        <v>0</v>
      </c>
      <c r="AB299" s="115" t="s">
        <v>1105</v>
      </c>
      <c r="AC299" s="116">
        <v>37</v>
      </c>
      <c r="AD299" s="117">
        <v>14</v>
      </c>
      <c r="AE299" s="114">
        <v>7</v>
      </c>
      <c r="AF299" s="114">
        <v>7</v>
      </c>
      <c r="AG299" s="114" t="s">
        <v>1105</v>
      </c>
      <c r="AH299" s="115">
        <v>5</v>
      </c>
      <c r="AI299" s="114">
        <v>8</v>
      </c>
      <c r="AJ299" s="114" t="s">
        <v>1105</v>
      </c>
      <c r="AK299" s="114" t="s">
        <v>1105</v>
      </c>
      <c r="AL299" s="114" t="s">
        <v>1105</v>
      </c>
      <c r="AM299" s="115" t="s">
        <v>1105</v>
      </c>
      <c r="AN299" s="114">
        <v>5</v>
      </c>
      <c r="AO299" s="115" t="s">
        <v>1105</v>
      </c>
      <c r="AP299" s="114" t="s">
        <v>1094</v>
      </c>
      <c r="AQ299" s="114" t="s">
        <v>1058</v>
      </c>
      <c r="AR299" s="114">
        <v>7</v>
      </c>
      <c r="AS299" s="118">
        <v>11.111111111111111</v>
      </c>
    </row>
    <row r="300" spans="1:45" s="1" customFormat="1" ht="53.25" customHeight="1">
      <c r="A300" s="1" t="s">
        <v>334</v>
      </c>
      <c r="B300" s="1" t="s">
        <v>316</v>
      </c>
      <c r="C300" s="113" t="s">
        <v>317</v>
      </c>
      <c r="D300" s="114">
        <v>58</v>
      </c>
      <c r="E300" s="114">
        <v>65</v>
      </c>
      <c r="F300" s="2">
        <v>2</v>
      </c>
      <c r="G300" s="152">
        <v>2.2999999999999998</v>
      </c>
      <c r="H300" s="154">
        <v>20</v>
      </c>
      <c r="I300" s="155">
        <v>0</v>
      </c>
      <c r="J300" s="155" t="s">
        <v>1105</v>
      </c>
      <c r="K300" s="155">
        <v>8</v>
      </c>
      <c r="L300" s="155">
        <v>0</v>
      </c>
      <c r="M300" s="155" t="s">
        <v>1105</v>
      </c>
      <c r="N300" s="155" t="s">
        <v>1105</v>
      </c>
      <c r="O300" s="155">
        <v>0</v>
      </c>
      <c r="P300" s="155">
        <v>5</v>
      </c>
      <c r="Q300" s="114">
        <v>6</v>
      </c>
      <c r="R300" s="115">
        <v>14</v>
      </c>
      <c r="S300" s="114">
        <v>0</v>
      </c>
      <c r="T300" s="114">
        <v>0</v>
      </c>
      <c r="U300" s="114" t="s">
        <v>1105</v>
      </c>
      <c r="V300" s="114">
        <v>0</v>
      </c>
      <c r="W300" s="114" t="s">
        <v>1105</v>
      </c>
      <c r="X300" s="114" t="s">
        <v>1105</v>
      </c>
      <c r="Y300" s="114">
        <v>0</v>
      </c>
      <c r="Z300" s="114">
        <v>6</v>
      </c>
      <c r="AA300" s="114" t="s">
        <v>1105</v>
      </c>
      <c r="AB300" s="115">
        <v>0</v>
      </c>
      <c r="AC300" s="116">
        <v>21</v>
      </c>
      <c r="AD300" s="117">
        <v>8</v>
      </c>
      <c r="AE300" s="114" t="s">
        <v>1105</v>
      </c>
      <c r="AF300" s="114" t="s">
        <v>1105</v>
      </c>
      <c r="AG300" s="114">
        <v>0</v>
      </c>
      <c r="AH300" s="115" t="s">
        <v>1105</v>
      </c>
      <c r="AI300" s="114" t="s">
        <v>1105</v>
      </c>
      <c r="AJ300" s="114" t="s">
        <v>1105</v>
      </c>
      <c r="AK300" s="114">
        <v>0</v>
      </c>
      <c r="AL300" s="114" t="s">
        <v>1105</v>
      </c>
      <c r="AM300" s="115">
        <v>0</v>
      </c>
      <c r="AN300" s="114" t="s">
        <v>1105</v>
      </c>
      <c r="AO300" s="115" t="s">
        <v>1105</v>
      </c>
      <c r="AP300" s="114">
        <v>6</v>
      </c>
      <c r="AQ300" s="114" t="s">
        <v>1058</v>
      </c>
      <c r="AR300" s="114" t="s">
        <v>1058</v>
      </c>
      <c r="AS300" s="118">
        <v>0</v>
      </c>
    </row>
    <row r="301" spans="1:45" s="1" customFormat="1" ht="53.25" customHeight="1">
      <c r="A301" s="1" t="s">
        <v>335</v>
      </c>
      <c r="B301" s="1" t="s">
        <v>316</v>
      </c>
      <c r="C301" s="113" t="s">
        <v>317</v>
      </c>
      <c r="D301" s="114">
        <v>585</v>
      </c>
      <c r="E301" s="114">
        <v>586</v>
      </c>
      <c r="F301" s="2">
        <v>2.7</v>
      </c>
      <c r="G301" s="152">
        <v>2.7</v>
      </c>
      <c r="H301" s="154">
        <v>175</v>
      </c>
      <c r="I301" s="155" t="s">
        <v>1105</v>
      </c>
      <c r="J301" s="155">
        <v>41</v>
      </c>
      <c r="K301" s="155">
        <v>52</v>
      </c>
      <c r="L301" s="155" t="s">
        <v>1105</v>
      </c>
      <c r="M301" s="155" t="s">
        <v>1105</v>
      </c>
      <c r="N301" s="155">
        <v>7</v>
      </c>
      <c r="O301" s="155" t="s">
        <v>1105</v>
      </c>
      <c r="P301" s="155">
        <v>65</v>
      </c>
      <c r="Q301" s="114">
        <v>49</v>
      </c>
      <c r="R301" s="115">
        <v>126</v>
      </c>
      <c r="S301" s="114">
        <v>15</v>
      </c>
      <c r="T301" s="114" t="s">
        <v>1105</v>
      </c>
      <c r="U301" s="114" t="s">
        <v>1105</v>
      </c>
      <c r="V301" s="114">
        <v>0</v>
      </c>
      <c r="W301" s="114">
        <v>13</v>
      </c>
      <c r="X301" s="114">
        <v>15</v>
      </c>
      <c r="Y301" s="114" t="s">
        <v>1105</v>
      </c>
      <c r="Z301" s="114">
        <v>20</v>
      </c>
      <c r="AA301" s="114">
        <v>25</v>
      </c>
      <c r="AB301" s="115">
        <v>7</v>
      </c>
      <c r="AC301" s="116">
        <v>171</v>
      </c>
      <c r="AD301" s="117">
        <v>54</v>
      </c>
      <c r="AE301" s="114">
        <v>27</v>
      </c>
      <c r="AF301" s="114">
        <v>27</v>
      </c>
      <c r="AG301" s="114">
        <v>5</v>
      </c>
      <c r="AH301" s="115">
        <v>11</v>
      </c>
      <c r="AI301" s="114">
        <v>33</v>
      </c>
      <c r="AJ301" s="114">
        <v>13</v>
      </c>
      <c r="AK301" s="114">
        <v>7</v>
      </c>
      <c r="AL301" s="114">
        <v>9</v>
      </c>
      <c r="AM301" s="115" t="s">
        <v>1105</v>
      </c>
      <c r="AN301" s="114">
        <v>30</v>
      </c>
      <c r="AO301" s="115">
        <v>30</v>
      </c>
      <c r="AP301" s="114">
        <v>26</v>
      </c>
      <c r="AQ301" s="114">
        <v>23</v>
      </c>
      <c r="AR301" s="114">
        <v>49</v>
      </c>
      <c r="AS301" s="118">
        <v>5.6603773584905666</v>
      </c>
    </row>
    <row r="302" spans="1:45" s="1" customFormat="1" ht="53.25" customHeight="1">
      <c r="A302" s="1" t="s">
        <v>336</v>
      </c>
      <c r="B302" s="1" t="s">
        <v>316</v>
      </c>
      <c r="C302" s="113" t="s">
        <v>317</v>
      </c>
      <c r="D302" s="114">
        <v>50</v>
      </c>
      <c r="E302" s="114">
        <v>50</v>
      </c>
      <c r="F302" s="2">
        <v>4.3</v>
      </c>
      <c r="G302" s="152">
        <v>4.3</v>
      </c>
      <c r="H302" s="154">
        <v>12</v>
      </c>
      <c r="I302" s="155">
        <v>0</v>
      </c>
      <c r="J302" s="155">
        <v>5</v>
      </c>
      <c r="K302" s="155" t="s">
        <v>1105</v>
      </c>
      <c r="L302" s="155" t="s">
        <v>1105</v>
      </c>
      <c r="M302" s="155" t="s">
        <v>1105</v>
      </c>
      <c r="N302" s="155">
        <v>0</v>
      </c>
      <c r="O302" s="155">
        <v>0</v>
      </c>
      <c r="P302" s="155" t="s">
        <v>1105</v>
      </c>
      <c r="Q302" s="114">
        <v>8</v>
      </c>
      <c r="R302" s="115" t="s">
        <v>1105</v>
      </c>
      <c r="S302" s="114">
        <v>0</v>
      </c>
      <c r="T302" s="114">
        <v>0</v>
      </c>
      <c r="U302" s="114">
        <v>6</v>
      </c>
      <c r="V302" s="114">
        <v>0</v>
      </c>
      <c r="W302" s="114">
        <v>0</v>
      </c>
      <c r="X302" s="114" t="s">
        <v>1105</v>
      </c>
      <c r="Y302" s="114">
        <v>0</v>
      </c>
      <c r="Z302" s="114">
        <v>0</v>
      </c>
      <c r="AA302" s="114" t="s">
        <v>1105</v>
      </c>
      <c r="AB302" s="115">
        <v>0</v>
      </c>
      <c r="AC302" s="116">
        <v>31</v>
      </c>
      <c r="AD302" s="117" t="s">
        <v>1105</v>
      </c>
      <c r="AE302" s="114" t="s">
        <v>1105</v>
      </c>
      <c r="AF302" s="114" t="s">
        <v>1105</v>
      </c>
      <c r="AG302" s="114">
        <v>0</v>
      </c>
      <c r="AH302" s="115" t="s">
        <v>1105</v>
      </c>
      <c r="AI302" s="114" t="s">
        <v>1105</v>
      </c>
      <c r="AJ302" s="114" t="s">
        <v>1105</v>
      </c>
      <c r="AK302" s="114">
        <v>0</v>
      </c>
      <c r="AL302" s="114">
        <v>0</v>
      </c>
      <c r="AM302" s="115">
        <v>0</v>
      </c>
      <c r="AN302" s="114" t="s">
        <v>1105</v>
      </c>
      <c r="AO302" s="115" t="s">
        <v>1105</v>
      </c>
      <c r="AP302" s="114" t="s">
        <v>1094</v>
      </c>
      <c r="AQ302" s="114" t="s">
        <v>1058</v>
      </c>
      <c r="AR302" s="114" t="s">
        <v>1058</v>
      </c>
      <c r="AS302" s="118">
        <v>0</v>
      </c>
    </row>
    <row r="303" spans="1:45" s="1" customFormat="1" ht="53.25" customHeight="1" thickBot="1">
      <c r="A303" s="1" t="s">
        <v>337</v>
      </c>
      <c r="B303" s="1" t="s">
        <v>316</v>
      </c>
      <c r="C303" s="113" t="s">
        <v>317</v>
      </c>
      <c r="D303" s="114">
        <v>107</v>
      </c>
      <c r="E303" s="114">
        <v>95</v>
      </c>
      <c r="F303" s="2">
        <v>2.8</v>
      </c>
      <c r="G303" s="152">
        <v>2.5</v>
      </c>
      <c r="H303" s="156">
        <v>36</v>
      </c>
      <c r="I303" s="157">
        <v>0</v>
      </c>
      <c r="J303" s="157">
        <v>6</v>
      </c>
      <c r="K303" s="157">
        <v>7</v>
      </c>
      <c r="L303" s="157" t="s">
        <v>1105</v>
      </c>
      <c r="M303" s="157">
        <v>0</v>
      </c>
      <c r="N303" s="157" t="s">
        <v>1105</v>
      </c>
      <c r="O303" s="157">
        <v>0</v>
      </c>
      <c r="P303" s="157">
        <v>21</v>
      </c>
      <c r="Q303" s="114">
        <v>5</v>
      </c>
      <c r="R303" s="115">
        <v>32</v>
      </c>
      <c r="S303" s="114">
        <v>0</v>
      </c>
      <c r="T303" s="114" t="s">
        <v>1105</v>
      </c>
      <c r="U303" s="114" t="s">
        <v>1105</v>
      </c>
      <c r="V303" s="114">
        <v>0</v>
      </c>
      <c r="W303" s="114" t="s">
        <v>1105</v>
      </c>
      <c r="X303" s="114" t="s">
        <v>1105</v>
      </c>
      <c r="Y303" s="114">
        <v>0</v>
      </c>
      <c r="Z303" s="114">
        <v>17</v>
      </c>
      <c r="AA303" s="114" t="s">
        <v>1105</v>
      </c>
      <c r="AB303" s="115">
        <v>0</v>
      </c>
      <c r="AC303" s="116">
        <v>36</v>
      </c>
      <c r="AD303" s="117">
        <v>8</v>
      </c>
      <c r="AE303" s="114" t="s">
        <v>1105</v>
      </c>
      <c r="AF303" s="114">
        <v>6</v>
      </c>
      <c r="AG303" s="114" t="s">
        <v>1105</v>
      </c>
      <c r="AH303" s="115" t="s">
        <v>1105</v>
      </c>
      <c r="AI303" s="114">
        <v>5</v>
      </c>
      <c r="AJ303" s="114" t="s">
        <v>1105</v>
      </c>
      <c r="AK303" s="114">
        <v>0</v>
      </c>
      <c r="AL303" s="114" t="s">
        <v>1105</v>
      </c>
      <c r="AM303" s="115" t="s">
        <v>1105</v>
      </c>
      <c r="AN303" s="114">
        <v>17</v>
      </c>
      <c r="AO303" s="115" t="s">
        <v>1105</v>
      </c>
      <c r="AP303" s="114" t="s">
        <v>1094</v>
      </c>
      <c r="AQ303" s="114">
        <v>7</v>
      </c>
      <c r="AR303" s="114">
        <v>9</v>
      </c>
      <c r="AS303" s="118">
        <v>0</v>
      </c>
    </row>
  </sheetData>
  <sheetProtection algorithmName="SHA-512" hashValue="ZWgWZoVFHddKLRwMpOh8G8oG6vqwXt81rMUFNXq6vthWXYFg9+0uxBszW5FuRG90PgpfyuQ0tYfB+50cKIO9yw==" saltValue="YpdswaP+ViiLFcfZ7mXcBg==" spinCount="100000" sheet="1" sort="0" autoFilter="0"/>
  <mergeCells count="17">
    <mergeCell ref="AI4:AM4"/>
    <mergeCell ref="AN4:AO4"/>
    <mergeCell ref="AP4:AS4"/>
    <mergeCell ref="D4:G4"/>
    <mergeCell ref="H4:P4"/>
    <mergeCell ref="Q4:R4"/>
    <mergeCell ref="S4:AB4"/>
    <mergeCell ref="AD4:AH4"/>
    <mergeCell ref="AI9:AM9"/>
    <mergeCell ref="AN9:AO9"/>
    <mergeCell ref="AP9:AS9"/>
    <mergeCell ref="A9:C9"/>
    <mergeCell ref="D9:G9"/>
    <mergeCell ref="H9:P9"/>
    <mergeCell ref="Q9:R9"/>
    <mergeCell ref="S9:AB9"/>
    <mergeCell ref="AD9:AH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3"/>
  <sheetViews>
    <sheetView zoomScale="85" zoomScaleNormal="85" workbookViewId="0">
      <pane xSplit="1" topLeftCell="B1" activePane="topRight" state="frozen"/>
      <selection pane="topRight" activeCell="A3" sqref="A3"/>
    </sheetView>
  </sheetViews>
  <sheetFormatPr defaultColWidth="20.26953125" defaultRowHeight="41.25" customHeight="1"/>
  <cols>
    <col min="1" max="26" width="20.26953125" style="23"/>
    <col min="27" max="39" width="20.26953125" style="173"/>
    <col min="40" max="16384" width="20.26953125" style="23"/>
  </cols>
  <sheetData>
    <row r="1" spans="1:42" ht="41.25" customHeight="1">
      <c r="A1" s="149" t="s">
        <v>1129</v>
      </c>
    </row>
    <row r="2" spans="1:42" ht="41.25" customHeight="1">
      <c r="A2" s="406" t="s">
        <v>1182</v>
      </c>
    </row>
    <row r="3" spans="1:42" ht="41.25" customHeight="1" thickBot="1">
      <c r="A3" s="320" t="s">
        <v>1192</v>
      </c>
    </row>
    <row r="4" spans="1:42" ht="41.25" customHeight="1" thickBot="1">
      <c r="E4" s="451" t="s">
        <v>1158</v>
      </c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3"/>
      <c r="AB4" s="454" t="s">
        <v>1130</v>
      </c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6"/>
    </row>
    <row r="5" spans="1:42" customFormat="1" ht="53.25" customHeight="1" thickBot="1">
      <c r="A5" s="18" t="s">
        <v>0</v>
      </c>
      <c r="B5" s="19"/>
      <c r="C5" s="18"/>
      <c r="D5" s="27" t="s">
        <v>1159</v>
      </c>
      <c r="E5" s="28" t="s">
        <v>415</v>
      </c>
      <c r="F5" s="28" t="s">
        <v>416</v>
      </c>
      <c r="G5" s="28" t="s">
        <v>417</v>
      </c>
      <c r="H5" s="28" t="s">
        <v>418</v>
      </c>
      <c r="I5" s="28" t="s">
        <v>419</v>
      </c>
      <c r="J5" s="28" t="s">
        <v>420</v>
      </c>
      <c r="K5" s="28" t="s">
        <v>421</v>
      </c>
      <c r="L5" s="28" t="s">
        <v>422</v>
      </c>
      <c r="M5" s="28" t="s">
        <v>423</v>
      </c>
      <c r="N5" s="28" t="s">
        <v>424</v>
      </c>
      <c r="O5" s="28" t="s">
        <v>425</v>
      </c>
      <c r="P5" s="28" t="s">
        <v>426</v>
      </c>
      <c r="Q5" s="28" t="s">
        <v>427</v>
      </c>
      <c r="R5" s="28" t="s">
        <v>428</v>
      </c>
      <c r="S5" s="28" t="s">
        <v>429</v>
      </c>
      <c r="T5" s="28" t="s">
        <v>430</v>
      </c>
      <c r="U5" s="28" t="s">
        <v>431</v>
      </c>
      <c r="V5" s="28" t="s">
        <v>432</v>
      </c>
      <c r="W5" s="28" t="s">
        <v>433</v>
      </c>
      <c r="X5" s="28" t="s">
        <v>434</v>
      </c>
      <c r="Y5" s="28" t="s">
        <v>435</v>
      </c>
      <c r="Z5" s="28" t="s">
        <v>436</v>
      </c>
      <c r="AA5" s="339" t="s">
        <v>437</v>
      </c>
      <c r="AB5" s="353" t="s">
        <v>1117</v>
      </c>
      <c r="AC5" s="354" t="s">
        <v>1118</v>
      </c>
      <c r="AD5" s="354" t="s">
        <v>1119</v>
      </c>
      <c r="AE5" s="354" t="s">
        <v>1120</v>
      </c>
      <c r="AF5" s="354" t="s">
        <v>1121</v>
      </c>
      <c r="AG5" s="354" t="s">
        <v>1122</v>
      </c>
      <c r="AH5" s="354" t="s">
        <v>1123</v>
      </c>
      <c r="AI5" s="354" t="s">
        <v>1124</v>
      </c>
      <c r="AJ5" s="354" t="s">
        <v>1125</v>
      </c>
      <c r="AK5" s="354" t="s">
        <v>1126</v>
      </c>
      <c r="AL5" s="354" t="s">
        <v>1127</v>
      </c>
      <c r="AM5" s="355" t="s">
        <v>1128</v>
      </c>
    </row>
    <row r="6" spans="1:42" customFormat="1" ht="41.25" customHeight="1">
      <c r="A6" s="20" t="s">
        <v>9</v>
      </c>
      <c r="B6" s="21"/>
      <c r="C6" s="20"/>
      <c r="D6" s="22">
        <f t="shared" ref="D6:AM6" si="0">SUBTOTAL(109,D11:D303)</f>
        <v>983702</v>
      </c>
      <c r="E6" s="22">
        <f t="shared" si="0"/>
        <v>4786</v>
      </c>
      <c r="F6" s="22">
        <f t="shared" si="0"/>
        <v>943</v>
      </c>
      <c r="G6" s="22">
        <f t="shared" si="0"/>
        <v>32757</v>
      </c>
      <c r="H6" s="22">
        <f t="shared" si="0"/>
        <v>2610</v>
      </c>
      <c r="I6" s="22">
        <f t="shared" si="0"/>
        <v>8393</v>
      </c>
      <c r="J6" s="22">
        <f t="shared" si="0"/>
        <v>24791</v>
      </c>
      <c r="K6" s="22">
        <f t="shared" si="0"/>
        <v>52289</v>
      </c>
      <c r="L6" s="22">
        <f t="shared" si="0"/>
        <v>16789</v>
      </c>
      <c r="M6" s="22">
        <f t="shared" si="0"/>
        <v>24434</v>
      </c>
      <c r="N6" s="22">
        <f t="shared" si="0"/>
        <v>5709</v>
      </c>
      <c r="O6" s="22">
        <f t="shared" si="0"/>
        <v>1765</v>
      </c>
      <c r="P6" s="22">
        <f t="shared" si="0"/>
        <v>2350</v>
      </c>
      <c r="Q6" s="22">
        <f t="shared" si="0"/>
        <v>42680</v>
      </c>
      <c r="R6" s="22">
        <f t="shared" si="0"/>
        <v>534094</v>
      </c>
      <c r="S6" s="22">
        <f t="shared" si="0"/>
        <v>94714</v>
      </c>
      <c r="T6" s="22">
        <f t="shared" si="0"/>
        <v>9611</v>
      </c>
      <c r="U6" s="22">
        <f t="shared" si="0"/>
        <v>99256</v>
      </c>
      <c r="V6" s="22">
        <f t="shared" si="0"/>
        <v>6287</v>
      </c>
      <c r="W6" s="22">
        <f t="shared" si="0"/>
        <v>16475</v>
      </c>
      <c r="X6" s="22">
        <f t="shared" si="0"/>
        <v>2849</v>
      </c>
      <c r="Y6" s="22">
        <f t="shared" si="0"/>
        <v>98</v>
      </c>
      <c r="Z6" s="22">
        <f t="shared" si="0"/>
        <v>22</v>
      </c>
      <c r="AA6" s="22"/>
      <c r="AB6" s="22">
        <f t="shared" si="0"/>
        <v>946988</v>
      </c>
      <c r="AC6" s="22">
        <f t="shared" si="0"/>
        <v>7789</v>
      </c>
      <c r="AD6" s="22">
        <f t="shared" si="0"/>
        <v>28337</v>
      </c>
      <c r="AE6" s="22">
        <f t="shared" si="0"/>
        <v>14373</v>
      </c>
      <c r="AF6" s="22">
        <f t="shared" si="0"/>
        <v>13159</v>
      </c>
      <c r="AG6" s="22">
        <f t="shared" si="0"/>
        <v>3533</v>
      </c>
      <c r="AH6" s="22">
        <f t="shared" si="0"/>
        <v>0</v>
      </c>
      <c r="AI6" s="22">
        <f t="shared" si="0"/>
        <v>739899</v>
      </c>
      <c r="AJ6" s="22">
        <f t="shared" si="0"/>
        <v>76879</v>
      </c>
      <c r="AK6" s="22">
        <f t="shared" si="0"/>
        <v>40753</v>
      </c>
      <c r="AL6" s="22">
        <f t="shared" si="0"/>
        <v>22266</v>
      </c>
      <c r="AM6" s="22">
        <f t="shared" si="0"/>
        <v>127378</v>
      </c>
    </row>
    <row r="7" spans="1:42" ht="41.25" customHeight="1">
      <c r="A7" s="384" t="s">
        <v>1175</v>
      </c>
      <c r="B7" s="384"/>
      <c r="C7" s="384"/>
      <c r="D7" s="383">
        <v>1010994</v>
      </c>
      <c r="E7" s="383">
        <v>5069</v>
      </c>
      <c r="F7" s="383">
        <v>1064</v>
      </c>
      <c r="G7" s="383">
        <v>33598</v>
      </c>
      <c r="H7" s="383">
        <v>3154</v>
      </c>
      <c r="I7" s="383">
        <v>8482</v>
      </c>
      <c r="J7" s="383">
        <v>26245</v>
      </c>
      <c r="K7" s="383">
        <v>53653</v>
      </c>
      <c r="L7" s="383">
        <v>17551</v>
      </c>
      <c r="M7" s="383">
        <v>25213</v>
      </c>
      <c r="N7" s="383">
        <v>6550</v>
      </c>
      <c r="O7" s="383">
        <v>2021</v>
      </c>
      <c r="P7" s="383">
        <v>2396</v>
      </c>
      <c r="Q7" s="383">
        <v>44903</v>
      </c>
      <c r="R7" s="383">
        <v>546826</v>
      </c>
      <c r="S7" s="383">
        <v>96599</v>
      </c>
      <c r="T7" s="383">
        <v>10260</v>
      </c>
      <c r="U7" s="383">
        <v>100942</v>
      </c>
      <c r="V7" s="383">
        <v>6599</v>
      </c>
      <c r="W7" s="383">
        <v>16810</v>
      </c>
      <c r="X7" s="383">
        <v>2885</v>
      </c>
      <c r="Y7" s="385">
        <v>147</v>
      </c>
      <c r="Z7" s="385">
        <v>27</v>
      </c>
      <c r="AA7" s="385">
        <v>24</v>
      </c>
      <c r="AB7" s="383">
        <f>SUM(AC7:AL7)</f>
        <v>974330</v>
      </c>
      <c r="AC7" s="383">
        <v>7842</v>
      </c>
      <c r="AD7" s="383">
        <v>28807</v>
      </c>
      <c r="AE7" s="383">
        <v>14693</v>
      </c>
      <c r="AF7" s="383">
        <v>14648</v>
      </c>
      <c r="AG7" s="383">
        <v>3619</v>
      </c>
      <c r="AH7" s="385">
        <v>0</v>
      </c>
      <c r="AI7" s="383">
        <v>755987</v>
      </c>
      <c r="AJ7" s="383">
        <v>83672</v>
      </c>
      <c r="AK7" s="383">
        <v>42383</v>
      </c>
      <c r="AL7" s="383">
        <v>22679</v>
      </c>
      <c r="AM7" s="383">
        <f>AC7+AD7+AE7+AJ7</f>
        <v>135014</v>
      </c>
    </row>
    <row r="8" spans="1:42" ht="41.25" customHeight="1" thickBot="1">
      <c r="A8" s="57"/>
    </row>
    <row r="9" spans="1:42" ht="41.25" customHeight="1" thickBot="1">
      <c r="D9" s="26"/>
      <c r="E9" s="451" t="s">
        <v>1158</v>
      </c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3"/>
      <c r="AB9" s="454" t="s">
        <v>1130</v>
      </c>
      <c r="AC9" s="455"/>
      <c r="AD9" s="455"/>
      <c r="AE9" s="455"/>
      <c r="AF9" s="455"/>
      <c r="AG9" s="455"/>
      <c r="AH9" s="455"/>
      <c r="AI9" s="455"/>
      <c r="AJ9" s="455"/>
      <c r="AK9" s="455"/>
      <c r="AL9" s="455"/>
      <c r="AM9" s="456"/>
    </row>
    <row r="10" spans="1:42" ht="67.5" customHeight="1" thickBot="1">
      <c r="A10" s="161" t="s">
        <v>0</v>
      </c>
      <c r="B10" s="162" t="s">
        <v>10</v>
      </c>
      <c r="C10" s="162" t="s">
        <v>11</v>
      </c>
      <c r="D10" s="27" t="s">
        <v>1159</v>
      </c>
      <c r="E10" s="186" t="s">
        <v>415</v>
      </c>
      <c r="F10" s="163" t="s">
        <v>416</v>
      </c>
      <c r="G10" s="163" t="s">
        <v>417</v>
      </c>
      <c r="H10" s="163" t="s">
        <v>418</v>
      </c>
      <c r="I10" s="163" t="s">
        <v>419</v>
      </c>
      <c r="J10" s="163" t="s">
        <v>420</v>
      </c>
      <c r="K10" s="163" t="s">
        <v>421</v>
      </c>
      <c r="L10" s="163" t="s">
        <v>422</v>
      </c>
      <c r="M10" s="163" t="s">
        <v>423</v>
      </c>
      <c r="N10" s="163" t="s">
        <v>424</v>
      </c>
      <c r="O10" s="163" t="s">
        <v>425</v>
      </c>
      <c r="P10" s="163" t="s">
        <v>426</v>
      </c>
      <c r="Q10" s="163" t="s">
        <v>427</v>
      </c>
      <c r="R10" s="163" t="s">
        <v>428</v>
      </c>
      <c r="S10" s="163" t="s">
        <v>429</v>
      </c>
      <c r="T10" s="163" t="s">
        <v>430</v>
      </c>
      <c r="U10" s="163" t="s">
        <v>431</v>
      </c>
      <c r="V10" s="163" t="s">
        <v>432</v>
      </c>
      <c r="W10" s="163" t="s">
        <v>433</v>
      </c>
      <c r="X10" s="163" t="s">
        <v>434</v>
      </c>
      <c r="Y10" s="163" t="s">
        <v>435</v>
      </c>
      <c r="Z10" s="187" t="s">
        <v>436</v>
      </c>
      <c r="AA10" s="183" t="s">
        <v>437</v>
      </c>
      <c r="AB10" s="356" t="s">
        <v>1117</v>
      </c>
      <c r="AC10" s="357" t="s">
        <v>1118</v>
      </c>
      <c r="AD10" s="357" t="s">
        <v>1119</v>
      </c>
      <c r="AE10" s="357" t="s">
        <v>1120</v>
      </c>
      <c r="AF10" s="357" t="s">
        <v>1121</v>
      </c>
      <c r="AG10" s="357" t="s">
        <v>1122</v>
      </c>
      <c r="AH10" s="357" t="s">
        <v>1123</v>
      </c>
      <c r="AI10" s="357" t="s">
        <v>1124</v>
      </c>
      <c r="AJ10" s="357" t="s">
        <v>1125</v>
      </c>
      <c r="AK10" s="357" t="s">
        <v>1126</v>
      </c>
      <c r="AL10" s="357" t="s">
        <v>1127</v>
      </c>
      <c r="AM10" s="358" t="s">
        <v>1128</v>
      </c>
      <c r="AN10" s="24"/>
      <c r="AO10" s="24"/>
      <c r="AP10" s="24"/>
    </row>
    <row r="11" spans="1:42" ht="41.25" customHeight="1">
      <c r="A11" s="164" t="s">
        <v>12</v>
      </c>
      <c r="B11" s="165" t="s">
        <v>13</v>
      </c>
      <c r="C11" s="165" t="s">
        <v>14</v>
      </c>
      <c r="D11" s="180">
        <v>286</v>
      </c>
      <c r="E11" s="188">
        <v>4</v>
      </c>
      <c r="F11" s="165">
        <v>0</v>
      </c>
      <c r="G11" s="165">
        <v>6</v>
      </c>
      <c r="H11" s="165">
        <v>0</v>
      </c>
      <c r="I11" s="165">
        <v>0</v>
      </c>
      <c r="J11" s="165">
        <v>5</v>
      </c>
      <c r="K11" s="165">
        <v>4</v>
      </c>
      <c r="L11" s="165">
        <v>0</v>
      </c>
      <c r="M11" s="165">
        <v>3</v>
      </c>
      <c r="N11" s="165">
        <v>0</v>
      </c>
      <c r="O11" s="165">
        <v>0</v>
      </c>
      <c r="P11" s="165">
        <v>0</v>
      </c>
      <c r="Q11" s="165">
        <v>0</v>
      </c>
      <c r="R11" s="165">
        <v>93</v>
      </c>
      <c r="S11" s="165">
        <v>121</v>
      </c>
      <c r="T11" s="165">
        <v>2</v>
      </c>
      <c r="U11" s="165">
        <v>47</v>
      </c>
      <c r="V11" s="165">
        <v>0</v>
      </c>
      <c r="W11" s="165">
        <v>1</v>
      </c>
      <c r="X11" s="165">
        <v>0</v>
      </c>
      <c r="Y11" s="165">
        <v>0</v>
      </c>
      <c r="Z11" s="189">
        <v>0</v>
      </c>
      <c r="AA11" s="184">
        <v>14</v>
      </c>
      <c r="AB11" s="175">
        <v>262</v>
      </c>
      <c r="AC11" s="174">
        <v>1</v>
      </c>
      <c r="AD11" s="174">
        <v>0</v>
      </c>
      <c r="AE11" s="174">
        <v>0</v>
      </c>
      <c r="AF11" s="174">
        <v>1</v>
      </c>
      <c r="AG11" s="174">
        <v>1</v>
      </c>
      <c r="AH11" s="174">
        <v>0</v>
      </c>
      <c r="AI11" s="174">
        <v>251</v>
      </c>
      <c r="AJ11" s="174">
        <v>7</v>
      </c>
      <c r="AK11" s="174">
        <v>1</v>
      </c>
      <c r="AL11" s="174">
        <v>0</v>
      </c>
      <c r="AM11" s="176">
        <v>8</v>
      </c>
      <c r="AN11" s="25"/>
      <c r="AO11" s="25"/>
      <c r="AP11" s="25"/>
    </row>
    <row r="12" spans="1:42" ht="41.25" customHeight="1">
      <c r="A12" s="164" t="s">
        <v>15</v>
      </c>
      <c r="B12" s="165" t="s">
        <v>13</v>
      </c>
      <c r="C12" s="165" t="s">
        <v>14</v>
      </c>
      <c r="D12" s="181">
        <v>43728</v>
      </c>
      <c r="E12" s="188">
        <v>18</v>
      </c>
      <c r="F12" s="165">
        <v>4</v>
      </c>
      <c r="G12" s="165">
        <v>488</v>
      </c>
      <c r="H12" s="165">
        <v>777</v>
      </c>
      <c r="I12" s="165">
        <v>273</v>
      </c>
      <c r="J12" s="165">
        <v>810</v>
      </c>
      <c r="K12" s="166">
        <v>2249</v>
      </c>
      <c r="L12" s="165">
        <v>446</v>
      </c>
      <c r="M12" s="165">
        <v>993</v>
      </c>
      <c r="N12" s="165">
        <v>452</v>
      </c>
      <c r="O12" s="165">
        <v>107</v>
      </c>
      <c r="P12" s="165">
        <v>102</v>
      </c>
      <c r="Q12" s="166">
        <v>2560</v>
      </c>
      <c r="R12" s="166">
        <v>19447</v>
      </c>
      <c r="S12" s="166">
        <v>8062</v>
      </c>
      <c r="T12" s="165">
        <v>143</v>
      </c>
      <c r="U12" s="166">
        <v>5347</v>
      </c>
      <c r="V12" s="165">
        <v>524</v>
      </c>
      <c r="W12" s="165">
        <v>788</v>
      </c>
      <c r="X12" s="165">
        <v>133</v>
      </c>
      <c r="Y12" s="165">
        <v>0</v>
      </c>
      <c r="Z12" s="189">
        <v>5</v>
      </c>
      <c r="AA12" s="184">
        <v>25</v>
      </c>
      <c r="AB12" s="175">
        <v>42781</v>
      </c>
      <c r="AC12" s="174">
        <v>121</v>
      </c>
      <c r="AD12" s="174">
        <v>131</v>
      </c>
      <c r="AE12" s="174">
        <v>96</v>
      </c>
      <c r="AF12" s="174">
        <v>894</v>
      </c>
      <c r="AG12" s="174">
        <v>23</v>
      </c>
      <c r="AH12" s="174">
        <v>0</v>
      </c>
      <c r="AI12" s="174">
        <v>35824</v>
      </c>
      <c r="AJ12" s="174">
        <v>2772</v>
      </c>
      <c r="AK12" s="174">
        <v>2478</v>
      </c>
      <c r="AL12" s="174">
        <v>442</v>
      </c>
      <c r="AM12" s="176">
        <v>3120</v>
      </c>
      <c r="AN12" s="25"/>
      <c r="AO12" s="25"/>
      <c r="AP12" s="25"/>
    </row>
    <row r="13" spans="1:42" ht="41.25" customHeight="1">
      <c r="A13" s="164" t="s">
        <v>16</v>
      </c>
      <c r="B13" s="165" t="s">
        <v>13</v>
      </c>
      <c r="C13" s="165" t="s">
        <v>14</v>
      </c>
      <c r="D13" s="181">
        <v>1567</v>
      </c>
      <c r="E13" s="188">
        <v>8</v>
      </c>
      <c r="F13" s="165">
        <v>8</v>
      </c>
      <c r="G13" s="165">
        <v>93</v>
      </c>
      <c r="H13" s="165">
        <v>1</v>
      </c>
      <c r="I13" s="165">
        <v>11</v>
      </c>
      <c r="J13" s="165">
        <v>23</v>
      </c>
      <c r="K13" s="165">
        <v>48</v>
      </c>
      <c r="L13" s="165">
        <v>29</v>
      </c>
      <c r="M13" s="165">
        <v>179</v>
      </c>
      <c r="N13" s="165">
        <v>0</v>
      </c>
      <c r="O13" s="165">
        <v>2</v>
      </c>
      <c r="P13" s="165">
        <v>8</v>
      </c>
      <c r="Q13" s="165">
        <v>26</v>
      </c>
      <c r="R13" s="165">
        <v>753</v>
      </c>
      <c r="S13" s="165">
        <v>262</v>
      </c>
      <c r="T13" s="165">
        <v>3</v>
      </c>
      <c r="U13" s="165">
        <v>92</v>
      </c>
      <c r="V13" s="165">
        <v>3</v>
      </c>
      <c r="W13" s="165">
        <v>2</v>
      </c>
      <c r="X13" s="165">
        <v>16</v>
      </c>
      <c r="Y13" s="165">
        <v>0</v>
      </c>
      <c r="Z13" s="189">
        <v>0</v>
      </c>
      <c r="AA13" s="184">
        <v>23</v>
      </c>
      <c r="AB13" s="175">
        <v>1471</v>
      </c>
      <c r="AC13" s="174">
        <v>3</v>
      </c>
      <c r="AD13" s="174">
        <v>4</v>
      </c>
      <c r="AE13" s="174">
        <v>4</v>
      </c>
      <c r="AF13" s="174">
        <v>36</v>
      </c>
      <c r="AG13" s="174">
        <v>4</v>
      </c>
      <c r="AH13" s="174">
        <v>0</v>
      </c>
      <c r="AI13" s="174">
        <v>1259</v>
      </c>
      <c r="AJ13" s="174">
        <v>69</v>
      </c>
      <c r="AK13" s="174">
        <v>80</v>
      </c>
      <c r="AL13" s="174">
        <v>12</v>
      </c>
      <c r="AM13" s="176">
        <v>80</v>
      </c>
    </row>
    <row r="14" spans="1:42" ht="41.25" customHeight="1">
      <c r="A14" s="164" t="s">
        <v>17</v>
      </c>
      <c r="B14" s="165" t="s">
        <v>13</v>
      </c>
      <c r="C14" s="165" t="s">
        <v>14</v>
      </c>
      <c r="D14" s="181">
        <v>162382</v>
      </c>
      <c r="E14" s="188">
        <v>30</v>
      </c>
      <c r="F14" s="165">
        <v>0</v>
      </c>
      <c r="G14" s="166">
        <v>1618</v>
      </c>
      <c r="H14" s="165">
        <v>749</v>
      </c>
      <c r="I14" s="165">
        <v>906</v>
      </c>
      <c r="J14" s="166">
        <v>3888</v>
      </c>
      <c r="K14" s="166">
        <v>4998</v>
      </c>
      <c r="L14" s="166">
        <v>3552</v>
      </c>
      <c r="M14" s="166">
        <v>4441</v>
      </c>
      <c r="N14" s="166">
        <v>1508</v>
      </c>
      <c r="O14" s="165">
        <v>444</v>
      </c>
      <c r="P14" s="165">
        <v>564</v>
      </c>
      <c r="Q14" s="166">
        <v>10671</v>
      </c>
      <c r="R14" s="166">
        <v>88842</v>
      </c>
      <c r="S14" s="166">
        <v>17233</v>
      </c>
      <c r="T14" s="166">
        <v>1642</v>
      </c>
      <c r="U14" s="166">
        <v>15762</v>
      </c>
      <c r="V14" s="166">
        <v>1355</v>
      </c>
      <c r="W14" s="166">
        <v>3632</v>
      </c>
      <c r="X14" s="165">
        <v>472</v>
      </c>
      <c r="Y14" s="165">
        <v>75</v>
      </c>
      <c r="Z14" s="189">
        <v>0</v>
      </c>
      <c r="AA14" s="184">
        <v>23</v>
      </c>
      <c r="AB14" s="175">
        <v>157624</v>
      </c>
      <c r="AC14" s="174">
        <v>895</v>
      </c>
      <c r="AD14" s="174">
        <v>543</v>
      </c>
      <c r="AE14" s="174">
        <v>402</v>
      </c>
      <c r="AF14" s="174">
        <v>1537</v>
      </c>
      <c r="AG14" s="174">
        <v>77</v>
      </c>
      <c r="AH14" s="174">
        <v>0</v>
      </c>
      <c r="AI14" s="174">
        <v>134454</v>
      </c>
      <c r="AJ14" s="174">
        <v>10874</v>
      </c>
      <c r="AK14" s="174">
        <v>6669</v>
      </c>
      <c r="AL14" s="174">
        <v>2173</v>
      </c>
      <c r="AM14" s="176">
        <v>12714</v>
      </c>
    </row>
    <row r="15" spans="1:42" ht="41.25" customHeight="1">
      <c r="A15" s="164" t="s">
        <v>18</v>
      </c>
      <c r="B15" s="165" t="s">
        <v>13</v>
      </c>
      <c r="C15" s="165" t="s">
        <v>14</v>
      </c>
      <c r="D15" s="181">
        <v>8725</v>
      </c>
      <c r="E15" s="188">
        <v>47</v>
      </c>
      <c r="F15" s="165">
        <v>0</v>
      </c>
      <c r="G15" s="165">
        <v>205</v>
      </c>
      <c r="H15" s="165">
        <v>1</v>
      </c>
      <c r="I15" s="165">
        <v>21</v>
      </c>
      <c r="J15" s="165">
        <v>220</v>
      </c>
      <c r="K15" s="165">
        <v>435</v>
      </c>
      <c r="L15" s="165">
        <v>88</v>
      </c>
      <c r="M15" s="165">
        <v>155</v>
      </c>
      <c r="N15" s="165">
        <v>14</v>
      </c>
      <c r="O15" s="165">
        <v>7</v>
      </c>
      <c r="P15" s="165">
        <v>33</v>
      </c>
      <c r="Q15" s="165">
        <v>259</v>
      </c>
      <c r="R15" s="166">
        <v>4984</v>
      </c>
      <c r="S15" s="165">
        <v>941</v>
      </c>
      <c r="T15" s="165">
        <v>77</v>
      </c>
      <c r="U15" s="165">
        <v>976</v>
      </c>
      <c r="V15" s="165">
        <v>82</v>
      </c>
      <c r="W15" s="165">
        <v>113</v>
      </c>
      <c r="X15" s="165">
        <v>64</v>
      </c>
      <c r="Y15" s="165">
        <v>0</v>
      </c>
      <c r="Z15" s="189">
        <v>3</v>
      </c>
      <c r="AA15" s="184">
        <v>26</v>
      </c>
      <c r="AB15" s="175">
        <v>8372</v>
      </c>
      <c r="AC15" s="174">
        <v>49</v>
      </c>
      <c r="AD15" s="174">
        <v>43</v>
      </c>
      <c r="AE15" s="174">
        <v>9</v>
      </c>
      <c r="AF15" s="174">
        <v>84</v>
      </c>
      <c r="AG15" s="174">
        <v>5</v>
      </c>
      <c r="AH15" s="174">
        <v>0</v>
      </c>
      <c r="AI15" s="174">
        <v>6947</v>
      </c>
      <c r="AJ15" s="174">
        <v>761</v>
      </c>
      <c r="AK15" s="174">
        <v>372</v>
      </c>
      <c r="AL15" s="174">
        <v>102</v>
      </c>
      <c r="AM15" s="176">
        <v>862</v>
      </c>
      <c r="AN15" s="25"/>
      <c r="AO15" s="25"/>
      <c r="AP15" s="25"/>
    </row>
    <row r="16" spans="1:42" ht="41.25" customHeight="1">
      <c r="A16" s="164" t="s">
        <v>19</v>
      </c>
      <c r="B16" s="165" t="s">
        <v>13</v>
      </c>
      <c r="C16" s="165" t="s">
        <v>14</v>
      </c>
      <c r="D16" s="180">
        <v>423</v>
      </c>
      <c r="E16" s="188">
        <v>1</v>
      </c>
      <c r="F16" s="165">
        <v>0</v>
      </c>
      <c r="G16" s="165">
        <v>7</v>
      </c>
      <c r="H16" s="165">
        <v>0</v>
      </c>
      <c r="I16" s="165">
        <v>1</v>
      </c>
      <c r="J16" s="165">
        <v>4</v>
      </c>
      <c r="K16" s="165">
        <v>16</v>
      </c>
      <c r="L16" s="165">
        <v>4</v>
      </c>
      <c r="M16" s="165">
        <v>55</v>
      </c>
      <c r="N16" s="165">
        <v>0</v>
      </c>
      <c r="O16" s="165">
        <v>0</v>
      </c>
      <c r="P16" s="165">
        <v>3</v>
      </c>
      <c r="Q16" s="165">
        <v>10</v>
      </c>
      <c r="R16" s="165">
        <v>206</v>
      </c>
      <c r="S16" s="165">
        <v>94</v>
      </c>
      <c r="T16" s="165">
        <v>0</v>
      </c>
      <c r="U16" s="165">
        <v>10</v>
      </c>
      <c r="V16" s="165">
        <v>2</v>
      </c>
      <c r="W16" s="165">
        <v>0</v>
      </c>
      <c r="X16" s="165">
        <v>10</v>
      </c>
      <c r="Y16" s="165">
        <v>0</v>
      </c>
      <c r="Z16" s="189">
        <v>0</v>
      </c>
      <c r="AA16" s="184">
        <v>22</v>
      </c>
      <c r="AB16" s="175">
        <v>410</v>
      </c>
      <c r="AC16" s="174">
        <v>0</v>
      </c>
      <c r="AD16" s="174">
        <v>4</v>
      </c>
      <c r="AE16" s="174">
        <v>1</v>
      </c>
      <c r="AF16" s="174">
        <v>1</v>
      </c>
      <c r="AG16" s="174">
        <v>0</v>
      </c>
      <c r="AH16" s="174">
        <v>0</v>
      </c>
      <c r="AI16" s="174">
        <v>387</v>
      </c>
      <c r="AJ16" s="174">
        <v>10</v>
      </c>
      <c r="AK16" s="174">
        <v>6</v>
      </c>
      <c r="AL16" s="174">
        <v>1</v>
      </c>
      <c r="AM16" s="176">
        <v>15</v>
      </c>
    </row>
    <row r="17" spans="1:42" ht="41.25" customHeight="1">
      <c r="A17" s="164" t="s">
        <v>20</v>
      </c>
      <c r="B17" s="165" t="s">
        <v>13</v>
      </c>
      <c r="C17" s="165" t="s">
        <v>14</v>
      </c>
      <c r="D17" s="181">
        <v>6653</v>
      </c>
      <c r="E17" s="188">
        <v>1</v>
      </c>
      <c r="F17" s="165">
        <v>0</v>
      </c>
      <c r="G17" s="165">
        <v>101</v>
      </c>
      <c r="H17" s="165">
        <v>0</v>
      </c>
      <c r="I17" s="165">
        <v>9</v>
      </c>
      <c r="J17" s="165">
        <v>173</v>
      </c>
      <c r="K17" s="165">
        <v>332</v>
      </c>
      <c r="L17" s="165">
        <v>105</v>
      </c>
      <c r="M17" s="165">
        <v>123</v>
      </c>
      <c r="N17" s="165">
        <v>13</v>
      </c>
      <c r="O17" s="165">
        <v>6</v>
      </c>
      <c r="P17" s="165">
        <v>15</v>
      </c>
      <c r="Q17" s="165">
        <v>137</v>
      </c>
      <c r="R17" s="166">
        <v>3676</v>
      </c>
      <c r="S17" s="165">
        <v>826</v>
      </c>
      <c r="T17" s="165">
        <v>168</v>
      </c>
      <c r="U17" s="165">
        <v>768</v>
      </c>
      <c r="V17" s="165">
        <v>43</v>
      </c>
      <c r="W17" s="165">
        <v>102</v>
      </c>
      <c r="X17" s="165">
        <v>55</v>
      </c>
      <c r="Y17" s="165">
        <v>0</v>
      </c>
      <c r="Z17" s="189">
        <v>0</v>
      </c>
      <c r="AA17" s="184">
        <v>27</v>
      </c>
      <c r="AB17" s="175">
        <v>6352</v>
      </c>
      <c r="AC17" s="174">
        <v>37</v>
      </c>
      <c r="AD17" s="174">
        <v>32</v>
      </c>
      <c r="AE17" s="174">
        <v>15</v>
      </c>
      <c r="AF17" s="174">
        <v>75</v>
      </c>
      <c r="AG17" s="174">
        <v>2</v>
      </c>
      <c r="AH17" s="174">
        <v>0</v>
      </c>
      <c r="AI17" s="174">
        <v>5013</v>
      </c>
      <c r="AJ17" s="174">
        <v>995</v>
      </c>
      <c r="AK17" s="174">
        <v>117</v>
      </c>
      <c r="AL17" s="174">
        <v>66</v>
      </c>
      <c r="AM17" s="176">
        <v>1079</v>
      </c>
    </row>
    <row r="18" spans="1:42" ht="41.25" customHeight="1">
      <c r="A18" s="164" t="s">
        <v>21</v>
      </c>
      <c r="B18" s="165" t="s">
        <v>13</v>
      </c>
      <c r="C18" s="165" t="s">
        <v>14</v>
      </c>
      <c r="D18" s="181">
        <v>1040</v>
      </c>
      <c r="E18" s="188">
        <v>5</v>
      </c>
      <c r="F18" s="165">
        <v>0</v>
      </c>
      <c r="G18" s="165">
        <v>115</v>
      </c>
      <c r="H18" s="165">
        <v>0</v>
      </c>
      <c r="I18" s="165">
        <v>0</v>
      </c>
      <c r="J18" s="165">
        <v>23</v>
      </c>
      <c r="K18" s="165">
        <v>55</v>
      </c>
      <c r="L18" s="165">
        <v>7</v>
      </c>
      <c r="M18" s="165">
        <v>13</v>
      </c>
      <c r="N18" s="165">
        <v>0</v>
      </c>
      <c r="O18" s="165">
        <v>0</v>
      </c>
      <c r="P18" s="165">
        <v>1</v>
      </c>
      <c r="Q18" s="165">
        <v>107</v>
      </c>
      <c r="R18" s="165">
        <v>535</v>
      </c>
      <c r="S18" s="165">
        <v>67</v>
      </c>
      <c r="T18" s="165">
        <v>0</v>
      </c>
      <c r="U18" s="165">
        <v>88</v>
      </c>
      <c r="V18" s="165">
        <v>0</v>
      </c>
      <c r="W18" s="165">
        <v>15</v>
      </c>
      <c r="X18" s="165">
        <v>9</v>
      </c>
      <c r="Y18" s="165">
        <v>0</v>
      </c>
      <c r="Z18" s="189">
        <v>0</v>
      </c>
      <c r="AA18" s="184">
        <v>25</v>
      </c>
      <c r="AB18" s="175">
        <v>987</v>
      </c>
      <c r="AC18" s="174">
        <v>6</v>
      </c>
      <c r="AD18" s="174">
        <v>7</v>
      </c>
      <c r="AE18" s="174">
        <v>2</v>
      </c>
      <c r="AF18" s="174">
        <v>9</v>
      </c>
      <c r="AG18" s="174">
        <v>0</v>
      </c>
      <c r="AH18" s="174">
        <v>0</v>
      </c>
      <c r="AI18" s="174">
        <v>822</v>
      </c>
      <c r="AJ18" s="174">
        <v>23</v>
      </c>
      <c r="AK18" s="174">
        <v>74</v>
      </c>
      <c r="AL18" s="174">
        <v>44</v>
      </c>
      <c r="AM18" s="176">
        <v>38</v>
      </c>
    </row>
    <row r="19" spans="1:42" ht="41.25" customHeight="1">
      <c r="A19" s="164" t="s">
        <v>22</v>
      </c>
      <c r="B19" s="165" t="s">
        <v>13</v>
      </c>
      <c r="C19" s="165" t="s">
        <v>14</v>
      </c>
      <c r="D19" s="180">
        <v>713</v>
      </c>
      <c r="E19" s="188">
        <v>0</v>
      </c>
      <c r="F19" s="165">
        <v>0</v>
      </c>
      <c r="G19" s="165">
        <v>0</v>
      </c>
      <c r="H19" s="165">
        <v>0</v>
      </c>
      <c r="I19" s="165">
        <v>0</v>
      </c>
      <c r="J19" s="165">
        <v>0</v>
      </c>
      <c r="K19" s="165">
        <v>10</v>
      </c>
      <c r="L19" s="165">
        <v>6</v>
      </c>
      <c r="M19" s="165">
        <v>14</v>
      </c>
      <c r="N19" s="165">
        <v>0</v>
      </c>
      <c r="O19" s="165">
        <v>2</v>
      </c>
      <c r="P19" s="165">
        <v>3</v>
      </c>
      <c r="Q19" s="165">
        <v>9</v>
      </c>
      <c r="R19" s="165">
        <v>177</v>
      </c>
      <c r="S19" s="165">
        <v>294</v>
      </c>
      <c r="T19" s="165">
        <v>45</v>
      </c>
      <c r="U19" s="165">
        <v>124</v>
      </c>
      <c r="V19" s="165">
        <v>16</v>
      </c>
      <c r="W19" s="165">
        <v>12</v>
      </c>
      <c r="X19" s="165">
        <v>1</v>
      </c>
      <c r="Y19" s="165">
        <v>0</v>
      </c>
      <c r="Z19" s="189">
        <v>0</v>
      </c>
      <c r="AA19" s="184">
        <v>40</v>
      </c>
      <c r="AB19" s="175">
        <v>730</v>
      </c>
      <c r="AC19" s="174">
        <v>3</v>
      </c>
      <c r="AD19" s="174">
        <v>2</v>
      </c>
      <c r="AE19" s="174">
        <v>13</v>
      </c>
      <c r="AF19" s="174">
        <v>10</v>
      </c>
      <c r="AG19" s="174">
        <v>0</v>
      </c>
      <c r="AH19" s="174">
        <v>0</v>
      </c>
      <c r="AI19" s="174">
        <v>621</v>
      </c>
      <c r="AJ19" s="174">
        <v>57</v>
      </c>
      <c r="AK19" s="174">
        <v>23</v>
      </c>
      <c r="AL19" s="174">
        <v>1</v>
      </c>
      <c r="AM19" s="176">
        <v>75</v>
      </c>
    </row>
    <row r="20" spans="1:42" ht="41.25" customHeight="1">
      <c r="A20" s="164" t="s">
        <v>23</v>
      </c>
      <c r="B20" s="165" t="s">
        <v>13</v>
      </c>
      <c r="C20" s="165" t="s">
        <v>14</v>
      </c>
      <c r="D20" s="181">
        <v>7001</v>
      </c>
      <c r="E20" s="188">
        <v>3</v>
      </c>
      <c r="F20" s="165">
        <v>0</v>
      </c>
      <c r="G20" s="165">
        <v>113</v>
      </c>
      <c r="H20" s="165">
        <v>3</v>
      </c>
      <c r="I20" s="165">
        <v>40</v>
      </c>
      <c r="J20" s="165">
        <v>129</v>
      </c>
      <c r="K20" s="165">
        <v>674</v>
      </c>
      <c r="L20" s="165">
        <v>128</v>
      </c>
      <c r="M20" s="165">
        <v>129</v>
      </c>
      <c r="N20" s="165">
        <v>17</v>
      </c>
      <c r="O20" s="165">
        <v>1</v>
      </c>
      <c r="P20" s="165">
        <v>6</v>
      </c>
      <c r="Q20" s="165">
        <v>323</v>
      </c>
      <c r="R20" s="166">
        <v>3819</v>
      </c>
      <c r="S20" s="165">
        <v>758</v>
      </c>
      <c r="T20" s="165">
        <v>65</v>
      </c>
      <c r="U20" s="165">
        <v>632</v>
      </c>
      <c r="V20" s="165">
        <v>21</v>
      </c>
      <c r="W20" s="165">
        <v>134</v>
      </c>
      <c r="X20" s="165">
        <v>6</v>
      </c>
      <c r="Y20" s="165">
        <v>0</v>
      </c>
      <c r="Z20" s="189">
        <v>0</v>
      </c>
      <c r="AA20" s="184">
        <v>27</v>
      </c>
      <c r="AB20" s="175">
        <v>6790</v>
      </c>
      <c r="AC20" s="174">
        <v>22</v>
      </c>
      <c r="AD20" s="174">
        <v>19</v>
      </c>
      <c r="AE20" s="174">
        <v>3</v>
      </c>
      <c r="AF20" s="174">
        <v>62</v>
      </c>
      <c r="AG20" s="174">
        <v>12</v>
      </c>
      <c r="AH20" s="174">
        <v>0</v>
      </c>
      <c r="AI20" s="174">
        <v>5626</v>
      </c>
      <c r="AJ20" s="174">
        <v>244</v>
      </c>
      <c r="AK20" s="174">
        <v>644</v>
      </c>
      <c r="AL20" s="174">
        <v>158</v>
      </c>
      <c r="AM20" s="176">
        <v>288</v>
      </c>
    </row>
    <row r="21" spans="1:42" ht="41.25" customHeight="1">
      <c r="A21" s="164" t="s">
        <v>24</v>
      </c>
      <c r="B21" s="165" t="s">
        <v>13</v>
      </c>
      <c r="C21" s="165" t="s">
        <v>14</v>
      </c>
      <c r="D21" s="181">
        <v>3547</v>
      </c>
      <c r="E21" s="188">
        <v>14</v>
      </c>
      <c r="F21" s="165">
        <v>0</v>
      </c>
      <c r="G21" s="165">
        <v>117</v>
      </c>
      <c r="H21" s="165">
        <v>0</v>
      </c>
      <c r="I21" s="165">
        <v>14</v>
      </c>
      <c r="J21" s="165">
        <v>117</v>
      </c>
      <c r="K21" s="165">
        <v>173</v>
      </c>
      <c r="L21" s="165">
        <v>41</v>
      </c>
      <c r="M21" s="165">
        <v>73</v>
      </c>
      <c r="N21" s="165">
        <v>5</v>
      </c>
      <c r="O21" s="165">
        <v>1</v>
      </c>
      <c r="P21" s="165">
        <v>1</v>
      </c>
      <c r="Q21" s="165">
        <v>102</v>
      </c>
      <c r="R21" s="166">
        <v>1411</v>
      </c>
      <c r="S21" s="165">
        <v>828</v>
      </c>
      <c r="T21" s="165">
        <v>12</v>
      </c>
      <c r="U21" s="165">
        <v>557</v>
      </c>
      <c r="V21" s="165">
        <v>17</v>
      </c>
      <c r="W21" s="165">
        <v>57</v>
      </c>
      <c r="X21" s="165">
        <v>5</v>
      </c>
      <c r="Y21" s="165">
        <v>0</v>
      </c>
      <c r="Z21" s="189">
        <v>2</v>
      </c>
      <c r="AA21" s="184">
        <v>27</v>
      </c>
      <c r="AB21" s="175">
        <v>3472</v>
      </c>
      <c r="AC21" s="174">
        <v>13</v>
      </c>
      <c r="AD21" s="174">
        <v>21</v>
      </c>
      <c r="AE21" s="174">
        <v>7</v>
      </c>
      <c r="AF21" s="174">
        <v>32</v>
      </c>
      <c r="AG21" s="174">
        <v>2</v>
      </c>
      <c r="AH21" s="174">
        <v>0</v>
      </c>
      <c r="AI21" s="174">
        <v>2982</v>
      </c>
      <c r="AJ21" s="174">
        <v>264</v>
      </c>
      <c r="AK21" s="174">
        <v>144</v>
      </c>
      <c r="AL21" s="174">
        <v>7</v>
      </c>
      <c r="AM21" s="176">
        <v>305</v>
      </c>
    </row>
    <row r="22" spans="1:42" ht="41.25" customHeight="1">
      <c r="A22" s="164" t="s">
        <v>25</v>
      </c>
      <c r="B22" s="165" t="s">
        <v>13</v>
      </c>
      <c r="C22" s="165" t="s">
        <v>14</v>
      </c>
      <c r="D22" s="180">
        <v>500</v>
      </c>
      <c r="E22" s="188">
        <v>8</v>
      </c>
      <c r="F22" s="165">
        <v>0</v>
      </c>
      <c r="G22" s="165">
        <v>1</v>
      </c>
      <c r="H22" s="165">
        <v>0</v>
      </c>
      <c r="I22" s="165">
        <v>0</v>
      </c>
      <c r="J22" s="165">
        <v>27</v>
      </c>
      <c r="K22" s="165">
        <v>11</v>
      </c>
      <c r="L22" s="165">
        <v>0</v>
      </c>
      <c r="M22" s="165">
        <v>5</v>
      </c>
      <c r="N22" s="165">
        <v>0</v>
      </c>
      <c r="O22" s="165">
        <v>0</v>
      </c>
      <c r="P22" s="165">
        <v>0</v>
      </c>
      <c r="Q22" s="165">
        <v>0</v>
      </c>
      <c r="R22" s="165">
        <v>337</v>
      </c>
      <c r="S22" s="165">
        <v>57</v>
      </c>
      <c r="T22" s="165">
        <v>0</v>
      </c>
      <c r="U22" s="165">
        <v>54</v>
      </c>
      <c r="V22" s="165">
        <v>0</v>
      </c>
      <c r="W22" s="165">
        <v>0</v>
      </c>
      <c r="X22" s="165">
        <v>0</v>
      </c>
      <c r="Y22" s="165">
        <v>0</v>
      </c>
      <c r="Z22" s="189">
        <v>0</v>
      </c>
      <c r="AA22" s="184">
        <v>11</v>
      </c>
      <c r="AB22" s="175">
        <v>504</v>
      </c>
      <c r="AC22" s="174">
        <v>1</v>
      </c>
      <c r="AD22" s="174">
        <v>1</v>
      </c>
      <c r="AE22" s="174">
        <v>1</v>
      </c>
      <c r="AF22" s="174">
        <v>2</v>
      </c>
      <c r="AG22" s="174">
        <v>0</v>
      </c>
      <c r="AH22" s="174">
        <v>0</v>
      </c>
      <c r="AI22" s="174">
        <v>373</v>
      </c>
      <c r="AJ22" s="174">
        <v>10</v>
      </c>
      <c r="AK22" s="174">
        <v>13</v>
      </c>
      <c r="AL22" s="174">
        <v>103</v>
      </c>
      <c r="AM22" s="176">
        <v>13</v>
      </c>
    </row>
    <row r="23" spans="1:42" ht="41.25" customHeight="1">
      <c r="A23" s="164" t="s">
        <v>26</v>
      </c>
      <c r="B23" s="165" t="s">
        <v>13</v>
      </c>
      <c r="C23" s="165" t="s">
        <v>14</v>
      </c>
      <c r="D23" s="181">
        <v>4695</v>
      </c>
      <c r="E23" s="188">
        <v>15</v>
      </c>
      <c r="F23" s="165">
        <v>3</v>
      </c>
      <c r="G23" s="165">
        <v>111</v>
      </c>
      <c r="H23" s="165">
        <v>0</v>
      </c>
      <c r="I23" s="165">
        <v>32</v>
      </c>
      <c r="J23" s="165">
        <v>118</v>
      </c>
      <c r="K23" s="165">
        <v>326</v>
      </c>
      <c r="L23" s="165">
        <v>91</v>
      </c>
      <c r="M23" s="165">
        <v>126</v>
      </c>
      <c r="N23" s="165">
        <v>13</v>
      </c>
      <c r="O23" s="165">
        <v>7</v>
      </c>
      <c r="P23" s="165">
        <v>22</v>
      </c>
      <c r="Q23" s="165">
        <v>211</v>
      </c>
      <c r="R23" s="166">
        <v>1472</v>
      </c>
      <c r="S23" s="165">
        <v>827</v>
      </c>
      <c r="T23" s="165">
        <v>118</v>
      </c>
      <c r="U23" s="165">
        <v>956</v>
      </c>
      <c r="V23" s="165">
        <v>21</v>
      </c>
      <c r="W23" s="165">
        <v>202</v>
      </c>
      <c r="X23" s="165">
        <v>24</v>
      </c>
      <c r="Y23" s="165">
        <v>0</v>
      </c>
      <c r="Z23" s="189">
        <v>0</v>
      </c>
      <c r="AA23" s="184">
        <v>28</v>
      </c>
      <c r="AB23" s="175">
        <v>4561</v>
      </c>
      <c r="AC23" s="174">
        <v>42</v>
      </c>
      <c r="AD23" s="174">
        <v>22</v>
      </c>
      <c r="AE23" s="174">
        <v>23</v>
      </c>
      <c r="AF23" s="174">
        <v>73</v>
      </c>
      <c r="AG23" s="174">
        <v>9</v>
      </c>
      <c r="AH23" s="174">
        <v>0</v>
      </c>
      <c r="AI23" s="174">
        <v>3811</v>
      </c>
      <c r="AJ23" s="174">
        <v>323</v>
      </c>
      <c r="AK23" s="174">
        <v>192</v>
      </c>
      <c r="AL23" s="174">
        <v>66</v>
      </c>
      <c r="AM23" s="176">
        <v>410</v>
      </c>
      <c r="AN23" s="25"/>
      <c r="AO23" s="25"/>
      <c r="AP23" s="25"/>
    </row>
    <row r="24" spans="1:42" ht="41.25" customHeight="1">
      <c r="A24" s="164" t="s">
        <v>27</v>
      </c>
      <c r="B24" s="165" t="s">
        <v>13</v>
      </c>
      <c r="C24" s="165" t="s">
        <v>14</v>
      </c>
      <c r="D24" s="181">
        <v>1275</v>
      </c>
      <c r="E24" s="188">
        <v>5</v>
      </c>
      <c r="F24" s="165">
        <v>0</v>
      </c>
      <c r="G24" s="165">
        <v>61</v>
      </c>
      <c r="H24" s="165">
        <v>1</v>
      </c>
      <c r="I24" s="165">
        <v>35</v>
      </c>
      <c r="J24" s="165">
        <v>25</v>
      </c>
      <c r="K24" s="165">
        <v>72</v>
      </c>
      <c r="L24" s="165">
        <v>9</v>
      </c>
      <c r="M24" s="165">
        <v>50</v>
      </c>
      <c r="N24" s="165">
        <v>1</v>
      </c>
      <c r="O24" s="165">
        <v>15</v>
      </c>
      <c r="P24" s="165">
        <v>3</v>
      </c>
      <c r="Q24" s="165">
        <v>74</v>
      </c>
      <c r="R24" s="165">
        <v>548</v>
      </c>
      <c r="S24" s="165">
        <v>249</v>
      </c>
      <c r="T24" s="165">
        <v>0</v>
      </c>
      <c r="U24" s="165">
        <v>114</v>
      </c>
      <c r="V24" s="165">
        <v>1</v>
      </c>
      <c r="W24" s="165">
        <v>11</v>
      </c>
      <c r="X24" s="165">
        <v>1</v>
      </c>
      <c r="Y24" s="165">
        <v>0</v>
      </c>
      <c r="Z24" s="189">
        <v>0</v>
      </c>
      <c r="AA24" s="184">
        <v>22</v>
      </c>
      <c r="AB24" s="175">
        <v>1310</v>
      </c>
      <c r="AC24" s="174">
        <v>4</v>
      </c>
      <c r="AD24" s="174">
        <v>4</v>
      </c>
      <c r="AE24" s="174">
        <v>2</v>
      </c>
      <c r="AF24" s="174">
        <v>3</v>
      </c>
      <c r="AG24" s="174">
        <v>2</v>
      </c>
      <c r="AH24" s="174">
        <v>0</v>
      </c>
      <c r="AI24" s="174">
        <v>1165</v>
      </c>
      <c r="AJ24" s="174">
        <v>55</v>
      </c>
      <c r="AK24" s="174">
        <v>71</v>
      </c>
      <c r="AL24" s="174">
        <v>4</v>
      </c>
      <c r="AM24" s="176">
        <v>65</v>
      </c>
      <c r="AN24" s="25"/>
      <c r="AO24" s="25"/>
      <c r="AP24" s="25"/>
    </row>
    <row r="25" spans="1:42" ht="41.25" customHeight="1">
      <c r="A25" s="164" t="s">
        <v>28</v>
      </c>
      <c r="B25" s="165" t="s">
        <v>13</v>
      </c>
      <c r="C25" s="165" t="s">
        <v>14</v>
      </c>
      <c r="D25" s="180">
        <v>69</v>
      </c>
      <c r="E25" s="188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9</v>
      </c>
      <c r="K25" s="165">
        <v>3</v>
      </c>
      <c r="L25" s="165">
        <v>2</v>
      </c>
      <c r="M25" s="165">
        <v>1</v>
      </c>
      <c r="N25" s="165">
        <v>0</v>
      </c>
      <c r="O25" s="165">
        <v>0</v>
      </c>
      <c r="P25" s="165">
        <v>0</v>
      </c>
      <c r="Q25" s="165">
        <v>0</v>
      </c>
      <c r="R25" s="165">
        <v>8</v>
      </c>
      <c r="S25" s="165">
        <v>35</v>
      </c>
      <c r="T25" s="165">
        <v>0</v>
      </c>
      <c r="U25" s="165">
        <v>11</v>
      </c>
      <c r="V25" s="165">
        <v>0</v>
      </c>
      <c r="W25" s="165">
        <v>0</v>
      </c>
      <c r="X25" s="165">
        <v>0</v>
      </c>
      <c r="Y25" s="165">
        <v>0</v>
      </c>
      <c r="Z25" s="189">
        <v>0</v>
      </c>
      <c r="AA25" s="184">
        <v>17</v>
      </c>
      <c r="AB25" s="175">
        <v>73</v>
      </c>
      <c r="AC25" s="174">
        <v>0</v>
      </c>
      <c r="AD25" s="174">
        <v>1</v>
      </c>
      <c r="AE25" s="174">
        <v>0</v>
      </c>
      <c r="AF25" s="174">
        <v>0</v>
      </c>
      <c r="AG25" s="174">
        <v>0</v>
      </c>
      <c r="AH25" s="174">
        <v>0</v>
      </c>
      <c r="AI25" s="174">
        <v>68</v>
      </c>
      <c r="AJ25" s="174">
        <v>4</v>
      </c>
      <c r="AK25" s="174">
        <v>0</v>
      </c>
      <c r="AL25" s="174">
        <v>0</v>
      </c>
      <c r="AM25" s="176">
        <v>5</v>
      </c>
      <c r="AN25" s="25"/>
      <c r="AO25" s="25"/>
      <c r="AP25" s="25"/>
    </row>
    <row r="26" spans="1:42" ht="41.25" customHeight="1">
      <c r="A26" s="164" t="s">
        <v>29</v>
      </c>
      <c r="B26" s="165" t="s">
        <v>13</v>
      </c>
      <c r="C26" s="165" t="s">
        <v>14</v>
      </c>
      <c r="D26" s="181">
        <v>2494</v>
      </c>
      <c r="E26" s="188">
        <v>4</v>
      </c>
      <c r="F26" s="165">
        <v>1</v>
      </c>
      <c r="G26" s="165">
        <v>49</v>
      </c>
      <c r="H26" s="165">
        <v>1</v>
      </c>
      <c r="I26" s="165">
        <v>13</v>
      </c>
      <c r="J26" s="165">
        <v>37</v>
      </c>
      <c r="K26" s="165">
        <v>283</v>
      </c>
      <c r="L26" s="165">
        <v>42</v>
      </c>
      <c r="M26" s="165">
        <v>62</v>
      </c>
      <c r="N26" s="165">
        <v>5</v>
      </c>
      <c r="O26" s="165">
        <v>0</v>
      </c>
      <c r="P26" s="165">
        <v>7</v>
      </c>
      <c r="Q26" s="165">
        <v>88</v>
      </c>
      <c r="R26" s="166">
        <v>1052</v>
      </c>
      <c r="S26" s="165">
        <v>127</v>
      </c>
      <c r="T26" s="165">
        <v>44</v>
      </c>
      <c r="U26" s="165">
        <v>647</v>
      </c>
      <c r="V26" s="165">
        <v>0</v>
      </c>
      <c r="W26" s="165">
        <v>26</v>
      </c>
      <c r="X26" s="165">
        <v>6</v>
      </c>
      <c r="Y26" s="165">
        <v>0</v>
      </c>
      <c r="Z26" s="189">
        <v>0</v>
      </c>
      <c r="AA26" s="184">
        <v>24</v>
      </c>
      <c r="AB26" s="175">
        <v>2416</v>
      </c>
      <c r="AC26" s="174">
        <v>13</v>
      </c>
      <c r="AD26" s="174">
        <v>0</v>
      </c>
      <c r="AE26" s="174">
        <v>7</v>
      </c>
      <c r="AF26" s="174">
        <v>54</v>
      </c>
      <c r="AG26" s="174">
        <v>0</v>
      </c>
      <c r="AH26" s="174">
        <v>0</v>
      </c>
      <c r="AI26" s="174">
        <v>1730</v>
      </c>
      <c r="AJ26" s="174">
        <v>505</v>
      </c>
      <c r="AK26" s="174">
        <v>98</v>
      </c>
      <c r="AL26" s="174">
        <v>9</v>
      </c>
      <c r="AM26" s="176">
        <v>525</v>
      </c>
    </row>
    <row r="27" spans="1:42" ht="41.25" customHeight="1">
      <c r="A27" s="164" t="s">
        <v>30</v>
      </c>
      <c r="B27" s="165" t="s">
        <v>13</v>
      </c>
      <c r="C27" s="165" t="s">
        <v>14</v>
      </c>
      <c r="D27" s="181">
        <v>4674</v>
      </c>
      <c r="E27" s="188">
        <v>34</v>
      </c>
      <c r="F27" s="165">
        <v>0</v>
      </c>
      <c r="G27" s="165">
        <v>195</v>
      </c>
      <c r="H27" s="165">
        <v>1</v>
      </c>
      <c r="I27" s="165">
        <v>18</v>
      </c>
      <c r="J27" s="165">
        <v>171</v>
      </c>
      <c r="K27" s="165">
        <v>295</v>
      </c>
      <c r="L27" s="165">
        <v>92</v>
      </c>
      <c r="M27" s="165">
        <v>65</v>
      </c>
      <c r="N27" s="165">
        <v>2</v>
      </c>
      <c r="O27" s="165">
        <v>1</v>
      </c>
      <c r="P27" s="165">
        <v>5</v>
      </c>
      <c r="Q27" s="165">
        <v>123</v>
      </c>
      <c r="R27" s="166">
        <v>2360</v>
      </c>
      <c r="S27" s="165">
        <v>800</v>
      </c>
      <c r="T27" s="165">
        <v>30</v>
      </c>
      <c r="U27" s="165">
        <v>433</v>
      </c>
      <c r="V27" s="165">
        <v>15</v>
      </c>
      <c r="W27" s="165">
        <v>19</v>
      </c>
      <c r="X27" s="165">
        <v>15</v>
      </c>
      <c r="Y27" s="165">
        <v>0</v>
      </c>
      <c r="Z27" s="189">
        <v>0</v>
      </c>
      <c r="AA27" s="184">
        <v>26</v>
      </c>
      <c r="AB27" s="175">
        <v>4561</v>
      </c>
      <c r="AC27" s="174">
        <v>24</v>
      </c>
      <c r="AD27" s="174">
        <v>23</v>
      </c>
      <c r="AE27" s="174">
        <v>9</v>
      </c>
      <c r="AF27" s="174">
        <v>72</v>
      </c>
      <c r="AG27" s="174">
        <v>1</v>
      </c>
      <c r="AH27" s="174">
        <v>0</v>
      </c>
      <c r="AI27" s="174">
        <v>3222</v>
      </c>
      <c r="AJ27" s="174">
        <v>999</v>
      </c>
      <c r="AK27" s="174">
        <v>120</v>
      </c>
      <c r="AL27" s="174">
        <v>91</v>
      </c>
      <c r="AM27" s="176">
        <v>1055</v>
      </c>
    </row>
    <row r="28" spans="1:42" ht="41.25" customHeight="1">
      <c r="A28" s="164" t="s">
        <v>31</v>
      </c>
      <c r="B28" s="165" t="s">
        <v>13</v>
      </c>
      <c r="C28" s="165" t="s">
        <v>14</v>
      </c>
      <c r="D28" s="180">
        <v>207</v>
      </c>
      <c r="E28" s="188">
        <v>2</v>
      </c>
      <c r="F28" s="165">
        <v>0</v>
      </c>
      <c r="G28" s="165">
        <v>0</v>
      </c>
      <c r="H28" s="165">
        <v>0</v>
      </c>
      <c r="I28" s="165">
        <v>0</v>
      </c>
      <c r="J28" s="165">
        <v>0</v>
      </c>
      <c r="K28" s="165">
        <v>1</v>
      </c>
      <c r="L28" s="165">
        <v>0</v>
      </c>
      <c r="M28" s="165">
        <v>3</v>
      </c>
      <c r="N28" s="165">
        <v>0</v>
      </c>
      <c r="O28" s="165">
        <v>0</v>
      </c>
      <c r="P28" s="165">
        <v>0</v>
      </c>
      <c r="Q28" s="165">
        <v>0</v>
      </c>
      <c r="R28" s="165">
        <v>58</v>
      </c>
      <c r="S28" s="165">
        <v>94</v>
      </c>
      <c r="T28" s="165">
        <v>0</v>
      </c>
      <c r="U28" s="165">
        <v>38</v>
      </c>
      <c r="V28" s="165">
        <v>2</v>
      </c>
      <c r="W28" s="165">
        <v>7</v>
      </c>
      <c r="X28" s="165">
        <v>2</v>
      </c>
      <c r="Y28" s="165">
        <v>0</v>
      </c>
      <c r="Z28" s="189">
        <v>0</v>
      </c>
      <c r="AA28" s="184">
        <v>54</v>
      </c>
      <c r="AB28" s="175">
        <v>198</v>
      </c>
      <c r="AC28" s="174">
        <v>1</v>
      </c>
      <c r="AD28" s="174">
        <v>2</v>
      </c>
      <c r="AE28" s="174">
        <v>7</v>
      </c>
      <c r="AF28" s="174">
        <v>4</v>
      </c>
      <c r="AG28" s="174">
        <v>0</v>
      </c>
      <c r="AH28" s="174">
        <v>0</v>
      </c>
      <c r="AI28" s="174">
        <v>136</v>
      </c>
      <c r="AJ28" s="174">
        <v>35</v>
      </c>
      <c r="AK28" s="174">
        <v>6</v>
      </c>
      <c r="AL28" s="174">
        <v>7</v>
      </c>
      <c r="AM28" s="176">
        <v>45</v>
      </c>
      <c r="AN28" s="25"/>
      <c r="AO28" s="25"/>
      <c r="AP28" s="25"/>
    </row>
    <row r="29" spans="1:42" ht="41.25" customHeight="1">
      <c r="A29" s="164" t="s">
        <v>32</v>
      </c>
      <c r="B29" s="165" t="s">
        <v>13</v>
      </c>
      <c r="C29" s="165" t="s">
        <v>14</v>
      </c>
      <c r="D29" s="181">
        <v>9378</v>
      </c>
      <c r="E29" s="188">
        <v>8</v>
      </c>
      <c r="F29" s="165">
        <v>0</v>
      </c>
      <c r="G29" s="165">
        <v>512</v>
      </c>
      <c r="H29" s="165">
        <v>9</v>
      </c>
      <c r="I29" s="165">
        <v>82</v>
      </c>
      <c r="J29" s="165">
        <v>216</v>
      </c>
      <c r="K29" s="165">
        <v>392</v>
      </c>
      <c r="L29" s="165">
        <v>67</v>
      </c>
      <c r="M29" s="165">
        <v>434</v>
      </c>
      <c r="N29" s="165">
        <v>105</v>
      </c>
      <c r="O29" s="165">
        <v>17</v>
      </c>
      <c r="P29" s="165">
        <v>8</v>
      </c>
      <c r="Q29" s="165">
        <v>237</v>
      </c>
      <c r="R29" s="166">
        <v>4747</v>
      </c>
      <c r="S29" s="166">
        <v>1311</v>
      </c>
      <c r="T29" s="165">
        <v>44</v>
      </c>
      <c r="U29" s="165">
        <v>981</v>
      </c>
      <c r="V29" s="165">
        <v>15</v>
      </c>
      <c r="W29" s="165">
        <v>174</v>
      </c>
      <c r="X29" s="165">
        <v>19</v>
      </c>
      <c r="Y29" s="165">
        <v>0</v>
      </c>
      <c r="Z29" s="189">
        <v>0</v>
      </c>
      <c r="AA29" s="184">
        <v>34</v>
      </c>
      <c r="AB29" s="175">
        <v>9242</v>
      </c>
      <c r="AC29" s="174">
        <v>16</v>
      </c>
      <c r="AD29" s="174">
        <v>75</v>
      </c>
      <c r="AE29" s="174">
        <v>18</v>
      </c>
      <c r="AF29" s="174">
        <v>65</v>
      </c>
      <c r="AG29" s="174">
        <v>17</v>
      </c>
      <c r="AH29" s="174">
        <v>0</v>
      </c>
      <c r="AI29" s="174">
        <v>7972</v>
      </c>
      <c r="AJ29" s="174">
        <v>625</v>
      </c>
      <c r="AK29" s="174">
        <v>247</v>
      </c>
      <c r="AL29" s="174">
        <v>207</v>
      </c>
      <c r="AM29" s="176">
        <v>734</v>
      </c>
    </row>
    <row r="30" spans="1:42" ht="41.25" customHeight="1">
      <c r="A30" s="164" t="s">
        <v>33</v>
      </c>
      <c r="B30" s="165" t="s">
        <v>13</v>
      </c>
      <c r="C30" s="165" t="s">
        <v>14</v>
      </c>
      <c r="D30" s="180">
        <v>55</v>
      </c>
      <c r="E30" s="188">
        <v>1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1</v>
      </c>
      <c r="L30" s="165">
        <v>0</v>
      </c>
      <c r="M30" s="165">
        <v>1</v>
      </c>
      <c r="N30" s="165">
        <v>0</v>
      </c>
      <c r="O30" s="165">
        <v>0</v>
      </c>
      <c r="P30" s="165">
        <v>0</v>
      </c>
      <c r="Q30" s="165">
        <v>0</v>
      </c>
      <c r="R30" s="165">
        <v>3</v>
      </c>
      <c r="S30" s="165">
        <v>34</v>
      </c>
      <c r="T30" s="165">
        <v>0</v>
      </c>
      <c r="U30" s="165">
        <v>11</v>
      </c>
      <c r="V30" s="165">
        <v>0</v>
      </c>
      <c r="W30" s="165">
        <v>2</v>
      </c>
      <c r="X30" s="165">
        <v>2</v>
      </c>
      <c r="Y30" s="165">
        <v>0</v>
      </c>
      <c r="Z30" s="189">
        <v>0</v>
      </c>
      <c r="AA30" s="184">
        <v>19</v>
      </c>
      <c r="AB30" s="175">
        <v>53</v>
      </c>
      <c r="AC30" s="174">
        <v>0</v>
      </c>
      <c r="AD30" s="174">
        <v>3</v>
      </c>
      <c r="AE30" s="174">
        <v>0</v>
      </c>
      <c r="AF30" s="174">
        <v>0</v>
      </c>
      <c r="AG30" s="174">
        <v>0</v>
      </c>
      <c r="AH30" s="174">
        <v>0</v>
      </c>
      <c r="AI30" s="174">
        <v>47</v>
      </c>
      <c r="AJ30" s="174">
        <v>2</v>
      </c>
      <c r="AK30" s="174">
        <v>0</v>
      </c>
      <c r="AL30" s="174">
        <v>1</v>
      </c>
      <c r="AM30" s="176">
        <v>5</v>
      </c>
    </row>
    <row r="31" spans="1:42" ht="41.25" customHeight="1">
      <c r="A31" s="164" t="s">
        <v>34</v>
      </c>
      <c r="B31" s="165" t="s">
        <v>13</v>
      </c>
      <c r="C31" s="165" t="s">
        <v>14</v>
      </c>
      <c r="D31" s="181">
        <v>2403</v>
      </c>
      <c r="E31" s="188">
        <v>76</v>
      </c>
      <c r="F31" s="165">
        <v>0</v>
      </c>
      <c r="G31" s="165">
        <v>61</v>
      </c>
      <c r="H31" s="165">
        <v>0</v>
      </c>
      <c r="I31" s="165">
        <v>20</v>
      </c>
      <c r="J31" s="165">
        <v>10</v>
      </c>
      <c r="K31" s="165">
        <v>202</v>
      </c>
      <c r="L31" s="165">
        <v>61</v>
      </c>
      <c r="M31" s="165">
        <v>104</v>
      </c>
      <c r="N31" s="165">
        <v>2</v>
      </c>
      <c r="O31" s="165">
        <v>2</v>
      </c>
      <c r="P31" s="165">
        <v>4</v>
      </c>
      <c r="Q31" s="165">
        <v>121</v>
      </c>
      <c r="R31" s="165">
        <v>962</v>
      </c>
      <c r="S31" s="165">
        <v>330</v>
      </c>
      <c r="T31" s="165">
        <v>50</v>
      </c>
      <c r="U31" s="165">
        <v>368</v>
      </c>
      <c r="V31" s="165">
        <v>13</v>
      </c>
      <c r="W31" s="165">
        <v>16</v>
      </c>
      <c r="X31" s="165">
        <v>1</v>
      </c>
      <c r="Y31" s="165">
        <v>0</v>
      </c>
      <c r="Z31" s="189">
        <v>0</v>
      </c>
      <c r="AA31" s="184">
        <v>20</v>
      </c>
      <c r="AB31" s="175">
        <v>2261</v>
      </c>
      <c r="AC31" s="174">
        <v>12</v>
      </c>
      <c r="AD31" s="174">
        <v>11</v>
      </c>
      <c r="AE31" s="174">
        <v>9</v>
      </c>
      <c r="AF31" s="174">
        <v>49</v>
      </c>
      <c r="AG31" s="174">
        <v>1</v>
      </c>
      <c r="AH31" s="174">
        <v>0</v>
      </c>
      <c r="AI31" s="174">
        <v>1808</v>
      </c>
      <c r="AJ31" s="174">
        <v>192</v>
      </c>
      <c r="AK31" s="174">
        <v>169</v>
      </c>
      <c r="AL31" s="174">
        <v>10</v>
      </c>
      <c r="AM31" s="176">
        <v>224</v>
      </c>
    </row>
    <row r="32" spans="1:42" ht="41.25" customHeight="1">
      <c r="A32" s="164" t="s">
        <v>35</v>
      </c>
      <c r="B32" s="165" t="s">
        <v>13</v>
      </c>
      <c r="C32" s="165" t="s">
        <v>14</v>
      </c>
      <c r="D32" s="181">
        <v>2389</v>
      </c>
      <c r="E32" s="188">
        <v>0</v>
      </c>
      <c r="F32" s="165">
        <v>0</v>
      </c>
      <c r="G32" s="165">
        <v>53</v>
      </c>
      <c r="H32" s="165">
        <v>0</v>
      </c>
      <c r="I32" s="165">
        <v>0</v>
      </c>
      <c r="J32" s="165">
        <v>55</v>
      </c>
      <c r="K32" s="165">
        <v>133</v>
      </c>
      <c r="L32" s="165">
        <v>24</v>
      </c>
      <c r="M32" s="165">
        <v>38</v>
      </c>
      <c r="N32" s="165">
        <v>0</v>
      </c>
      <c r="O32" s="165">
        <v>0</v>
      </c>
      <c r="P32" s="165">
        <v>2</v>
      </c>
      <c r="Q32" s="165">
        <v>29</v>
      </c>
      <c r="R32" s="166">
        <v>1229</v>
      </c>
      <c r="S32" s="165">
        <v>488</v>
      </c>
      <c r="T32" s="165">
        <v>3</v>
      </c>
      <c r="U32" s="165">
        <v>256</v>
      </c>
      <c r="V32" s="165">
        <v>25</v>
      </c>
      <c r="W32" s="165">
        <v>23</v>
      </c>
      <c r="X32" s="165">
        <v>31</v>
      </c>
      <c r="Y32" s="165">
        <v>0</v>
      </c>
      <c r="Z32" s="189">
        <v>0</v>
      </c>
      <c r="AA32" s="184">
        <v>31</v>
      </c>
      <c r="AB32" s="175">
        <v>2288</v>
      </c>
      <c r="AC32" s="174">
        <v>11</v>
      </c>
      <c r="AD32" s="174">
        <v>23</v>
      </c>
      <c r="AE32" s="174">
        <v>4</v>
      </c>
      <c r="AF32" s="174">
        <v>53</v>
      </c>
      <c r="AG32" s="174">
        <v>0</v>
      </c>
      <c r="AH32" s="174">
        <v>0</v>
      </c>
      <c r="AI32" s="174">
        <v>1902</v>
      </c>
      <c r="AJ32" s="174">
        <v>234</v>
      </c>
      <c r="AK32" s="174">
        <v>56</v>
      </c>
      <c r="AL32" s="174">
        <v>5</v>
      </c>
      <c r="AM32" s="176">
        <v>272</v>
      </c>
    </row>
    <row r="33" spans="1:42" ht="41.25" customHeight="1">
      <c r="A33" s="164" t="s">
        <v>36</v>
      </c>
      <c r="B33" s="165" t="s">
        <v>13</v>
      </c>
      <c r="C33" s="165" t="s">
        <v>14</v>
      </c>
      <c r="D33" s="180">
        <v>542</v>
      </c>
      <c r="E33" s="188">
        <v>5</v>
      </c>
      <c r="F33" s="165">
        <v>0</v>
      </c>
      <c r="G33" s="165">
        <v>3</v>
      </c>
      <c r="H33" s="165">
        <v>0</v>
      </c>
      <c r="I33" s="165">
        <v>0</v>
      </c>
      <c r="J33" s="165">
        <v>7</v>
      </c>
      <c r="K33" s="165">
        <v>13</v>
      </c>
      <c r="L33" s="165">
        <v>1</v>
      </c>
      <c r="M33" s="165">
        <v>9</v>
      </c>
      <c r="N33" s="165">
        <v>0</v>
      </c>
      <c r="O33" s="165">
        <v>0</v>
      </c>
      <c r="P33" s="165">
        <v>1</v>
      </c>
      <c r="Q33" s="165">
        <v>2</v>
      </c>
      <c r="R33" s="165">
        <v>162</v>
      </c>
      <c r="S33" s="165">
        <v>230</v>
      </c>
      <c r="T33" s="165">
        <v>0</v>
      </c>
      <c r="U33" s="165">
        <v>95</v>
      </c>
      <c r="V33" s="165">
        <v>10</v>
      </c>
      <c r="W33" s="165">
        <v>3</v>
      </c>
      <c r="X33" s="165">
        <v>1</v>
      </c>
      <c r="Y33" s="165">
        <v>0</v>
      </c>
      <c r="Z33" s="189">
        <v>0</v>
      </c>
      <c r="AA33" s="184">
        <v>31</v>
      </c>
      <c r="AB33" s="175">
        <v>535</v>
      </c>
      <c r="AC33" s="174">
        <v>1</v>
      </c>
      <c r="AD33" s="174">
        <v>0</v>
      </c>
      <c r="AE33" s="174">
        <v>2</v>
      </c>
      <c r="AF33" s="174">
        <v>3</v>
      </c>
      <c r="AG33" s="174">
        <v>0</v>
      </c>
      <c r="AH33" s="174">
        <v>0</v>
      </c>
      <c r="AI33" s="174">
        <v>508</v>
      </c>
      <c r="AJ33" s="174">
        <v>8</v>
      </c>
      <c r="AK33" s="174">
        <v>12</v>
      </c>
      <c r="AL33" s="174">
        <v>1</v>
      </c>
      <c r="AM33" s="176">
        <v>11</v>
      </c>
    </row>
    <row r="34" spans="1:42" ht="41.25" customHeight="1">
      <c r="A34" s="164" t="s">
        <v>37</v>
      </c>
      <c r="B34" s="165" t="s">
        <v>13</v>
      </c>
      <c r="C34" s="165" t="s">
        <v>14</v>
      </c>
      <c r="D34" s="181">
        <v>6841</v>
      </c>
      <c r="E34" s="188">
        <v>97</v>
      </c>
      <c r="F34" s="165">
        <v>4</v>
      </c>
      <c r="G34" s="165">
        <v>105</v>
      </c>
      <c r="H34" s="165">
        <v>0</v>
      </c>
      <c r="I34" s="165">
        <v>115</v>
      </c>
      <c r="J34" s="165">
        <v>275</v>
      </c>
      <c r="K34" s="165">
        <v>290</v>
      </c>
      <c r="L34" s="165">
        <v>72</v>
      </c>
      <c r="M34" s="165">
        <v>114</v>
      </c>
      <c r="N34" s="165">
        <v>8</v>
      </c>
      <c r="O34" s="165">
        <v>2</v>
      </c>
      <c r="P34" s="165">
        <v>6</v>
      </c>
      <c r="Q34" s="165">
        <v>138</v>
      </c>
      <c r="R34" s="166">
        <v>4169</v>
      </c>
      <c r="S34" s="165">
        <v>694</v>
      </c>
      <c r="T34" s="165">
        <v>30</v>
      </c>
      <c r="U34" s="165">
        <v>604</v>
      </c>
      <c r="V34" s="165">
        <v>62</v>
      </c>
      <c r="W34" s="165">
        <v>39</v>
      </c>
      <c r="X34" s="165">
        <v>17</v>
      </c>
      <c r="Y34" s="165">
        <v>0</v>
      </c>
      <c r="Z34" s="189">
        <v>0</v>
      </c>
      <c r="AA34" s="184">
        <v>26</v>
      </c>
      <c r="AB34" s="175">
        <v>6675</v>
      </c>
      <c r="AC34" s="174">
        <v>19</v>
      </c>
      <c r="AD34" s="174">
        <v>36</v>
      </c>
      <c r="AE34" s="174">
        <v>11</v>
      </c>
      <c r="AF34" s="174">
        <v>93</v>
      </c>
      <c r="AG34" s="174">
        <v>1</v>
      </c>
      <c r="AH34" s="174">
        <v>0</v>
      </c>
      <c r="AI34" s="174">
        <v>5100</v>
      </c>
      <c r="AJ34" s="174">
        <v>970</v>
      </c>
      <c r="AK34" s="174">
        <v>401</v>
      </c>
      <c r="AL34" s="174">
        <v>44</v>
      </c>
      <c r="AM34" s="176">
        <v>1036</v>
      </c>
    </row>
    <row r="35" spans="1:42" ht="41.25" customHeight="1">
      <c r="A35" s="164" t="s">
        <v>38</v>
      </c>
      <c r="B35" s="165" t="s">
        <v>13</v>
      </c>
      <c r="C35" s="165" t="s">
        <v>14</v>
      </c>
      <c r="D35" s="181">
        <v>57130</v>
      </c>
      <c r="E35" s="188">
        <v>86</v>
      </c>
      <c r="F35" s="165">
        <v>3</v>
      </c>
      <c r="G35" s="165">
        <v>966</v>
      </c>
      <c r="H35" s="165">
        <v>59</v>
      </c>
      <c r="I35" s="165">
        <v>552</v>
      </c>
      <c r="J35" s="166">
        <v>3170</v>
      </c>
      <c r="K35" s="166">
        <v>2508</v>
      </c>
      <c r="L35" s="166">
        <v>2427</v>
      </c>
      <c r="M35" s="165">
        <v>794</v>
      </c>
      <c r="N35" s="165">
        <v>95</v>
      </c>
      <c r="O35" s="165">
        <v>40</v>
      </c>
      <c r="P35" s="165">
        <v>75</v>
      </c>
      <c r="Q35" s="166">
        <v>2588</v>
      </c>
      <c r="R35" s="166">
        <v>35824</v>
      </c>
      <c r="S35" s="166">
        <v>4160</v>
      </c>
      <c r="T35" s="165">
        <v>154</v>
      </c>
      <c r="U35" s="166">
        <v>2853</v>
      </c>
      <c r="V35" s="165">
        <v>224</v>
      </c>
      <c r="W35" s="165">
        <v>419</v>
      </c>
      <c r="X35" s="165">
        <v>132</v>
      </c>
      <c r="Y35" s="165">
        <v>1</v>
      </c>
      <c r="Z35" s="189">
        <v>0</v>
      </c>
      <c r="AA35" s="184">
        <v>22</v>
      </c>
      <c r="AB35" s="175">
        <v>55038</v>
      </c>
      <c r="AC35" s="174">
        <v>216</v>
      </c>
      <c r="AD35" s="174">
        <v>184</v>
      </c>
      <c r="AE35" s="174">
        <v>95</v>
      </c>
      <c r="AF35" s="174">
        <v>824</v>
      </c>
      <c r="AG35" s="174">
        <v>25</v>
      </c>
      <c r="AH35" s="174">
        <v>0</v>
      </c>
      <c r="AI35" s="174">
        <v>43527</v>
      </c>
      <c r="AJ35" s="174">
        <v>6740</v>
      </c>
      <c r="AK35" s="174">
        <v>2582</v>
      </c>
      <c r="AL35" s="174">
        <v>845</v>
      </c>
      <c r="AM35" s="176">
        <v>7235</v>
      </c>
      <c r="AN35" s="25"/>
      <c r="AO35" s="25"/>
      <c r="AP35" s="25"/>
    </row>
    <row r="36" spans="1:42" ht="41.25" customHeight="1">
      <c r="A36" s="164" t="s">
        <v>39</v>
      </c>
      <c r="B36" s="165" t="s">
        <v>13</v>
      </c>
      <c r="C36" s="165" t="s">
        <v>14</v>
      </c>
      <c r="D36" s="181">
        <v>2945</v>
      </c>
      <c r="E36" s="188">
        <v>16</v>
      </c>
      <c r="F36" s="165">
        <v>0</v>
      </c>
      <c r="G36" s="165">
        <v>83</v>
      </c>
      <c r="H36" s="165">
        <v>0</v>
      </c>
      <c r="I36" s="165">
        <v>2</v>
      </c>
      <c r="J36" s="165">
        <v>51</v>
      </c>
      <c r="K36" s="165">
        <v>173</v>
      </c>
      <c r="L36" s="165">
        <v>43</v>
      </c>
      <c r="M36" s="165">
        <v>58</v>
      </c>
      <c r="N36" s="165">
        <v>6</v>
      </c>
      <c r="O36" s="165">
        <v>1</v>
      </c>
      <c r="P36" s="165">
        <v>3</v>
      </c>
      <c r="Q36" s="165">
        <v>38</v>
      </c>
      <c r="R36" s="166">
        <v>1027</v>
      </c>
      <c r="S36" s="165">
        <v>478</v>
      </c>
      <c r="T36" s="165">
        <v>28</v>
      </c>
      <c r="U36" s="165">
        <v>716</v>
      </c>
      <c r="V36" s="165">
        <v>49</v>
      </c>
      <c r="W36" s="165">
        <v>149</v>
      </c>
      <c r="X36" s="165">
        <v>24</v>
      </c>
      <c r="Y36" s="165">
        <v>0</v>
      </c>
      <c r="Z36" s="189">
        <v>0</v>
      </c>
      <c r="AA36" s="184">
        <v>27</v>
      </c>
      <c r="AB36" s="175">
        <v>2916</v>
      </c>
      <c r="AC36" s="174">
        <v>11</v>
      </c>
      <c r="AD36" s="174">
        <v>10</v>
      </c>
      <c r="AE36" s="174">
        <v>14</v>
      </c>
      <c r="AF36" s="174">
        <v>60</v>
      </c>
      <c r="AG36" s="174">
        <v>11</v>
      </c>
      <c r="AH36" s="174">
        <v>0</v>
      </c>
      <c r="AI36" s="174">
        <v>2533</v>
      </c>
      <c r="AJ36" s="174">
        <v>201</v>
      </c>
      <c r="AK36" s="174">
        <v>63</v>
      </c>
      <c r="AL36" s="174">
        <v>13</v>
      </c>
      <c r="AM36" s="176">
        <v>236</v>
      </c>
    </row>
    <row r="37" spans="1:42" ht="41.25" customHeight="1">
      <c r="A37" s="164" t="s">
        <v>40</v>
      </c>
      <c r="B37" s="165" t="s">
        <v>41</v>
      </c>
      <c r="C37" s="165" t="s">
        <v>42</v>
      </c>
      <c r="D37" s="180">
        <v>335</v>
      </c>
      <c r="E37" s="188">
        <v>10</v>
      </c>
      <c r="F37" s="165">
        <v>2</v>
      </c>
      <c r="G37" s="165">
        <v>7</v>
      </c>
      <c r="H37" s="165">
        <v>0</v>
      </c>
      <c r="I37" s="165">
        <v>2</v>
      </c>
      <c r="J37" s="165">
        <v>14</v>
      </c>
      <c r="K37" s="165">
        <v>43</v>
      </c>
      <c r="L37" s="165">
        <v>2</v>
      </c>
      <c r="M37" s="165">
        <v>10</v>
      </c>
      <c r="N37" s="165">
        <v>0</v>
      </c>
      <c r="O37" s="165">
        <v>1</v>
      </c>
      <c r="P37" s="165">
        <v>0</v>
      </c>
      <c r="Q37" s="165">
        <v>2</v>
      </c>
      <c r="R37" s="165">
        <v>93</v>
      </c>
      <c r="S37" s="165">
        <v>64</v>
      </c>
      <c r="T37" s="165">
        <v>0</v>
      </c>
      <c r="U37" s="165">
        <v>73</v>
      </c>
      <c r="V37" s="165">
        <v>0</v>
      </c>
      <c r="W37" s="165">
        <v>11</v>
      </c>
      <c r="X37" s="165">
        <v>1</v>
      </c>
      <c r="Y37" s="165">
        <v>0</v>
      </c>
      <c r="Z37" s="189">
        <v>0</v>
      </c>
      <c r="AA37" s="184">
        <v>34</v>
      </c>
      <c r="AB37" s="175">
        <v>333</v>
      </c>
      <c r="AC37" s="174">
        <v>4</v>
      </c>
      <c r="AD37" s="174">
        <v>16</v>
      </c>
      <c r="AE37" s="174">
        <v>0</v>
      </c>
      <c r="AF37" s="174">
        <v>4</v>
      </c>
      <c r="AG37" s="174">
        <v>3</v>
      </c>
      <c r="AH37" s="174">
        <v>0</v>
      </c>
      <c r="AI37" s="174">
        <v>251</v>
      </c>
      <c r="AJ37" s="174">
        <v>20</v>
      </c>
      <c r="AK37" s="174">
        <v>26</v>
      </c>
      <c r="AL37" s="174">
        <v>9</v>
      </c>
      <c r="AM37" s="176">
        <v>40</v>
      </c>
    </row>
    <row r="38" spans="1:42" ht="41.25" customHeight="1">
      <c r="A38" s="164" t="s">
        <v>43</v>
      </c>
      <c r="B38" s="165" t="s">
        <v>41</v>
      </c>
      <c r="C38" s="165" t="s">
        <v>42</v>
      </c>
      <c r="D38" s="181">
        <v>2639</v>
      </c>
      <c r="E38" s="188">
        <v>14</v>
      </c>
      <c r="F38" s="165">
        <v>0</v>
      </c>
      <c r="G38" s="165">
        <v>117</v>
      </c>
      <c r="H38" s="165">
        <v>0</v>
      </c>
      <c r="I38" s="165">
        <v>5</v>
      </c>
      <c r="J38" s="165">
        <v>102</v>
      </c>
      <c r="K38" s="165">
        <v>132</v>
      </c>
      <c r="L38" s="165">
        <v>64</v>
      </c>
      <c r="M38" s="165">
        <v>60</v>
      </c>
      <c r="N38" s="165">
        <v>6</v>
      </c>
      <c r="O38" s="165">
        <v>1</v>
      </c>
      <c r="P38" s="165">
        <v>13</v>
      </c>
      <c r="Q38" s="165">
        <v>107</v>
      </c>
      <c r="R38" s="166">
        <v>1194</v>
      </c>
      <c r="S38" s="165">
        <v>321</v>
      </c>
      <c r="T38" s="165">
        <v>14</v>
      </c>
      <c r="U38" s="165">
        <v>390</v>
      </c>
      <c r="V38" s="165">
        <v>5</v>
      </c>
      <c r="W38" s="165">
        <v>90</v>
      </c>
      <c r="X38" s="165">
        <v>4</v>
      </c>
      <c r="Y38" s="165">
        <v>0</v>
      </c>
      <c r="Z38" s="189">
        <v>0</v>
      </c>
      <c r="AA38" s="184">
        <v>30</v>
      </c>
      <c r="AB38" s="175">
        <v>2511</v>
      </c>
      <c r="AC38" s="174">
        <v>27</v>
      </c>
      <c r="AD38" s="174">
        <v>98</v>
      </c>
      <c r="AE38" s="174">
        <v>21</v>
      </c>
      <c r="AF38" s="174">
        <v>9</v>
      </c>
      <c r="AG38" s="174">
        <v>14</v>
      </c>
      <c r="AH38" s="174">
        <v>0</v>
      </c>
      <c r="AI38" s="174">
        <v>1852</v>
      </c>
      <c r="AJ38" s="174">
        <v>228</v>
      </c>
      <c r="AK38" s="174">
        <v>65</v>
      </c>
      <c r="AL38" s="174">
        <v>197</v>
      </c>
      <c r="AM38" s="176">
        <v>374</v>
      </c>
      <c r="AN38" s="25"/>
      <c r="AO38" s="25"/>
      <c r="AP38" s="25"/>
    </row>
    <row r="39" spans="1:42" ht="41.25" customHeight="1">
      <c r="A39" s="164" t="s">
        <v>44</v>
      </c>
      <c r="B39" s="165" t="s">
        <v>41</v>
      </c>
      <c r="C39" s="165" t="s">
        <v>42</v>
      </c>
      <c r="D39" s="180">
        <v>411</v>
      </c>
      <c r="E39" s="188">
        <v>33</v>
      </c>
      <c r="F39" s="165">
        <v>1</v>
      </c>
      <c r="G39" s="165">
        <v>6</v>
      </c>
      <c r="H39" s="165">
        <v>0</v>
      </c>
      <c r="I39" s="165">
        <v>0</v>
      </c>
      <c r="J39" s="165">
        <v>34</v>
      </c>
      <c r="K39" s="165">
        <v>12</v>
      </c>
      <c r="L39" s="165">
        <v>2</v>
      </c>
      <c r="M39" s="165">
        <v>46</v>
      </c>
      <c r="N39" s="165">
        <v>1</v>
      </c>
      <c r="O39" s="165">
        <v>1</v>
      </c>
      <c r="P39" s="165">
        <v>0</v>
      </c>
      <c r="Q39" s="165">
        <v>7</v>
      </c>
      <c r="R39" s="165">
        <v>36</v>
      </c>
      <c r="S39" s="165">
        <v>130</v>
      </c>
      <c r="T39" s="165">
        <v>8</v>
      </c>
      <c r="U39" s="165">
        <v>79</v>
      </c>
      <c r="V39" s="165">
        <v>1</v>
      </c>
      <c r="W39" s="165">
        <v>0</v>
      </c>
      <c r="X39" s="165">
        <v>14</v>
      </c>
      <c r="Y39" s="165">
        <v>0</v>
      </c>
      <c r="Z39" s="189">
        <v>0</v>
      </c>
      <c r="AA39" s="184">
        <v>50</v>
      </c>
      <c r="AB39" s="175">
        <v>419</v>
      </c>
      <c r="AC39" s="174">
        <v>6</v>
      </c>
      <c r="AD39" s="174">
        <v>14</v>
      </c>
      <c r="AE39" s="174">
        <v>55</v>
      </c>
      <c r="AF39" s="174">
        <v>6</v>
      </c>
      <c r="AG39" s="174">
        <v>5</v>
      </c>
      <c r="AH39" s="174">
        <v>0</v>
      </c>
      <c r="AI39" s="174">
        <v>211</v>
      </c>
      <c r="AJ39" s="174">
        <v>21</v>
      </c>
      <c r="AK39" s="174">
        <v>1</v>
      </c>
      <c r="AL39" s="174">
        <v>100</v>
      </c>
      <c r="AM39" s="176">
        <v>96</v>
      </c>
      <c r="AN39" s="25"/>
      <c r="AO39" s="25"/>
      <c r="AP39" s="25"/>
    </row>
    <row r="40" spans="1:42" ht="41.25" customHeight="1">
      <c r="A40" s="164" t="s">
        <v>45</v>
      </c>
      <c r="B40" s="165" t="s">
        <v>41</v>
      </c>
      <c r="C40" s="165" t="s">
        <v>42</v>
      </c>
      <c r="D40" s="180">
        <v>223</v>
      </c>
      <c r="E40" s="188">
        <v>4</v>
      </c>
      <c r="F40" s="165">
        <v>0</v>
      </c>
      <c r="G40" s="165">
        <v>6</v>
      </c>
      <c r="H40" s="165">
        <v>0</v>
      </c>
      <c r="I40" s="165">
        <v>0</v>
      </c>
      <c r="J40" s="165">
        <v>26</v>
      </c>
      <c r="K40" s="165">
        <v>10</v>
      </c>
      <c r="L40" s="165">
        <v>2</v>
      </c>
      <c r="M40" s="165">
        <v>12</v>
      </c>
      <c r="N40" s="165">
        <v>0</v>
      </c>
      <c r="O40" s="165">
        <v>0</v>
      </c>
      <c r="P40" s="165">
        <v>0</v>
      </c>
      <c r="Q40" s="165">
        <v>4</v>
      </c>
      <c r="R40" s="165">
        <v>117</v>
      </c>
      <c r="S40" s="165">
        <v>25</v>
      </c>
      <c r="T40" s="165">
        <v>0</v>
      </c>
      <c r="U40" s="165">
        <v>17</v>
      </c>
      <c r="V40" s="165">
        <v>0</v>
      </c>
      <c r="W40" s="165">
        <v>0</v>
      </c>
      <c r="X40" s="165">
        <v>0</v>
      </c>
      <c r="Y40" s="165">
        <v>0</v>
      </c>
      <c r="Z40" s="189">
        <v>0</v>
      </c>
      <c r="AA40" s="184">
        <v>22</v>
      </c>
      <c r="AB40" s="175">
        <v>223</v>
      </c>
      <c r="AC40" s="174">
        <v>1</v>
      </c>
      <c r="AD40" s="174">
        <v>13</v>
      </c>
      <c r="AE40" s="174">
        <v>2</v>
      </c>
      <c r="AF40" s="174">
        <v>18</v>
      </c>
      <c r="AG40" s="174">
        <v>0</v>
      </c>
      <c r="AH40" s="174">
        <v>0</v>
      </c>
      <c r="AI40" s="174">
        <v>165</v>
      </c>
      <c r="AJ40" s="174">
        <v>18</v>
      </c>
      <c r="AK40" s="174">
        <v>0</v>
      </c>
      <c r="AL40" s="174">
        <v>6</v>
      </c>
      <c r="AM40" s="176">
        <v>34</v>
      </c>
    </row>
    <row r="41" spans="1:42" ht="41.25" customHeight="1">
      <c r="A41" s="164" t="s">
        <v>46</v>
      </c>
      <c r="B41" s="165" t="s">
        <v>41</v>
      </c>
      <c r="C41" s="165" t="s">
        <v>42</v>
      </c>
      <c r="D41" s="180">
        <v>135</v>
      </c>
      <c r="E41" s="188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11</v>
      </c>
      <c r="L41" s="165">
        <v>0</v>
      </c>
      <c r="M41" s="165">
        <v>21</v>
      </c>
      <c r="N41" s="165">
        <v>0</v>
      </c>
      <c r="O41" s="165">
        <v>0</v>
      </c>
      <c r="P41" s="165">
        <v>0</v>
      </c>
      <c r="Q41" s="165">
        <v>2</v>
      </c>
      <c r="R41" s="165">
        <v>54</v>
      </c>
      <c r="S41" s="165">
        <v>40</v>
      </c>
      <c r="T41" s="165">
        <v>0</v>
      </c>
      <c r="U41" s="165">
        <v>6</v>
      </c>
      <c r="V41" s="165">
        <v>0</v>
      </c>
      <c r="W41" s="165">
        <v>0</v>
      </c>
      <c r="X41" s="165">
        <v>1</v>
      </c>
      <c r="Y41" s="165">
        <v>0</v>
      </c>
      <c r="Z41" s="189">
        <v>0</v>
      </c>
      <c r="AA41" s="184">
        <v>72</v>
      </c>
      <c r="AB41" s="175">
        <v>131</v>
      </c>
      <c r="AC41" s="174">
        <v>1</v>
      </c>
      <c r="AD41" s="174">
        <v>10</v>
      </c>
      <c r="AE41" s="174">
        <v>3</v>
      </c>
      <c r="AF41" s="174">
        <v>4</v>
      </c>
      <c r="AG41" s="174">
        <v>3</v>
      </c>
      <c r="AH41" s="174">
        <v>0</v>
      </c>
      <c r="AI41" s="174">
        <v>92</v>
      </c>
      <c r="AJ41" s="174">
        <v>10</v>
      </c>
      <c r="AK41" s="174">
        <v>0</v>
      </c>
      <c r="AL41" s="174">
        <v>8</v>
      </c>
      <c r="AM41" s="176">
        <v>24</v>
      </c>
    </row>
    <row r="42" spans="1:42" ht="41.25" customHeight="1">
      <c r="A42" s="164" t="s">
        <v>47</v>
      </c>
      <c r="B42" s="165" t="s">
        <v>41</v>
      </c>
      <c r="C42" s="165" t="s">
        <v>42</v>
      </c>
      <c r="D42" s="181">
        <v>2269</v>
      </c>
      <c r="E42" s="188">
        <v>35</v>
      </c>
      <c r="F42" s="165">
        <v>4</v>
      </c>
      <c r="G42" s="165">
        <v>84</v>
      </c>
      <c r="H42" s="165">
        <v>5</v>
      </c>
      <c r="I42" s="165">
        <v>0</v>
      </c>
      <c r="J42" s="165">
        <v>34</v>
      </c>
      <c r="K42" s="165">
        <v>64</v>
      </c>
      <c r="L42" s="165">
        <v>20</v>
      </c>
      <c r="M42" s="165">
        <v>19</v>
      </c>
      <c r="N42" s="165">
        <v>3</v>
      </c>
      <c r="O42" s="165">
        <v>0</v>
      </c>
      <c r="P42" s="165">
        <v>4</v>
      </c>
      <c r="Q42" s="165">
        <v>373</v>
      </c>
      <c r="R42" s="166">
        <v>1317</v>
      </c>
      <c r="S42" s="165">
        <v>154</v>
      </c>
      <c r="T42" s="165">
        <v>38</v>
      </c>
      <c r="U42" s="165">
        <v>110</v>
      </c>
      <c r="V42" s="165">
        <v>0</v>
      </c>
      <c r="W42" s="165">
        <v>4</v>
      </c>
      <c r="X42" s="165">
        <v>1</v>
      </c>
      <c r="Y42" s="165">
        <v>0</v>
      </c>
      <c r="Z42" s="189">
        <v>0</v>
      </c>
      <c r="AA42" s="184">
        <v>39</v>
      </c>
      <c r="AB42" s="175">
        <v>2181</v>
      </c>
      <c r="AC42" s="174">
        <v>6</v>
      </c>
      <c r="AD42" s="174">
        <v>40</v>
      </c>
      <c r="AE42" s="174">
        <v>21</v>
      </c>
      <c r="AF42" s="174">
        <v>3</v>
      </c>
      <c r="AG42" s="174">
        <v>28</v>
      </c>
      <c r="AH42" s="174">
        <v>0</v>
      </c>
      <c r="AI42" s="174">
        <v>1888</v>
      </c>
      <c r="AJ42" s="174">
        <v>115</v>
      </c>
      <c r="AK42" s="174">
        <v>24</v>
      </c>
      <c r="AL42" s="174">
        <v>56</v>
      </c>
      <c r="AM42" s="176">
        <v>182</v>
      </c>
    </row>
    <row r="43" spans="1:42" ht="41.25" customHeight="1">
      <c r="A43" s="164" t="s">
        <v>48</v>
      </c>
      <c r="B43" s="165" t="s">
        <v>41</v>
      </c>
      <c r="C43" s="165" t="s">
        <v>42</v>
      </c>
      <c r="D43" s="181">
        <v>2180</v>
      </c>
      <c r="E43" s="188">
        <v>5</v>
      </c>
      <c r="F43" s="165">
        <v>0</v>
      </c>
      <c r="G43" s="165">
        <v>83</v>
      </c>
      <c r="H43" s="165">
        <v>0</v>
      </c>
      <c r="I43" s="165">
        <v>21</v>
      </c>
      <c r="J43" s="165">
        <v>104</v>
      </c>
      <c r="K43" s="165">
        <v>54</v>
      </c>
      <c r="L43" s="165">
        <v>65</v>
      </c>
      <c r="M43" s="165">
        <v>14</v>
      </c>
      <c r="N43" s="165">
        <v>1</v>
      </c>
      <c r="O43" s="165">
        <v>0</v>
      </c>
      <c r="P43" s="165">
        <v>0</v>
      </c>
      <c r="Q43" s="165">
        <v>105</v>
      </c>
      <c r="R43" s="165">
        <v>982</v>
      </c>
      <c r="S43" s="165">
        <v>371</v>
      </c>
      <c r="T43" s="165">
        <v>6</v>
      </c>
      <c r="U43" s="165">
        <v>259</v>
      </c>
      <c r="V43" s="165">
        <v>4</v>
      </c>
      <c r="W43" s="165">
        <v>78</v>
      </c>
      <c r="X43" s="165">
        <v>28</v>
      </c>
      <c r="Y43" s="165">
        <v>0</v>
      </c>
      <c r="Z43" s="189">
        <v>0</v>
      </c>
      <c r="AA43" s="184">
        <v>36</v>
      </c>
      <c r="AB43" s="175">
        <v>2037</v>
      </c>
      <c r="AC43" s="174">
        <v>12</v>
      </c>
      <c r="AD43" s="174">
        <v>69</v>
      </c>
      <c r="AE43" s="174">
        <v>11</v>
      </c>
      <c r="AF43" s="174">
        <v>9</v>
      </c>
      <c r="AG43" s="174">
        <v>16</v>
      </c>
      <c r="AH43" s="174">
        <v>0</v>
      </c>
      <c r="AI43" s="174">
        <v>1515</v>
      </c>
      <c r="AJ43" s="174">
        <v>193</v>
      </c>
      <c r="AK43" s="174">
        <v>124</v>
      </c>
      <c r="AL43" s="174">
        <v>88</v>
      </c>
      <c r="AM43" s="176">
        <v>285</v>
      </c>
      <c r="AN43" s="25"/>
      <c r="AO43" s="25"/>
      <c r="AP43" s="25"/>
    </row>
    <row r="44" spans="1:42" ht="41.25" customHeight="1">
      <c r="A44" s="164" t="s">
        <v>49</v>
      </c>
      <c r="B44" s="165" t="s">
        <v>41</v>
      </c>
      <c r="C44" s="165" t="s">
        <v>42</v>
      </c>
      <c r="D44" s="181">
        <v>2235</v>
      </c>
      <c r="E44" s="188">
        <v>12</v>
      </c>
      <c r="F44" s="165">
        <v>0</v>
      </c>
      <c r="G44" s="165">
        <v>140</v>
      </c>
      <c r="H44" s="165">
        <v>1</v>
      </c>
      <c r="I44" s="165">
        <v>16</v>
      </c>
      <c r="J44" s="165">
        <v>29</v>
      </c>
      <c r="K44" s="165">
        <v>98</v>
      </c>
      <c r="L44" s="165">
        <v>36</v>
      </c>
      <c r="M44" s="165">
        <v>75</v>
      </c>
      <c r="N44" s="165">
        <v>0</v>
      </c>
      <c r="O44" s="165">
        <v>0</v>
      </c>
      <c r="P44" s="165">
        <v>1</v>
      </c>
      <c r="Q44" s="165">
        <v>250</v>
      </c>
      <c r="R44" s="166">
        <v>1078</v>
      </c>
      <c r="S44" s="165">
        <v>249</v>
      </c>
      <c r="T44" s="165">
        <v>26</v>
      </c>
      <c r="U44" s="165">
        <v>167</v>
      </c>
      <c r="V44" s="165">
        <v>2</v>
      </c>
      <c r="W44" s="165">
        <v>48</v>
      </c>
      <c r="X44" s="165">
        <v>7</v>
      </c>
      <c r="Y44" s="165">
        <v>0</v>
      </c>
      <c r="Z44" s="189">
        <v>0</v>
      </c>
      <c r="AA44" s="184">
        <v>40</v>
      </c>
      <c r="AB44" s="175">
        <v>2145</v>
      </c>
      <c r="AC44" s="174">
        <v>11</v>
      </c>
      <c r="AD44" s="174">
        <v>51</v>
      </c>
      <c r="AE44" s="174">
        <v>14</v>
      </c>
      <c r="AF44" s="174">
        <v>16</v>
      </c>
      <c r="AG44" s="174">
        <v>11</v>
      </c>
      <c r="AH44" s="174">
        <v>0</v>
      </c>
      <c r="AI44" s="174">
        <v>1786</v>
      </c>
      <c r="AJ44" s="174">
        <v>120</v>
      </c>
      <c r="AK44" s="174">
        <v>36</v>
      </c>
      <c r="AL44" s="174">
        <v>100</v>
      </c>
      <c r="AM44" s="176">
        <v>196</v>
      </c>
    </row>
    <row r="45" spans="1:42" ht="41.25" customHeight="1">
      <c r="A45" s="164" t="s">
        <v>50</v>
      </c>
      <c r="B45" s="165" t="s">
        <v>41</v>
      </c>
      <c r="C45" s="165" t="s">
        <v>42</v>
      </c>
      <c r="D45" s="180">
        <v>150</v>
      </c>
      <c r="E45" s="188">
        <v>19</v>
      </c>
      <c r="F45" s="165">
        <v>0</v>
      </c>
      <c r="G45" s="165">
        <v>25</v>
      </c>
      <c r="H45" s="165">
        <v>0</v>
      </c>
      <c r="I45" s="165">
        <v>0</v>
      </c>
      <c r="J45" s="165">
        <v>27</v>
      </c>
      <c r="K45" s="165">
        <v>10</v>
      </c>
      <c r="L45" s="165">
        <v>0</v>
      </c>
      <c r="M45" s="165">
        <v>0</v>
      </c>
      <c r="N45" s="165">
        <v>0</v>
      </c>
      <c r="O45" s="165">
        <v>0</v>
      </c>
      <c r="P45" s="165">
        <v>4</v>
      </c>
      <c r="Q45" s="165">
        <v>1</v>
      </c>
      <c r="R45" s="165">
        <v>10</v>
      </c>
      <c r="S45" s="165">
        <v>43</v>
      </c>
      <c r="T45" s="165">
        <v>0</v>
      </c>
      <c r="U45" s="165">
        <v>3</v>
      </c>
      <c r="V45" s="165">
        <v>3</v>
      </c>
      <c r="W45" s="165">
        <v>1</v>
      </c>
      <c r="X45" s="165">
        <v>4</v>
      </c>
      <c r="Y45" s="165">
        <v>0</v>
      </c>
      <c r="Z45" s="189">
        <v>0</v>
      </c>
      <c r="AA45" s="184">
        <v>47</v>
      </c>
      <c r="AB45" s="175">
        <v>147</v>
      </c>
      <c r="AC45" s="174">
        <v>0</v>
      </c>
      <c r="AD45" s="174">
        <v>13</v>
      </c>
      <c r="AE45" s="174">
        <v>1</v>
      </c>
      <c r="AF45" s="174">
        <v>1</v>
      </c>
      <c r="AG45" s="174">
        <v>0</v>
      </c>
      <c r="AH45" s="174">
        <v>0</v>
      </c>
      <c r="AI45" s="174">
        <v>66</v>
      </c>
      <c r="AJ45" s="174">
        <v>2</v>
      </c>
      <c r="AK45" s="174">
        <v>0</v>
      </c>
      <c r="AL45" s="174">
        <v>64</v>
      </c>
      <c r="AM45" s="176">
        <v>16</v>
      </c>
      <c r="AN45" s="25"/>
      <c r="AO45" s="25"/>
      <c r="AP45" s="25"/>
    </row>
    <row r="46" spans="1:42" ht="41.25" customHeight="1">
      <c r="A46" s="164" t="s">
        <v>51</v>
      </c>
      <c r="B46" s="165" t="s">
        <v>41</v>
      </c>
      <c r="C46" s="165" t="s">
        <v>42</v>
      </c>
      <c r="D46" s="180">
        <v>518</v>
      </c>
      <c r="E46" s="188">
        <v>7</v>
      </c>
      <c r="F46" s="165">
        <v>0</v>
      </c>
      <c r="G46" s="165">
        <v>9</v>
      </c>
      <c r="H46" s="165">
        <v>0</v>
      </c>
      <c r="I46" s="165">
        <v>9</v>
      </c>
      <c r="J46" s="165">
        <v>50</v>
      </c>
      <c r="K46" s="165">
        <v>38</v>
      </c>
      <c r="L46" s="165">
        <v>1</v>
      </c>
      <c r="M46" s="165">
        <v>9</v>
      </c>
      <c r="N46" s="165">
        <v>0</v>
      </c>
      <c r="O46" s="165">
        <v>0</v>
      </c>
      <c r="P46" s="165">
        <v>0</v>
      </c>
      <c r="Q46" s="165">
        <v>7</v>
      </c>
      <c r="R46" s="165">
        <v>182</v>
      </c>
      <c r="S46" s="165">
        <v>43</v>
      </c>
      <c r="T46" s="165">
        <v>0</v>
      </c>
      <c r="U46" s="165">
        <v>152</v>
      </c>
      <c r="V46" s="165">
        <v>7</v>
      </c>
      <c r="W46" s="165">
        <v>3</v>
      </c>
      <c r="X46" s="165">
        <v>1</v>
      </c>
      <c r="Y46" s="165">
        <v>0</v>
      </c>
      <c r="Z46" s="189">
        <v>0</v>
      </c>
      <c r="AA46" s="184">
        <v>23</v>
      </c>
      <c r="AB46" s="175">
        <v>517</v>
      </c>
      <c r="AC46" s="174">
        <v>2</v>
      </c>
      <c r="AD46" s="174">
        <v>15</v>
      </c>
      <c r="AE46" s="174">
        <v>7</v>
      </c>
      <c r="AF46" s="174">
        <v>5</v>
      </c>
      <c r="AG46" s="174">
        <v>6</v>
      </c>
      <c r="AH46" s="174">
        <v>0</v>
      </c>
      <c r="AI46" s="174">
        <v>333</v>
      </c>
      <c r="AJ46" s="174">
        <v>75</v>
      </c>
      <c r="AK46" s="174">
        <v>32</v>
      </c>
      <c r="AL46" s="174">
        <v>42</v>
      </c>
      <c r="AM46" s="176">
        <v>99</v>
      </c>
    </row>
    <row r="47" spans="1:42" ht="41.25" customHeight="1">
      <c r="A47" s="164" t="s">
        <v>52</v>
      </c>
      <c r="B47" s="165" t="s">
        <v>41</v>
      </c>
      <c r="C47" s="165" t="s">
        <v>42</v>
      </c>
      <c r="D47" s="180">
        <v>466</v>
      </c>
      <c r="E47" s="188">
        <v>3</v>
      </c>
      <c r="F47" s="165">
        <v>0</v>
      </c>
      <c r="G47" s="165">
        <v>27</v>
      </c>
      <c r="H47" s="165">
        <v>0</v>
      </c>
      <c r="I47" s="165">
        <v>3</v>
      </c>
      <c r="J47" s="165">
        <v>4</v>
      </c>
      <c r="K47" s="165">
        <v>14</v>
      </c>
      <c r="L47" s="165">
        <v>7</v>
      </c>
      <c r="M47" s="165">
        <v>2</v>
      </c>
      <c r="N47" s="165">
        <v>0</v>
      </c>
      <c r="O47" s="165">
        <v>2</v>
      </c>
      <c r="P47" s="165">
        <v>2</v>
      </c>
      <c r="Q47" s="165">
        <v>2</v>
      </c>
      <c r="R47" s="165">
        <v>188</v>
      </c>
      <c r="S47" s="165">
        <v>69</v>
      </c>
      <c r="T47" s="165">
        <v>0</v>
      </c>
      <c r="U47" s="165">
        <v>128</v>
      </c>
      <c r="V47" s="165">
        <v>0</v>
      </c>
      <c r="W47" s="165">
        <v>15</v>
      </c>
      <c r="X47" s="165">
        <v>0</v>
      </c>
      <c r="Y47" s="165">
        <v>0</v>
      </c>
      <c r="Z47" s="189">
        <v>0</v>
      </c>
      <c r="AA47" s="184">
        <v>24</v>
      </c>
      <c r="AB47" s="175">
        <v>435</v>
      </c>
      <c r="AC47" s="174">
        <v>5</v>
      </c>
      <c r="AD47" s="174">
        <v>11</v>
      </c>
      <c r="AE47" s="174">
        <v>5</v>
      </c>
      <c r="AF47" s="174">
        <v>3</v>
      </c>
      <c r="AG47" s="174">
        <v>2</v>
      </c>
      <c r="AH47" s="174">
        <v>0</v>
      </c>
      <c r="AI47" s="174">
        <v>336</v>
      </c>
      <c r="AJ47" s="174">
        <v>49</v>
      </c>
      <c r="AK47" s="174">
        <v>20</v>
      </c>
      <c r="AL47" s="174">
        <v>4</v>
      </c>
      <c r="AM47" s="176">
        <v>70</v>
      </c>
      <c r="AN47" s="25"/>
      <c r="AO47" s="25"/>
      <c r="AP47" s="25"/>
    </row>
    <row r="48" spans="1:42" ht="41.25" customHeight="1">
      <c r="A48" s="164" t="s">
        <v>53</v>
      </c>
      <c r="B48" s="165" t="s">
        <v>41</v>
      </c>
      <c r="C48" s="165" t="s">
        <v>42</v>
      </c>
      <c r="D48" s="181">
        <v>1919</v>
      </c>
      <c r="E48" s="188">
        <v>13</v>
      </c>
      <c r="F48" s="165">
        <v>0</v>
      </c>
      <c r="G48" s="165">
        <v>68</v>
      </c>
      <c r="H48" s="165">
        <v>3</v>
      </c>
      <c r="I48" s="165">
        <v>0</v>
      </c>
      <c r="J48" s="165">
        <v>68</v>
      </c>
      <c r="K48" s="165">
        <v>69</v>
      </c>
      <c r="L48" s="165">
        <v>39</v>
      </c>
      <c r="M48" s="165">
        <v>495</v>
      </c>
      <c r="N48" s="165">
        <v>1</v>
      </c>
      <c r="O48" s="165">
        <v>0</v>
      </c>
      <c r="P48" s="165">
        <v>5</v>
      </c>
      <c r="Q48" s="165">
        <v>113</v>
      </c>
      <c r="R48" s="165">
        <v>598</v>
      </c>
      <c r="S48" s="165">
        <v>204</v>
      </c>
      <c r="T48" s="165">
        <v>0</v>
      </c>
      <c r="U48" s="165">
        <v>194</v>
      </c>
      <c r="V48" s="165">
        <v>18</v>
      </c>
      <c r="W48" s="165">
        <v>14</v>
      </c>
      <c r="X48" s="165">
        <v>17</v>
      </c>
      <c r="Y48" s="165">
        <v>0</v>
      </c>
      <c r="Z48" s="189">
        <v>0</v>
      </c>
      <c r="AA48" s="184">
        <v>35</v>
      </c>
      <c r="AB48" s="175">
        <v>2018</v>
      </c>
      <c r="AC48" s="174">
        <v>13</v>
      </c>
      <c r="AD48" s="174">
        <v>91</v>
      </c>
      <c r="AE48" s="174">
        <v>23</v>
      </c>
      <c r="AF48" s="174">
        <v>18</v>
      </c>
      <c r="AG48" s="174">
        <v>4</v>
      </c>
      <c r="AH48" s="174">
        <v>0</v>
      </c>
      <c r="AI48" s="174">
        <v>1521</v>
      </c>
      <c r="AJ48" s="174">
        <v>88</v>
      </c>
      <c r="AK48" s="174">
        <v>55</v>
      </c>
      <c r="AL48" s="174">
        <v>205</v>
      </c>
      <c r="AM48" s="176">
        <v>215</v>
      </c>
      <c r="AN48" s="25"/>
      <c r="AO48" s="25"/>
      <c r="AP48" s="25"/>
    </row>
    <row r="49" spans="1:42" ht="41.25" customHeight="1">
      <c r="A49" s="164" t="s">
        <v>54</v>
      </c>
      <c r="B49" s="165" t="s">
        <v>41</v>
      </c>
      <c r="C49" s="165" t="s">
        <v>42</v>
      </c>
      <c r="D49" s="180">
        <v>265</v>
      </c>
      <c r="E49" s="188">
        <v>21</v>
      </c>
      <c r="F49" s="165">
        <v>0</v>
      </c>
      <c r="G49" s="165">
        <v>0</v>
      </c>
      <c r="H49" s="165">
        <v>0</v>
      </c>
      <c r="I49" s="165">
        <v>3</v>
      </c>
      <c r="J49" s="165">
        <v>1</v>
      </c>
      <c r="K49" s="165">
        <v>7</v>
      </c>
      <c r="L49" s="165">
        <v>100</v>
      </c>
      <c r="M49" s="165">
        <v>0</v>
      </c>
      <c r="N49" s="165">
        <v>0</v>
      </c>
      <c r="O49" s="165">
        <v>0</v>
      </c>
      <c r="P49" s="165">
        <v>0</v>
      </c>
      <c r="Q49" s="165">
        <v>16</v>
      </c>
      <c r="R49" s="165">
        <v>70</v>
      </c>
      <c r="S49" s="165">
        <v>41</v>
      </c>
      <c r="T49" s="165">
        <v>0</v>
      </c>
      <c r="U49" s="165">
        <v>2</v>
      </c>
      <c r="V49" s="165">
        <v>0</v>
      </c>
      <c r="W49" s="165">
        <v>4</v>
      </c>
      <c r="X49" s="165">
        <v>0</v>
      </c>
      <c r="Y49" s="165">
        <v>0</v>
      </c>
      <c r="Z49" s="189">
        <v>0</v>
      </c>
      <c r="AA49" s="184">
        <v>28</v>
      </c>
      <c r="AB49" s="175">
        <v>262</v>
      </c>
      <c r="AC49" s="174">
        <v>0</v>
      </c>
      <c r="AD49" s="174">
        <v>19</v>
      </c>
      <c r="AE49" s="174">
        <v>0</v>
      </c>
      <c r="AF49" s="174">
        <v>0</v>
      </c>
      <c r="AG49" s="174">
        <v>1</v>
      </c>
      <c r="AH49" s="174">
        <v>0</v>
      </c>
      <c r="AI49" s="174">
        <v>135</v>
      </c>
      <c r="AJ49" s="174">
        <v>3</v>
      </c>
      <c r="AK49" s="174">
        <v>4</v>
      </c>
      <c r="AL49" s="174">
        <v>100</v>
      </c>
      <c r="AM49" s="176">
        <v>22</v>
      </c>
    </row>
    <row r="50" spans="1:42" ht="41.25" customHeight="1">
      <c r="A50" s="164" t="s">
        <v>55</v>
      </c>
      <c r="B50" s="165" t="s">
        <v>41</v>
      </c>
      <c r="C50" s="165" t="s">
        <v>42</v>
      </c>
      <c r="D50" s="180">
        <v>87</v>
      </c>
      <c r="E50" s="188">
        <v>2</v>
      </c>
      <c r="F50" s="165">
        <v>0</v>
      </c>
      <c r="G50" s="165">
        <v>5</v>
      </c>
      <c r="H50" s="165">
        <v>0</v>
      </c>
      <c r="I50" s="165">
        <v>0</v>
      </c>
      <c r="J50" s="165">
        <v>6</v>
      </c>
      <c r="K50" s="165">
        <v>0</v>
      </c>
      <c r="L50" s="165">
        <v>1</v>
      </c>
      <c r="M50" s="165">
        <v>0</v>
      </c>
      <c r="N50" s="165">
        <v>0</v>
      </c>
      <c r="O50" s="165">
        <v>0</v>
      </c>
      <c r="P50" s="165">
        <v>0</v>
      </c>
      <c r="Q50" s="165">
        <v>0</v>
      </c>
      <c r="R50" s="165">
        <v>30</v>
      </c>
      <c r="S50" s="165">
        <v>38</v>
      </c>
      <c r="T50" s="165">
        <v>0</v>
      </c>
      <c r="U50" s="165">
        <v>5</v>
      </c>
      <c r="V50" s="165">
        <v>0</v>
      </c>
      <c r="W50" s="165">
        <v>0</v>
      </c>
      <c r="X50" s="165">
        <v>0</v>
      </c>
      <c r="Y50" s="165">
        <v>0</v>
      </c>
      <c r="Z50" s="189">
        <v>0</v>
      </c>
      <c r="AA50" s="184">
        <v>75</v>
      </c>
      <c r="AB50" s="175">
        <v>84</v>
      </c>
      <c r="AC50" s="174">
        <v>0</v>
      </c>
      <c r="AD50" s="174">
        <v>4</v>
      </c>
      <c r="AE50" s="174">
        <v>0</v>
      </c>
      <c r="AF50" s="174">
        <v>12</v>
      </c>
      <c r="AG50" s="174">
        <v>0</v>
      </c>
      <c r="AH50" s="174">
        <v>0</v>
      </c>
      <c r="AI50" s="174">
        <v>59</v>
      </c>
      <c r="AJ50" s="174">
        <v>1</v>
      </c>
      <c r="AK50" s="174">
        <v>2</v>
      </c>
      <c r="AL50" s="174">
        <v>6</v>
      </c>
      <c r="AM50" s="176">
        <v>5</v>
      </c>
    </row>
    <row r="51" spans="1:42" ht="41.25" customHeight="1">
      <c r="A51" s="164" t="s">
        <v>56</v>
      </c>
      <c r="B51" s="165" t="s">
        <v>41</v>
      </c>
      <c r="C51" s="165" t="s">
        <v>42</v>
      </c>
      <c r="D51" s="181">
        <v>1837</v>
      </c>
      <c r="E51" s="188">
        <v>85</v>
      </c>
      <c r="F51" s="165">
        <v>0</v>
      </c>
      <c r="G51" s="165">
        <v>36</v>
      </c>
      <c r="H51" s="165">
        <v>0</v>
      </c>
      <c r="I51" s="165">
        <v>30</v>
      </c>
      <c r="J51" s="165">
        <v>68</v>
      </c>
      <c r="K51" s="165">
        <v>34</v>
      </c>
      <c r="L51" s="165">
        <v>52</v>
      </c>
      <c r="M51" s="165">
        <v>16</v>
      </c>
      <c r="N51" s="165">
        <v>0</v>
      </c>
      <c r="O51" s="165">
        <v>0</v>
      </c>
      <c r="P51" s="165">
        <v>1</v>
      </c>
      <c r="Q51" s="165">
        <v>84</v>
      </c>
      <c r="R51" s="166">
        <v>1028</v>
      </c>
      <c r="S51" s="165">
        <v>92</v>
      </c>
      <c r="T51" s="165">
        <v>2</v>
      </c>
      <c r="U51" s="165">
        <v>264</v>
      </c>
      <c r="V51" s="165">
        <v>0</v>
      </c>
      <c r="W51" s="165">
        <v>40</v>
      </c>
      <c r="X51" s="165">
        <v>5</v>
      </c>
      <c r="Y51" s="165">
        <v>0</v>
      </c>
      <c r="Z51" s="189">
        <v>0</v>
      </c>
      <c r="AA51" s="184">
        <v>32</v>
      </c>
      <c r="AB51" s="175">
        <v>1765</v>
      </c>
      <c r="AC51" s="174">
        <v>9</v>
      </c>
      <c r="AD51" s="174">
        <v>38</v>
      </c>
      <c r="AE51" s="174">
        <v>1</v>
      </c>
      <c r="AF51" s="174">
        <v>8</v>
      </c>
      <c r="AG51" s="174">
        <v>6</v>
      </c>
      <c r="AH51" s="174">
        <v>0</v>
      </c>
      <c r="AI51" s="174">
        <v>1379</v>
      </c>
      <c r="AJ51" s="174">
        <v>176</v>
      </c>
      <c r="AK51" s="174">
        <v>40</v>
      </c>
      <c r="AL51" s="174">
        <v>108</v>
      </c>
      <c r="AM51" s="176">
        <v>224</v>
      </c>
      <c r="AN51" s="25"/>
      <c r="AO51" s="25"/>
      <c r="AP51" s="25"/>
    </row>
    <row r="52" spans="1:42" ht="41.25" customHeight="1">
      <c r="A52" s="164" t="s">
        <v>57</v>
      </c>
      <c r="B52" s="165" t="s">
        <v>41</v>
      </c>
      <c r="C52" s="165" t="s">
        <v>42</v>
      </c>
      <c r="D52" s="181">
        <v>1502</v>
      </c>
      <c r="E52" s="188">
        <v>4</v>
      </c>
      <c r="F52" s="165">
        <v>30</v>
      </c>
      <c r="G52" s="165">
        <v>134</v>
      </c>
      <c r="H52" s="165">
        <v>0</v>
      </c>
      <c r="I52" s="165">
        <v>11</v>
      </c>
      <c r="J52" s="165">
        <v>25</v>
      </c>
      <c r="K52" s="165">
        <v>105</v>
      </c>
      <c r="L52" s="165">
        <v>21</v>
      </c>
      <c r="M52" s="165">
        <v>158</v>
      </c>
      <c r="N52" s="165">
        <v>1</v>
      </c>
      <c r="O52" s="165">
        <v>3</v>
      </c>
      <c r="P52" s="165">
        <v>2</v>
      </c>
      <c r="Q52" s="165">
        <v>137</v>
      </c>
      <c r="R52" s="165">
        <v>420</v>
      </c>
      <c r="S52" s="165">
        <v>223</v>
      </c>
      <c r="T52" s="165">
        <v>8</v>
      </c>
      <c r="U52" s="165">
        <v>192</v>
      </c>
      <c r="V52" s="165">
        <v>7</v>
      </c>
      <c r="W52" s="165">
        <v>11</v>
      </c>
      <c r="X52" s="165">
        <v>4</v>
      </c>
      <c r="Y52" s="165">
        <v>0</v>
      </c>
      <c r="Z52" s="189">
        <v>6</v>
      </c>
      <c r="AA52" s="184">
        <v>38</v>
      </c>
      <c r="AB52" s="175">
        <v>1444</v>
      </c>
      <c r="AC52" s="174">
        <v>19</v>
      </c>
      <c r="AD52" s="174">
        <v>59</v>
      </c>
      <c r="AE52" s="174">
        <v>22</v>
      </c>
      <c r="AF52" s="174">
        <v>8</v>
      </c>
      <c r="AG52" s="174">
        <v>6</v>
      </c>
      <c r="AH52" s="174">
        <v>0</v>
      </c>
      <c r="AI52" s="174">
        <v>905</v>
      </c>
      <c r="AJ52" s="174">
        <v>263</v>
      </c>
      <c r="AK52" s="174">
        <v>39</v>
      </c>
      <c r="AL52" s="174">
        <v>123</v>
      </c>
      <c r="AM52" s="176">
        <v>363</v>
      </c>
      <c r="AN52" s="25"/>
      <c r="AO52" s="25"/>
      <c r="AP52" s="25"/>
    </row>
    <row r="53" spans="1:42" ht="41.25" customHeight="1">
      <c r="A53" s="164" t="s">
        <v>58</v>
      </c>
      <c r="B53" s="165" t="s">
        <v>41</v>
      </c>
      <c r="C53" s="165" t="s">
        <v>42</v>
      </c>
      <c r="D53" s="180">
        <v>74</v>
      </c>
      <c r="E53" s="188">
        <v>0</v>
      </c>
      <c r="F53" s="165">
        <v>0</v>
      </c>
      <c r="G53" s="165">
        <v>1</v>
      </c>
      <c r="H53" s="165">
        <v>0</v>
      </c>
      <c r="I53" s="165">
        <v>0</v>
      </c>
      <c r="J53" s="165">
        <v>1</v>
      </c>
      <c r="K53" s="165">
        <v>1</v>
      </c>
      <c r="L53" s="165">
        <v>0</v>
      </c>
      <c r="M53" s="165">
        <v>1</v>
      </c>
      <c r="N53" s="165">
        <v>0</v>
      </c>
      <c r="O53" s="165">
        <v>0</v>
      </c>
      <c r="P53" s="165">
        <v>0</v>
      </c>
      <c r="Q53" s="165">
        <v>1</v>
      </c>
      <c r="R53" s="165">
        <v>32</v>
      </c>
      <c r="S53" s="165">
        <v>18</v>
      </c>
      <c r="T53" s="165">
        <v>0</v>
      </c>
      <c r="U53" s="165">
        <v>19</v>
      </c>
      <c r="V53" s="165">
        <v>0</v>
      </c>
      <c r="W53" s="165">
        <v>0</v>
      </c>
      <c r="X53" s="165">
        <v>0</v>
      </c>
      <c r="Y53" s="165">
        <v>0</v>
      </c>
      <c r="Z53" s="189">
        <v>0</v>
      </c>
      <c r="AA53" s="184">
        <v>14</v>
      </c>
      <c r="AB53" s="175">
        <v>72</v>
      </c>
      <c r="AC53" s="174">
        <v>0</v>
      </c>
      <c r="AD53" s="174">
        <v>0</v>
      </c>
      <c r="AE53" s="174">
        <v>1</v>
      </c>
      <c r="AF53" s="174">
        <v>0</v>
      </c>
      <c r="AG53" s="174">
        <v>0</v>
      </c>
      <c r="AH53" s="174">
        <v>0</v>
      </c>
      <c r="AI53" s="174">
        <v>60</v>
      </c>
      <c r="AJ53" s="174">
        <v>9</v>
      </c>
      <c r="AK53" s="174">
        <v>2</v>
      </c>
      <c r="AL53" s="174">
        <v>0</v>
      </c>
      <c r="AM53" s="176">
        <v>10</v>
      </c>
      <c r="AN53" s="25"/>
      <c r="AO53" s="25"/>
      <c r="AP53" s="25"/>
    </row>
    <row r="54" spans="1:42" ht="41.25" customHeight="1">
      <c r="A54" s="164" t="s">
        <v>59</v>
      </c>
      <c r="B54" s="165" t="s">
        <v>41</v>
      </c>
      <c r="C54" s="165" t="s">
        <v>42</v>
      </c>
      <c r="D54" s="181">
        <v>1053</v>
      </c>
      <c r="E54" s="188">
        <v>77</v>
      </c>
      <c r="F54" s="165">
        <v>0</v>
      </c>
      <c r="G54" s="165">
        <v>34</v>
      </c>
      <c r="H54" s="165">
        <v>0</v>
      </c>
      <c r="I54" s="165">
        <v>0</v>
      </c>
      <c r="J54" s="165">
        <v>10</v>
      </c>
      <c r="K54" s="165">
        <v>23</v>
      </c>
      <c r="L54" s="165">
        <v>6</v>
      </c>
      <c r="M54" s="165">
        <v>5</v>
      </c>
      <c r="N54" s="165">
        <v>0</v>
      </c>
      <c r="O54" s="165">
        <v>0</v>
      </c>
      <c r="P54" s="165">
        <v>0</v>
      </c>
      <c r="Q54" s="165">
        <v>158</v>
      </c>
      <c r="R54" s="165">
        <v>455</v>
      </c>
      <c r="S54" s="165">
        <v>183</v>
      </c>
      <c r="T54" s="165">
        <v>0</v>
      </c>
      <c r="U54" s="165">
        <v>98</v>
      </c>
      <c r="V54" s="165">
        <v>0</v>
      </c>
      <c r="W54" s="165">
        <v>4</v>
      </c>
      <c r="X54" s="165">
        <v>0</v>
      </c>
      <c r="Y54" s="165">
        <v>0</v>
      </c>
      <c r="Z54" s="189">
        <v>0</v>
      </c>
      <c r="AA54" s="184">
        <v>49</v>
      </c>
      <c r="AB54" s="175">
        <v>1032</v>
      </c>
      <c r="AC54" s="174">
        <v>1</v>
      </c>
      <c r="AD54" s="174">
        <v>68</v>
      </c>
      <c r="AE54" s="174">
        <v>7</v>
      </c>
      <c r="AF54" s="174">
        <v>3</v>
      </c>
      <c r="AG54" s="174">
        <v>8</v>
      </c>
      <c r="AH54" s="174">
        <v>0</v>
      </c>
      <c r="AI54" s="174">
        <v>840</v>
      </c>
      <c r="AJ54" s="174">
        <v>66</v>
      </c>
      <c r="AK54" s="174">
        <v>4</v>
      </c>
      <c r="AL54" s="174">
        <v>35</v>
      </c>
      <c r="AM54" s="176">
        <v>142</v>
      </c>
    </row>
    <row r="55" spans="1:42" ht="41.25" customHeight="1">
      <c r="A55" s="164" t="s">
        <v>60</v>
      </c>
      <c r="B55" s="165" t="s">
        <v>41</v>
      </c>
      <c r="C55" s="165" t="s">
        <v>42</v>
      </c>
      <c r="D55" s="181">
        <v>3421</v>
      </c>
      <c r="E55" s="188">
        <v>10</v>
      </c>
      <c r="F55" s="165">
        <v>0</v>
      </c>
      <c r="G55" s="165">
        <v>89</v>
      </c>
      <c r="H55" s="165">
        <v>2</v>
      </c>
      <c r="I55" s="165">
        <v>49</v>
      </c>
      <c r="J55" s="165">
        <v>78</v>
      </c>
      <c r="K55" s="165">
        <v>579</v>
      </c>
      <c r="L55" s="165">
        <v>46</v>
      </c>
      <c r="M55" s="165">
        <v>98</v>
      </c>
      <c r="N55" s="165">
        <v>10</v>
      </c>
      <c r="O55" s="165">
        <v>1</v>
      </c>
      <c r="P55" s="165">
        <v>8</v>
      </c>
      <c r="Q55" s="165">
        <v>221</v>
      </c>
      <c r="R55" s="166">
        <v>1453</v>
      </c>
      <c r="S55" s="165">
        <v>362</v>
      </c>
      <c r="T55" s="165">
        <v>20</v>
      </c>
      <c r="U55" s="165">
        <v>255</v>
      </c>
      <c r="V55" s="165">
        <v>20</v>
      </c>
      <c r="W55" s="165">
        <v>114</v>
      </c>
      <c r="X55" s="165">
        <v>6</v>
      </c>
      <c r="Y55" s="165">
        <v>0</v>
      </c>
      <c r="Z55" s="189">
        <v>0</v>
      </c>
      <c r="AA55" s="184">
        <v>24</v>
      </c>
      <c r="AB55" s="175">
        <v>3239</v>
      </c>
      <c r="AC55" s="174">
        <v>22</v>
      </c>
      <c r="AD55" s="174">
        <v>76</v>
      </c>
      <c r="AE55" s="174">
        <v>19</v>
      </c>
      <c r="AF55" s="174">
        <v>26</v>
      </c>
      <c r="AG55" s="174">
        <v>33</v>
      </c>
      <c r="AH55" s="174">
        <v>0</v>
      </c>
      <c r="AI55" s="174">
        <v>2451</v>
      </c>
      <c r="AJ55" s="174">
        <v>403</v>
      </c>
      <c r="AK55" s="174">
        <v>88</v>
      </c>
      <c r="AL55" s="174">
        <v>121</v>
      </c>
      <c r="AM55" s="176">
        <v>520</v>
      </c>
      <c r="AN55" s="25"/>
      <c r="AO55" s="25"/>
      <c r="AP55" s="25"/>
    </row>
    <row r="56" spans="1:42" ht="41.25" customHeight="1">
      <c r="A56" s="164" t="s">
        <v>61</v>
      </c>
      <c r="B56" s="165" t="s">
        <v>41</v>
      </c>
      <c r="C56" s="165" t="s">
        <v>42</v>
      </c>
      <c r="D56" s="180">
        <v>516</v>
      </c>
      <c r="E56" s="188">
        <v>11</v>
      </c>
      <c r="F56" s="165">
        <v>0</v>
      </c>
      <c r="G56" s="165">
        <v>58</v>
      </c>
      <c r="H56" s="165">
        <v>0</v>
      </c>
      <c r="I56" s="165">
        <v>3</v>
      </c>
      <c r="J56" s="165">
        <v>18</v>
      </c>
      <c r="K56" s="165">
        <v>3</v>
      </c>
      <c r="L56" s="165">
        <v>4</v>
      </c>
      <c r="M56" s="165">
        <v>1</v>
      </c>
      <c r="N56" s="165">
        <v>0</v>
      </c>
      <c r="O56" s="165">
        <v>0</v>
      </c>
      <c r="P56" s="165">
        <v>0</v>
      </c>
      <c r="Q56" s="165">
        <v>0</v>
      </c>
      <c r="R56" s="165">
        <v>267</v>
      </c>
      <c r="S56" s="165">
        <v>78</v>
      </c>
      <c r="T56" s="165">
        <v>0</v>
      </c>
      <c r="U56" s="165">
        <v>10</v>
      </c>
      <c r="V56" s="165">
        <v>57</v>
      </c>
      <c r="W56" s="165">
        <v>5</v>
      </c>
      <c r="X56" s="165">
        <v>1</v>
      </c>
      <c r="Y56" s="165">
        <v>0</v>
      </c>
      <c r="Z56" s="189">
        <v>0</v>
      </c>
      <c r="AA56" s="184">
        <v>28</v>
      </c>
      <c r="AB56" s="175">
        <v>470</v>
      </c>
      <c r="AC56" s="174">
        <v>1</v>
      </c>
      <c r="AD56" s="174">
        <v>15</v>
      </c>
      <c r="AE56" s="174">
        <v>4</v>
      </c>
      <c r="AF56" s="174">
        <v>10</v>
      </c>
      <c r="AG56" s="174">
        <v>1</v>
      </c>
      <c r="AH56" s="174">
        <v>0</v>
      </c>
      <c r="AI56" s="174">
        <v>275</v>
      </c>
      <c r="AJ56" s="174">
        <v>82</v>
      </c>
      <c r="AK56" s="174">
        <v>14</v>
      </c>
      <c r="AL56" s="174">
        <v>68</v>
      </c>
      <c r="AM56" s="176">
        <v>102</v>
      </c>
    </row>
    <row r="57" spans="1:42" ht="41.25" customHeight="1">
      <c r="A57" s="164" t="s">
        <v>62</v>
      </c>
      <c r="B57" s="165" t="s">
        <v>41</v>
      </c>
      <c r="C57" s="165" t="s">
        <v>42</v>
      </c>
      <c r="D57" s="181">
        <v>7788</v>
      </c>
      <c r="E57" s="188">
        <v>140</v>
      </c>
      <c r="F57" s="165">
        <v>0</v>
      </c>
      <c r="G57" s="166">
        <v>1586</v>
      </c>
      <c r="H57" s="165">
        <v>3</v>
      </c>
      <c r="I57" s="165">
        <v>71</v>
      </c>
      <c r="J57" s="165">
        <v>141</v>
      </c>
      <c r="K57" s="165">
        <v>422</v>
      </c>
      <c r="L57" s="165">
        <v>173</v>
      </c>
      <c r="M57" s="165">
        <v>209</v>
      </c>
      <c r="N57" s="165">
        <v>58</v>
      </c>
      <c r="O57" s="165">
        <v>20</v>
      </c>
      <c r="P57" s="165">
        <v>25</v>
      </c>
      <c r="Q57" s="165">
        <v>313</v>
      </c>
      <c r="R57" s="166">
        <v>2747</v>
      </c>
      <c r="S57" s="166">
        <v>1252</v>
      </c>
      <c r="T57" s="165">
        <v>60</v>
      </c>
      <c r="U57" s="165">
        <v>405</v>
      </c>
      <c r="V57" s="165">
        <v>15</v>
      </c>
      <c r="W57" s="165">
        <v>142</v>
      </c>
      <c r="X57" s="165">
        <v>6</v>
      </c>
      <c r="Y57" s="165">
        <v>0</v>
      </c>
      <c r="Z57" s="189">
        <v>0</v>
      </c>
      <c r="AA57" s="184">
        <v>35</v>
      </c>
      <c r="AB57" s="175">
        <v>7120</v>
      </c>
      <c r="AC57" s="174">
        <v>68</v>
      </c>
      <c r="AD57" s="174">
        <v>260</v>
      </c>
      <c r="AE57" s="174">
        <v>37</v>
      </c>
      <c r="AF57" s="174">
        <v>49</v>
      </c>
      <c r="AG57" s="174">
        <v>330</v>
      </c>
      <c r="AH57" s="174">
        <v>0</v>
      </c>
      <c r="AI57" s="174">
        <v>5149</v>
      </c>
      <c r="AJ57" s="174">
        <v>384</v>
      </c>
      <c r="AK57" s="174">
        <v>336</v>
      </c>
      <c r="AL57" s="174">
        <v>507</v>
      </c>
      <c r="AM57" s="176">
        <v>749</v>
      </c>
      <c r="AN57" s="25"/>
      <c r="AO57" s="25"/>
      <c r="AP57" s="25"/>
    </row>
    <row r="58" spans="1:42" ht="41.25" customHeight="1">
      <c r="A58" s="164" t="s">
        <v>63</v>
      </c>
      <c r="B58" s="165" t="s">
        <v>41</v>
      </c>
      <c r="C58" s="165" t="s">
        <v>42</v>
      </c>
      <c r="D58" s="180">
        <v>156</v>
      </c>
      <c r="E58" s="188">
        <v>15</v>
      </c>
      <c r="F58" s="165">
        <v>0</v>
      </c>
      <c r="G58" s="165">
        <v>0</v>
      </c>
      <c r="H58" s="165">
        <v>0</v>
      </c>
      <c r="I58" s="165">
        <v>1</v>
      </c>
      <c r="J58" s="165">
        <v>5</v>
      </c>
      <c r="K58" s="165">
        <v>9</v>
      </c>
      <c r="L58" s="165">
        <v>0</v>
      </c>
      <c r="M58" s="165">
        <v>2</v>
      </c>
      <c r="N58" s="165">
        <v>0</v>
      </c>
      <c r="O58" s="165">
        <v>0</v>
      </c>
      <c r="P58" s="165">
        <v>1</v>
      </c>
      <c r="Q58" s="165">
        <v>0</v>
      </c>
      <c r="R58" s="165">
        <v>59</v>
      </c>
      <c r="S58" s="165">
        <v>26</v>
      </c>
      <c r="T58" s="165">
        <v>0</v>
      </c>
      <c r="U58" s="165">
        <v>25</v>
      </c>
      <c r="V58" s="165">
        <v>0</v>
      </c>
      <c r="W58" s="165">
        <v>13</v>
      </c>
      <c r="X58" s="165">
        <v>0</v>
      </c>
      <c r="Y58" s="165">
        <v>0</v>
      </c>
      <c r="Z58" s="189">
        <v>0</v>
      </c>
      <c r="AA58" s="184">
        <v>42</v>
      </c>
      <c r="AB58" s="175">
        <v>151</v>
      </c>
      <c r="AC58" s="174">
        <v>0</v>
      </c>
      <c r="AD58" s="174">
        <v>7</v>
      </c>
      <c r="AE58" s="174">
        <v>0</v>
      </c>
      <c r="AF58" s="174">
        <v>8</v>
      </c>
      <c r="AG58" s="174">
        <v>3</v>
      </c>
      <c r="AH58" s="174">
        <v>0</v>
      </c>
      <c r="AI58" s="174">
        <v>94</v>
      </c>
      <c r="AJ58" s="174">
        <v>15</v>
      </c>
      <c r="AK58" s="174">
        <v>14</v>
      </c>
      <c r="AL58" s="174">
        <v>10</v>
      </c>
      <c r="AM58" s="176">
        <v>22</v>
      </c>
    </row>
    <row r="59" spans="1:42" ht="41.25" customHeight="1">
      <c r="A59" s="164" t="s">
        <v>64</v>
      </c>
      <c r="B59" s="165" t="s">
        <v>41</v>
      </c>
      <c r="C59" s="165" t="s">
        <v>42</v>
      </c>
      <c r="D59" s="180">
        <v>749</v>
      </c>
      <c r="E59" s="188">
        <v>9</v>
      </c>
      <c r="F59" s="165">
        <v>0</v>
      </c>
      <c r="G59" s="165">
        <v>51</v>
      </c>
      <c r="H59" s="165">
        <v>0</v>
      </c>
      <c r="I59" s="165">
        <v>22</v>
      </c>
      <c r="J59" s="165">
        <v>13</v>
      </c>
      <c r="K59" s="165">
        <v>34</v>
      </c>
      <c r="L59" s="165">
        <v>6</v>
      </c>
      <c r="M59" s="165">
        <v>23</v>
      </c>
      <c r="N59" s="165">
        <v>1</v>
      </c>
      <c r="O59" s="165">
        <v>9</v>
      </c>
      <c r="P59" s="165">
        <v>3</v>
      </c>
      <c r="Q59" s="165">
        <v>3</v>
      </c>
      <c r="R59" s="165">
        <v>373</v>
      </c>
      <c r="S59" s="165">
        <v>99</v>
      </c>
      <c r="T59" s="165">
        <v>0</v>
      </c>
      <c r="U59" s="165">
        <v>56</v>
      </c>
      <c r="V59" s="165">
        <v>24</v>
      </c>
      <c r="W59" s="165">
        <v>18</v>
      </c>
      <c r="X59" s="165">
        <v>5</v>
      </c>
      <c r="Y59" s="165">
        <v>0</v>
      </c>
      <c r="Z59" s="189">
        <v>0</v>
      </c>
      <c r="AA59" s="184">
        <v>23</v>
      </c>
      <c r="AB59" s="175">
        <v>703</v>
      </c>
      <c r="AC59" s="174">
        <v>5</v>
      </c>
      <c r="AD59" s="174">
        <v>22</v>
      </c>
      <c r="AE59" s="174">
        <v>9</v>
      </c>
      <c r="AF59" s="174">
        <v>6</v>
      </c>
      <c r="AG59" s="174">
        <v>12</v>
      </c>
      <c r="AH59" s="174">
        <v>0</v>
      </c>
      <c r="AI59" s="174">
        <v>455</v>
      </c>
      <c r="AJ59" s="174">
        <v>105</v>
      </c>
      <c r="AK59" s="174">
        <v>19</v>
      </c>
      <c r="AL59" s="174">
        <v>70</v>
      </c>
      <c r="AM59" s="176">
        <v>141</v>
      </c>
    </row>
    <row r="60" spans="1:42" ht="41.25" customHeight="1">
      <c r="A60" s="164" t="s">
        <v>65</v>
      </c>
      <c r="B60" s="165" t="s">
        <v>41</v>
      </c>
      <c r="C60" s="165" t="s">
        <v>42</v>
      </c>
      <c r="D60" s="180">
        <v>118</v>
      </c>
      <c r="E60" s="188">
        <v>3</v>
      </c>
      <c r="F60" s="165">
        <v>0</v>
      </c>
      <c r="G60" s="165">
        <v>0</v>
      </c>
      <c r="H60" s="165">
        <v>0</v>
      </c>
      <c r="I60" s="165">
        <v>0</v>
      </c>
      <c r="J60" s="165">
        <v>2</v>
      </c>
      <c r="K60" s="165">
        <v>5</v>
      </c>
      <c r="L60" s="165">
        <v>3</v>
      </c>
      <c r="M60" s="165">
        <v>26</v>
      </c>
      <c r="N60" s="165">
        <v>0</v>
      </c>
      <c r="O60" s="165">
        <v>0</v>
      </c>
      <c r="P60" s="165">
        <v>0</v>
      </c>
      <c r="Q60" s="165">
        <v>0</v>
      </c>
      <c r="R60" s="165">
        <v>25</v>
      </c>
      <c r="S60" s="165">
        <v>32</v>
      </c>
      <c r="T60" s="165">
        <v>0</v>
      </c>
      <c r="U60" s="165">
        <v>20</v>
      </c>
      <c r="V60" s="165">
        <v>0</v>
      </c>
      <c r="W60" s="165">
        <v>2</v>
      </c>
      <c r="X60" s="165">
        <v>0</v>
      </c>
      <c r="Y60" s="165">
        <v>0</v>
      </c>
      <c r="Z60" s="189">
        <v>0</v>
      </c>
      <c r="AA60" s="184">
        <v>62</v>
      </c>
      <c r="AB60" s="175">
        <v>112</v>
      </c>
      <c r="AC60" s="174">
        <v>0</v>
      </c>
      <c r="AD60" s="174">
        <v>7</v>
      </c>
      <c r="AE60" s="174">
        <v>3</v>
      </c>
      <c r="AF60" s="174">
        <v>1</v>
      </c>
      <c r="AG60" s="174">
        <v>2</v>
      </c>
      <c r="AH60" s="174">
        <v>0</v>
      </c>
      <c r="AI60" s="174">
        <v>85</v>
      </c>
      <c r="AJ60" s="174">
        <v>7</v>
      </c>
      <c r="AK60" s="174">
        <v>0</v>
      </c>
      <c r="AL60" s="174">
        <v>7</v>
      </c>
      <c r="AM60" s="176">
        <v>17</v>
      </c>
      <c r="AN60" s="25"/>
      <c r="AO60" s="25"/>
      <c r="AP60" s="25"/>
    </row>
    <row r="61" spans="1:42" ht="41.25" customHeight="1">
      <c r="A61" s="164" t="s">
        <v>66</v>
      </c>
      <c r="B61" s="165" t="s">
        <v>41</v>
      </c>
      <c r="C61" s="165" t="s">
        <v>42</v>
      </c>
      <c r="D61" s="181">
        <v>57403</v>
      </c>
      <c r="E61" s="188">
        <v>420</v>
      </c>
      <c r="F61" s="165">
        <v>1</v>
      </c>
      <c r="G61" s="165">
        <v>670</v>
      </c>
      <c r="H61" s="165">
        <v>156</v>
      </c>
      <c r="I61" s="165">
        <v>581</v>
      </c>
      <c r="J61" s="166">
        <v>2206</v>
      </c>
      <c r="K61" s="166">
        <v>3162</v>
      </c>
      <c r="L61" s="166">
        <v>1344</v>
      </c>
      <c r="M61" s="166">
        <v>1716</v>
      </c>
      <c r="N61" s="165">
        <v>433</v>
      </c>
      <c r="O61" s="165">
        <v>60</v>
      </c>
      <c r="P61" s="165">
        <v>199</v>
      </c>
      <c r="Q61" s="166">
        <v>5270</v>
      </c>
      <c r="R61" s="166">
        <v>31968</v>
      </c>
      <c r="S61" s="166">
        <v>3097</v>
      </c>
      <c r="T61" s="165">
        <v>608</v>
      </c>
      <c r="U61" s="166">
        <v>3886</v>
      </c>
      <c r="V61" s="165">
        <v>390</v>
      </c>
      <c r="W61" s="166">
        <v>1183</v>
      </c>
      <c r="X61" s="165">
        <v>53</v>
      </c>
      <c r="Y61" s="165">
        <v>0</v>
      </c>
      <c r="Z61" s="189">
        <v>0</v>
      </c>
      <c r="AA61" s="184">
        <v>28</v>
      </c>
      <c r="AB61" s="175">
        <v>55440</v>
      </c>
      <c r="AC61" s="174">
        <v>189</v>
      </c>
      <c r="AD61" s="174">
        <v>1062</v>
      </c>
      <c r="AE61" s="174">
        <v>582</v>
      </c>
      <c r="AF61" s="174">
        <v>213</v>
      </c>
      <c r="AG61" s="174">
        <v>259</v>
      </c>
      <c r="AH61" s="174">
        <v>0</v>
      </c>
      <c r="AI61" s="174">
        <v>41875</v>
      </c>
      <c r="AJ61" s="174">
        <v>5369</v>
      </c>
      <c r="AK61" s="174">
        <v>2098</v>
      </c>
      <c r="AL61" s="174">
        <v>3793</v>
      </c>
      <c r="AM61" s="176">
        <v>7202</v>
      </c>
      <c r="AN61" s="25"/>
      <c r="AO61" s="25"/>
      <c r="AP61" s="25"/>
    </row>
    <row r="62" spans="1:42" ht="41.25" customHeight="1">
      <c r="A62" s="164" t="s">
        <v>67</v>
      </c>
      <c r="B62" s="165" t="s">
        <v>41</v>
      </c>
      <c r="C62" s="165" t="s">
        <v>42</v>
      </c>
      <c r="D62" s="181">
        <v>4888</v>
      </c>
      <c r="E62" s="188">
        <v>24</v>
      </c>
      <c r="F62" s="165">
        <v>0</v>
      </c>
      <c r="G62" s="166">
        <v>1826</v>
      </c>
      <c r="H62" s="165">
        <v>4</v>
      </c>
      <c r="I62" s="165">
        <v>30</v>
      </c>
      <c r="J62" s="165">
        <v>120</v>
      </c>
      <c r="K62" s="165">
        <v>107</v>
      </c>
      <c r="L62" s="165">
        <v>50</v>
      </c>
      <c r="M62" s="165">
        <v>204</v>
      </c>
      <c r="N62" s="165">
        <v>42</v>
      </c>
      <c r="O62" s="165">
        <v>18</v>
      </c>
      <c r="P62" s="165">
        <v>4</v>
      </c>
      <c r="Q62" s="165">
        <v>64</v>
      </c>
      <c r="R62" s="166">
        <v>1596</v>
      </c>
      <c r="S62" s="165">
        <v>452</v>
      </c>
      <c r="T62" s="165">
        <v>21</v>
      </c>
      <c r="U62" s="165">
        <v>265</v>
      </c>
      <c r="V62" s="165">
        <v>0</v>
      </c>
      <c r="W62" s="165">
        <v>61</v>
      </c>
      <c r="X62" s="165">
        <v>0</v>
      </c>
      <c r="Y62" s="165">
        <v>0</v>
      </c>
      <c r="Z62" s="189">
        <v>0</v>
      </c>
      <c r="AA62" s="184">
        <v>38</v>
      </c>
      <c r="AB62" s="175">
        <v>4817</v>
      </c>
      <c r="AC62" s="174">
        <v>15</v>
      </c>
      <c r="AD62" s="174">
        <v>71</v>
      </c>
      <c r="AE62" s="174">
        <v>14</v>
      </c>
      <c r="AF62" s="174">
        <v>6</v>
      </c>
      <c r="AG62" s="174">
        <v>1063</v>
      </c>
      <c r="AH62" s="174">
        <v>0</v>
      </c>
      <c r="AI62" s="174">
        <v>3036</v>
      </c>
      <c r="AJ62" s="174">
        <v>231</v>
      </c>
      <c r="AK62" s="174">
        <v>251</v>
      </c>
      <c r="AL62" s="174">
        <v>130</v>
      </c>
      <c r="AM62" s="176">
        <v>331</v>
      </c>
    </row>
    <row r="63" spans="1:42" ht="41.25" customHeight="1">
      <c r="A63" s="164" t="s">
        <v>68</v>
      </c>
      <c r="B63" s="165" t="s">
        <v>41</v>
      </c>
      <c r="C63" s="165" t="s">
        <v>42</v>
      </c>
      <c r="D63" s="180">
        <v>115</v>
      </c>
      <c r="E63" s="188">
        <v>1</v>
      </c>
      <c r="F63" s="165">
        <v>0</v>
      </c>
      <c r="G63" s="165">
        <v>4</v>
      </c>
      <c r="H63" s="165">
        <v>0</v>
      </c>
      <c r="I63" s="165">
        <v>4</v>
      </c>
      <c r="J63" s="165">
        <v>4</v>
      </c>
      <c r="K63" s="165">
        <v>2</v>
      </c>
      <c r="L63" s="165">
        <v>0</v>
      </c>
      <c r="M63" s="165">
        <v>2</v>
      </c>
      <c r="N63" s="165">
        <v>0</v>
      </c>
      <c r="O63" s="165">
        <v>0</v>
      </c>
      <c r="P63" s="165">
        <v>0</v>
      </c>
      <c r="Q63" s="165">
        <v>0</v>
      </c>
      <c r="R63" s="165">
        <v>28</v>
      </c>
      <c r="S63" s="165">
        <v>66</v>
      </c>
      <c r="T63" s="165">
        <v>0</v>
      </c>
      <c r="U63" s="165">
        <v>1</v>
      </c>
      <c r="V63" s="165">
        <v>2</v>
      </c>
      <c r="W63" s="165">
        <v>1</v>
      </c>
      <c r="X63" s="165">
        <v>0</v>
      </c>
      <c r="Y63" s="165">
        <v>0</v>
      </c>
      <c r="Z63" s="189">
        <v>0</v>
      </c>
      <c r="AA63" s="184">
        <v>65</v>
      </c>
      <c r="AB63" s="175">
        <v>111</v>
      </c>
      <c r="AC63" s="174">
        <v>0</v>
      </c>
      <c r="AD63" s="174">
        <v>8</v>
      </c>
      <c r="AE63" s="174">
        <v>0</v>
      </c>
      <c r="AF63" s="174">
        <v>2</v>
      </c>
      <c r="AG63" s="174">
        <v>1</v>
      </c>
      <c r="AH63" s="174">
        <v>0</v>
      </c>
      <c r="AI63" s="174">
        <v>94</v>
      </c>
      <c r="AJ63" s="174">
        <v>2</v>
      </c>
      <c r="AK63" s="174">
        <v>3</v>
      </c>
      <c r="AL63" s="174">
        <v>1</v>
      </c>
      <c r="AM63" s="176">
        <v>10</v>
      </c>
    </row>
    <row r="64" spans="1:42" ht="41.25" customHeight="1">
      <c r="A64" s="164" t="s">
        <v>69</v>
      </c>
      <c r="B64" s="165" t="s">
        <v>70</v>
      </c>
      <c r="C64" s="165" t="s">
        <v>71</v>
      </c>
      <c r="D64" s="181">
        <v>1012</v>
      </c>
      <c r="E64" s="188">
        <v>31</v>
      </c>
      <c r="F64" s="165">
        <v>0</v>
      </c>
      <c r="G64" s="165">
        <v>123</v>
      </c>
      <c r="H64" s="165">
        <v>2</v>
      </c>
      <c r="I64" s="165">
        <v>2</v>
      </c>
      <c r="J64" s="165">
        <v>44</v>
      </c>
      <c r="K64" s="165">
        <v>50</v>
      </c>
      <c r="L64" s="165">
        <v>14</v>
      </c>
      <c r="M64" s="165">
        <v>29</v>
      </c>
      <c r="N64" s="165">
        <v>5</v>
      </c>
      <c r="O64" s="165">
        <v>5</v>
      </c>
      <c r="P64" s="165">
        <v>1</v>
      </c>
      <c r="Q64" s="165">
        <v>47</v>
      </c>
      <c r="R64" s="165">
        <v>339</v>
      </c>
      <c r="S64" s="165">
        <v>214</v>
      </c>
      <c r="T64" s="165">
        <v>0</v>
      </c>
      <c r="U64" s="165">
        <v>97</v>
      </c>
      <c r="V64" s="165">
        <v>4</v>
      </c>
      <c r="W64" s="165">
        <v>5</v>
      </c>
      <c r="X64" s="165">
        <v>0</v>
      </c>
      <c r="Y64" s="165">
        <v>0</v>
      </c>
      <c r="Z64" s="189">
        <v>0</v>
      </c>
      <c r="AA64" s="184">
        <v>62</v>
      </c>
      <c r="AB64" s="175">
        <v>982</v>
      </c>
      <c r="AC64" s="174">
        <v>28</v>
      </c>
      <c r="AD64" s="174">
        <v>42</v>
      </c>
      <c r="AE64" s="174">
        <v>18</v>
      </c>
      <c r="AF64" s="174">
        <v>8</v>
      </c>
      <c r="AG64" s="174">
        <v>12</v>
      </c>
      <c r="AH64" s="174">
        <v>0</v>
      </c>
      <c r="AI64" s="174">
        <v>745</v>
      </c>
      <c r="AJ64" s="174">
        <v>69</v>
      </c>
      <c r="AK64" s="174">
        <v>35</v>
      </c>
      <c r="AL64" s="174">
        <v>25</v>
      </c>
      <c r="AM64" s="176">
        <v>157</v>
      </c>
    </row>
    <row r="65" spans="1:42" ht="41.25" customHeight="1">
      <c r="A65" s="164" t="s">
        <v>72</v>
      </c>
      <c r="B65" s="165" t="s">
        <v>70</v>
      </c>
      <c r="C65" s="165" t="s">
        <v>71</v>
      </c>
      <c r="D65" s="181">
        <v>1708</v>
      </c>
      <c r="E65" s="188">
        <v>14</v>
      </c>
      <c r="F65" s="165">
        <v>6</v>
      </c>
      <c r="G65" s="165">
        <v>13</v>
      </c>
      <c r="H65" s="165">
        <v>109</v>
      </c>
      <c r="I65" s="165">
        <v>9</v>
      </c>
      <c r="J65" s="165">
        <v>46</v>
      </c>
      <c r="K65" s="165">
        <v>6</v>
      </c>
      <c r="L65" s="165">
        <v>4</v>
      </c>
      <c r="M65" s="165">
        <v>15</v>
      </c>
      <c r="N65" s="165">
        <v>0</v>
      </c>
      <c r="O65" s="165">
        <v>2</v>
      </c>
      <c r="P65" s="165">
        <v>0</v>
      </c>
      <c r="Q65" s="165">
        <v>238</v>
      </c>
      <c r="R65" s="166">
        <v>1030</v>
      </c>
      <c r="S65" s="165">
        <v>0</v>
      </c>
      <c r="T65" s="165">
        <v>5</v>
      </c>
      <c r="U65" s="165">
        <v>170</v>
      </c>
      <c r="V65" s="165">
        <v>2</v>
      </c>
      <c r="W65" s="165">
        <v>34</v>
      </c>
      <c r="X65" s="165">
        <v>5</v>
      </c>
      <c r="Y65" s="165">
        <v>0</v>
      </c>
      <c r="Z65" s="189">
        <v>0</v>
      </c>
      <c r="AA65" s="184">
        <v>49</v>
      </c>
      <c r="AB65" s="175">
        <v>1685</v>
      </c>
      <c r="AC65" s="174">
        <v>12</v>
      </c>
      <c r="AD65" s="174">
        <v>26</v>
      </c>
      <c r="AE65" s="174">
        <v>6</v>
      </c>
      <c r="AF65" s="174">
        <v>17</v>
      </c>
      <c r="AG65" s="174">
        <v>1</v>
      </c>
      <c r="AH65" s="174">
        <v>0</v>
      </c>
      <c r="AI65" s="174">
        <v>907</v>
      </c>
      <c r="AJ65" s="174">
        <v>700</v>
      </c>
      <c r="AK65" s="174">
        <v>10</v>
      </c>
      <c r="AL65" s="174">
        <v>6</v>
      </c>
      <c r="AM65" s="176">
        <v>744</v>
      </c>
      <c r="AN65" s="25"/>
      <c r="AO65" s="25"/>
      <c r="AP65" s="25"/>
    </row>
    <row r="66" spans="1:42" ht="41.25" customHeight="1">
      <c r="A66" s="164" t="s">
        <v>73</v>
      </c>
      <c r="B66" s="165" t="s">
        <v>70</v>
      </c>
      <c r="C66" s="165" t="s">
        <v>71</v>
      </c>
      <c r="D66" s="181">
        <v>1512</v>
      </c>
      <c r="E66" s="188">
        <v>0</v>
      </c>
      <c r="F66" s="165">
        <v>0</v>
      </c>
      <c r="G66" s="165">
        <v>269</v>
      </c>
      <c r="H66" s="165">
        <v>3</v>
      </c>
      <c r="I66" s="165">
        <v>18</v>
      </c>
      <c r="J66" s="165">
        <v>14</v>
      </c>
      <c r="K66" s="165">
        <v>36</v>
      </c>
      <c r="L66" s="165">
        <v>15</v>
      </c>
      <c r="M66" s="165">
        <v>34</v>
      </c>
      <c r="N66" s="165">
        <v>5</v>
      </c>
      <c r="O66" s="165">
        <v>0</v>
      </c>
      <c r="P66" s="165">
        <v>2</v>
      </c>
      <c r="Q66" s="165">
        <v>25</v>
      </c>
      <c r="R66" s="165">
        <v>714</v>
      </c>
      <c r="S66" s="165">
        <v>62</v>
      </c>
      <c r="T66" s="165">
        <v>0</v>
      </c>
      <c r="U66" s="165">
        <v>250</v>
      </c>
      <c r="V66" s="165">
        <v>0</v>
      </c>
      <c r="W66" s="165">
        <v>61</v>
      </c>
      <c r="X66" s="165">
        <v>4</v>
      </c>
      <c r="Y66" s="165">
        <v>0</v>
      </c>
      <c r="Z66" s="189">
        <v>0</v>
      </c>
      <c r="AA66" s="184">
        <v>51</v>
      </c>
      <c r="AB66" s="175">
        <v>1364</v>
      </c>
      <c r="AC66" s="174">
        <v>28</v>
      </c>
      <c r="AD66" s="174">
        <v>23</v>
      </c>
      <c r="AE66" s="174">
        <v>8</v>
      </c>
      <c r="AF66" s="174">
        <v>11</v>
      </c>
      <c r="AG66" s="174">
        <v>56</v>
      </c>
      <c r="AH66" s="174">
        <v>0</v>
      </c>
      <c r="AI66" s="174">
        <v>1108</v>
      </c>
      <c r="AJ66" s="174">
        <v>75</v>
      </c>
      <c r="AK66" s="174">
        <v>45</v>
      </c>
      <c r="AL66" s="174">
        <v>10</v>
      </c>
      <c r="AM66" s="176">
        <v>134</v>
      </c>
      <c r="AN66" s="25"/>
      <c r="AO66" s="25"/>
      <c r="AP66" s="25"/>
    </row>
    <row r="67" spans="1:42" ht="41.25" customHeight="1">
      <c r="A67" s="164" t="s">
        <v>74</v>
      </c>
      <c r="B67" s="165" t="s">
        <v>70</v>
      </c>
      <c r="C67" s="165" t="s">
        <v>71</v>
      </c>
      <c r="D67" s="181">
        <v>1064</v>
      </c>
      <c r="E67" s="188">
        <v>40</v>
      </c>
      <c r="F67" s="165">
        <v>0</v>
      </c>
      <c r="G67" s="165">
        <v>208</v>
      </c>
      <c r="H67" s="165">
        <v>0</v>
      </c>
      <c r="I67" s="165">
        <v>7</v>
      </c>
      <c r="J67" s="165">
        <v>47</v>
      </c>
      <c r="K67" s="165">
        <v>92</v>
      </c>
      <c r="L67" s="165">
        <v>16</v>
      </c>
      <c r="M67" s="165">
        <v>20</v>
      </c>
      <c r="N67" s="165">
        <v>0</v>
      </c>
      <c r="O67" s="165">
        <v>7</v>
      </c>
      <c r="P67" s="165">
        <v>1</v>
      </c>
      <c r="Q67" s="165">
        <v>40</v>
      </c>
      <c r="R67" s="165">
        <v>317</v>
      </c>
      <c r="S67" s="165">
        <v>169</v>
      </c>
      <c r="T67" s="165">
        <v>5</v>
      </c>
      <c r="U67" s="165">
        <v>62</v>
      </c>
      <c r="V67" s="165">
        <v>2</v>
      </c>
      <c r="W67" s="165">
        <v>30</v>
      </c>
      <c r="X67" s="165">
        <v>1</v>
      </c>
      <c r="Y67" s="165">
        <v>0</v>
      </c>
      <c r="Z67" s="189">
        <v>0</v>
      </c>
      <c r="AA67" s="184">
        <v>58</v>
      </c>
      <c r="AB67" s="175">
        <v>1046</v>
      </c>
      <c r="AC67" s="174">
        <v>41</v>
      </c>
      <c r="AD67" s="174">
        <v>51</v>
      </c>
      <c r="AE67" s="174">
        <v>43</v>
      </c>
      <c r="AF67" s="174">
        <v>13</v>
      </c>
      <c r="AG67" s="174">
        <v>10</v>
      </c>
      <c r="AH67" s="174">
        <v>0</v>
      </c>
      <c r="AI67" s="174">
        <v>780</v>
      </c>
      <c r="AJ67" s="174">
        <v>57</v>
      </c>
      <c r="AK67" s="174">
        <v>33</v>
      </c>
      <c r="AL67" s="174">
        <v>18</v>
      </c>
      <c r="AM67" s="176">
        <v>192</v>
      </c>
    </row>
    <row r="68" spans="1:42" ht="41.25" customHeight="1">
      <c r="A68" s="164" t="s">
        <v>75</v>
      </c>
      <c r="B68" s="165" t="s">
        <v>70</v>
      </c>
      <c r="C68" s="165" t="s">
        <v>71</v>
      </c>
      <c r="D68" s="180">
        <v>295</v>
      </c>
      <c r="E68" s="188">
        <v>1</v>
      </c>
      <c r="F68" s="165">
        <v>0</v>
      </c>
      <c r="G68" s="165">
        <v>0</v>
      </c>
      <c r="H68" s="165">
        <v>0</v>
      </c>
      <c r="I68" s="165">
        <v>0</v>
      </c>
      <c r="J68" s="165">
        <v>13</v>
      </c>
      <c r="K68" s="165">
        <v>1</v>
      </c>
      <c r="L68" s="165">
        <v>0</v>
      </c>
      <c r="M68" s="165">
        <v>5</v>
      </c>
      <c r="N68" s="165">
        <v>0</v>
      </c>
      <c r="O68" s="165">
        <v>0</v>
      </c>
      <c r="P68" s="165">
        <v>3</v>
      </c>
      <c r="Q68" s="165">
        <v>0</v>
      </c>
      <c r="R68" s="165">
        <v>218</v>
      </c>
      <c r="S68" s="165">
        <v>11</v>
      </c>
      <c r="T68" s="165">
        <v>0</v>
      </c>
      <c r="U68" s="165">
        <v>30</v>
      </c>
      <c r="V68" s="165">
        <v>3</v>
      </c>
      <c r="W68" s="165">
        <v>9</v>
      </c>
      <c r="X68" s="165">
        <v>1</v>
      </c>
      <c r="Y68" s="165">
        <v>0</v>
      </c>
      <c r="Z68" s="189">
        <v>0</v>
      </c>
      <c r="AA68" s="184">
        <v>19</v>
      </c>
      <c r="AB68" s="175">
        <v>285</v>
      </c>
      <c r="AC68" s="174">
        <v>2</v>
      </c>
      <c r="AD68" s="174">
        <v>4</v>
      </c>
      <c r="AE68" s="174">
        <v>0</v>
      </c>
      <c r="AF68" s="174">
        <v>7</v>
      </c>
      <c r="AG68" s="174">
        <v>2</v>
      </c>
      <c r="AH68" s="174">
        <v>0</v>
      </c>
      <c r="AI68" s="174">
        <v>244</v>
      </c>
      <c r="AJ68" s="174">
        <v>13</v>
      </c>
      <c r="AK68" s="174">
        <v>13</v>
      </c>
      <c r="AL68" s="174">
        <v>0</v>
      </c>
      <c r="AM68" s="176">
        <v>19</v>
      </c>
    </row>
    <row r="69" spans="1:42" ht="41.25" customHeight="1">
      <c r="A69" s="164" t="s">
        <v>76</v>
      </c>
      <c r="B69" s="165" t="s">
        <v>70</v>
      </c>
      <c r="C69" s="165" t="s">
        <v>71</v>
      </c>
      <c r="D69" s="181">
        <v>2708</v>
      </c>
      <c r="E69" s="188">
        <v>13</v>
      </c>
      <c r="F69" s="165">
        <v>2</v>
      </c>
      <c r="G69" s="165">
        <v>45</v>
      </c>
      <c r="H69" s="165">
        <v>1</v>
      </c>
      <c r="I69" s="165">
        <v>24</v>
      </c>
      <c r="J69" s="165">
        <v>81</v>
      </c>
      <c r="K69" s="165">
        <v>58</v>
      </c>
      <c r="L69" s="165">
        <v>7</v>
      </c>
      <c r="M69" s="165">
        <v>79</v>
      </c>
      <c r="N69" s="165">
        <v>0</v>
      </c>
      <c r="O69" s="165">
        <v>2</v>
      </c>
      <c r="P69" s="165">
        <v>8</v>
      </c>
      <c r="Q69" s="165">
        <v>14</v>
      </c>
      <c r="R69" s="166">
        <v>1818</v>
      </c>
      <c r="S69" s="165">
        <v>242</v>
      </c>
      <c r="T69" s="165">
        <v>24</v>
      </c>
      <c r="U69" s="165">
        <v>187</v>
      </c>
      <c r="V69" s="165">
        <v>14</v>
      </c>
      <c r="W69" s="165">
        <v>70</v>
      </c>
      <c r="X69" s="165">
        <v>17</v>
      </c>
      <c r="Y69" s="165">
        <v>0</v>
      </c>
      <c r="Z69" s="189">
        <v>2</v>
      </c>
      <c r="AA69" s="184">
        <v>30</v>
      </c>
      <c r="AB69" s="175">
        <v>2681</v>
      </c>
      <c r="AC69" s="174">
        <v>28</v>
      </c>
      <c r="AD69" s="174">
        <v>43</v>
      </c>
      <c r="AE69" s="174">
        <v>32</v>
      </c>
      <c r="AF69" s="174">
        <v>13</v>
      </c>
      <c r="AG69" s="174">
        <v>30</v>
      </c>
      <c r="AH69" s="174">
        <v>0</v>
      </c>
      <c r="AI69" s="174">
        <v>2318</v>
      </c>
      <c r="AJ69" s="174">
        <v>150</v>
      </c>
      <c r="AK69" s="174">
        <v>57</v>
      </c>
      <c r="AL69" s="174">
        <v>10</v>
      </c>
      <c r="AM69" s="176">
        <v>253</v>
      </c>
    </row>
    <row r="70" spans="1:42" ht="41.25" customHeight="1">
      <c r="A70" s="164" t="s">
        <v>77</v>
      </c>
      <c r="B70" s="165" t="s">
        <v>70</v>
      </c>
      <c r="C70" s="165" t="s">
        <v>71</v>
      </c>
      <c r="D70" s="180">
        <v>84</v>
      </c>
      <c r="E70" s="188">
        <v>4</v>
      </c>
      <c r="F70" s="165">
        <v>1</v>
      </c>
      <c r="G70" s="165">
        <v>7</v>
      </c>
      <c r="H70" s="165">
        <v>0</v>
      </c>
      <c r="I70" s="165">
        <v>0</v>
      </c>
      <c r="J70" s="165">
        <v>8</v>
      </c>
      <c r="K70" s="165">
        <v>2</v>
      </c>
      <c r="L70" s="165">
        <v>2</v>
      </c>
      <c r="M70" s="165">
        <v>1</v>
      </c>
      <c r="N70" s="165">
        <v>0</v>
      </c>
      <c r="O70" s="165">
        <v>0</v>
      </c>
      <c r="P70" s="165">
        <v>1</v>
      </c>
      <c r="Q70" s="165">
        <v>0</v>
      </c>
      <c r="R70" s="165">
        <v>23</v>
      </c>
      <c r="S70" s="165">
        <v>24</v>
      </c>
      <c r="T70" s="165">
        <v>0</v>
      </c>
      <c r="U70" s="165">
        <v>7</v>
      </c>
      <c r="V70" s="165">
        <v>0</v>
      </c>
      <c r="W70" s="165">
        <v>4</v>
      </c>
      <c r="X70" s="165">
        <v>0</v>
      </c>
      <c r="Y70" s="165">
        <v>0</v>
      </c>
      <c r="Z70" s="189">
        <v>0</v>
      </c>
      <c r="AA70" s="184">
        <v>41</v>
      </c>
      <c r="AB70" s="175">
        <v>81</v>
      </c>
      <c r="AC70" s="174">
        <v>1</v>
      </c>
      <c r="AD70" s="174">
        <v>1</v>
      </c>
      <c r="AE70" s="174">
        <v>0</v>
      </c>
      <c r="AF70" s="174">
        <v>1</v>
      </c>
      <c r="AG70" s="174">
        <v>6</v>
      </c>
      <c r="AH70" s="174">
        <v>0</v>
      </c>
      <c r="AI70" s="174">
        <v>55</v>
      </c>
      <c r="AJ70" s="174">
        <v>10</v>
      </c>
      <c r="AK70" s="174">
        <v>5</v>
      </c>
      <c r="AL70" s="174">
        <v>2</v>
      </c>
      <c r="AM70" s="176">
        <v>12</v>
      </c>
    </row>
    <row r="71" spans="1:42" ht="41.25" customHeight="1">
      <c r="A71" s="164" t="s">
        <v>78</v>
      </c>
      <c r="B71" s="165" t="s">
        <v>70</v>
      </c>
      <c r="C71" s="165" t="s">
        <v>71</v>
      </c>
      <c r="D71" s="180">
        <v>483</v>
      </c>
      <c r="E71" s="188">
        <v>5</v>
      </c>
      <c r="F71" s="165">
        <v>0</v>
      </c>
      <c r="G71" s="165">
        <v>19</v>
      </c>
      <c r="H71" s="165">
        <v>0</v>
      </c>
      <c r="I71" s="165">
        <v>5</v>
      </c>
      <c r="J71" s="165">
        <v>21</v>
      </c>
      <c r="K71" s="165">
        <v>33</v>
      </c>
      <c r="L71" s="165">
        <v>11</v>
      </c>
      <c r="M71" s="165">
        <v>10</v>
      </c>
      <c r="N71" s="165">
        <v>0</v>
      </c>
      <c r="O71" s="165">
        <v>0</v>
      </c>
      <c r="P71" s="165">
        <v>1</v>
      </c>
      <c r="Q71" s="165">
        <v>12</v>
      </c>
      <c r="R71" s="165">
        <v>230</v>
      </c>
      <c r="S71" s="165">
        <v>38</v>
      </c>
      <c r="T71" s="165">
        <v>15</v>
      </c>
      <c r="U71" s="165">
        <v>73</v>
      </c>
      <c r="V71" s="165">
        <v>0</v>
      </c>
      <c r="W71" s="165">
        <v>8</v>
      </c>
      <c r="X71" s="165">
        <v>2</v>
      </c>
      <c r="Y71" s="165">
        <v>0</v>
      </c>
      <c r="Z71" s="189">
        <v>0</v>
      </c>
      <c r="AA71" s="184">
        <v>48</v>
      </c>
      <c r="AB71" s="175">
        <v>456</v>
      </c>
      <c r="AC71" s="174">
        <v>13</v>
      </c>
      <c r="AD71" s="174">
        <v>12</v>
      </c>
      <c r="AE71" s="174">
        <v>12</v>
      </c>
      <c r="AF71" s="174">
        <v>1</v>
      </c>
      <c r="AG71" s="174">
        <v>4</v>
      </c>
      <c r="AH71" s="174">
        <v>0</v>
      </c>
      <c r="AI71" s="174">
        <v>353</v>
      </c>
      <c r="AJ71" s="174">
        <v>34</v>
      </c>
      <c r="AK71" s="174">
        <v>17</v>
      </c>
      <c r="AL71" s="174">
        <v>10</v>
      </c>
      <c r="AM71" s="176">
        <v>71</v>
      </c>
    </row>
    <row r="72" spans="1:42" ht="41.25" customHeight="1">
      <c r="A72" s="164" t="s">
        <v>79</v>
      </c>
      <c r="B72" s="165" t="s">
        <v>70</v>
      </c>
      <c r="C72" s="165" t="s">
        <v>71</v>
      </c>
      <c r="D72" s="180">
        <v>194</v>
      </c>
      <c r="E72" s="188">
        <v>2</v>
      </c>
      <c r="F72" s="165">
        <v>0</v>
      </c>
      <c r="G72" s="165">
        <v>7</v>
      </c>
      <c r="H72" s="165">
        <v>0</v>
      </c>
      <c r="I72" s="165">
        <v>0</v>
      </c>
      <c r="J72" s="165">
        <v>18</v>
      </c>
      <c r="K72" s="165">
        <v>9</v>
      </c>
      <c r="L72" s="165">
        <v>9</v>
      </c>
      <c r="M72" s="165">
        <v>12</v>
      </c>
      <c r="N72" s="165">
        <v>0</v>
      </c>
      <c r="O72" s="165">
        <v>0</v>
      </c>
      <c r="P72" s="165">
        <v>0</v>
      </c>
      <c r="Q72" s="165">
        <v>0</v>
      </c>
      <c r="R72" s="165">
        <v>73</v>
      </c>
      <c r="S72" s="165">
        <v>44</v>
      </c>
      <c r="T72" s="165">
        <v>0</v>
      </c>
      <c r="U72" s="165">
        <v>18</v>
      </c>
      <c r="V72" s="165">
        <v>0</v>
      </c>
      <c r="W72" s="165">
        <v>1</v>
      </c>
      <c r="X72" s="165">
        <v>1</v>
      </c>
      <c r="Y72" s="165">
        <v>0</v>
      </c>
      <c r="Z72" s="189">
        <v>0</v>
      </c>
      <c r="AA72" s="184">
        <v>53</v>
      </c>
      <c r="AB72" s="175">
        <v>187</v>
      </c>
      <c r="AC72" s="174">
        <v>3</v>
      </c>
      <c r="AD72" s="174">
        <v>5</v>
      </c>
      <c r="AE72" s="174">
        <v>3</v>
      </c>
      <c r="AF72" s="174">
        <v>14</v>
      </c>
      <c r="AG72" s="174">
        <v>0</v>
      </c>
      <c r="AH72" s="174">
        <v>0</v>
      </c>
      <c r="AI72" s="174">
        <v>157</v>
      </c>
      <c r="AJ72" s="174">
        <v>2</v>
      </c>
      <c r="AK72" s="174">
        <v>3</v>
      </c>
      <c r="AL72" s="174">
        <v>0</v>
      </c>
      <c r="AM72" s="176">
        <v>13</v>
      </c>
    </row>
    <row r="73" spans="1:42" ht="41.25" customHeight="1">
      <c r="A73" s="164" t="s">
        <v>80</v>
      </c>
      <c r="B73" s="165" t="s">
        <v>70</v>
      </c>
      <c r="C73" s="165" t="s">
        <v>71</v>
      </c>
      <c r="D73" s="180">
        <v>264</v>
      </c>
      <c r="E73" s="188">
        <v>6</v>
      </c>
      <c r="F73" s="165">
        <v>2</v>
      </c>
      <c r="G73" s="165">
        <v>39</v>
      </c>
      <c r="H73" s="165">
        <v>0</v>
      </c>
      <c r="I73" s="165">
        <v>4</v>
      </c>
      <c r="J73" s="165">
        <v>45</v>
      </c>
      <c r="K73" s="165">
        <v>1</v>
      </c>
      <c r="L73" s="165">
        <v>4</v>
      </c>
      <c r="M73" s="165">
        <v>2</v>
      </c>
      <c r="N73" s="165">
        <v>0</v>
      </c>
      <c r="O73" s="165">
        <v>0</v>
      </c>
      <c r="P73" s="165">
        <v>0</v>
      </c>
      <c r="Q73" s="165">
        <v>8</v>
      </c>
      <c r="R73" s="165">
        <v>57</v>
      </c>
      <c r="S73" s="165">
        <v>35</v>
      </c>
      <c r="T73" s="165">
        <v>3</v>
      </c>
      <c r="U73" s="165">
        <v>24</v>
      </c>
      <c r="V73" s="165">
        <v>0</v>
      </c>
      <c r="W73" s="165">
        <v>32</v>
      </c>
      <c r="X73" s="165">
        <v>2</v>
      </c>
      <c r="Y73" s="165">
        <v>0</v>
      </c>
      <c r="Z73" s="189">
        <v>0</v>
      </c>
      <c r="AA73" s="184">
        <v>53</v>
      </c>
      <c r="AB73" s="175">
        <v>259</v>
      </c>
      <c r="AC73" s="174">
        <v>4</v>
      </c>
      <c r="AD73" s="174">
        <v>4</v>
      </c>
      <c r="AE73" s="174">
        <v>5</v>
      </c>
      <c r="AF73" s="174">
        <v>9</v>
      </c>
      <c r="AG73" s="174">
        <v>1</v>
      </c>
      <c r="AH73" s="174">
        <v>0</v>
      </c>
      <c r="AI73" s="174">
        <v>207</v>
      </c>
      <c r="AJ73" s="174">
        <v>18</v>
      </c>
      <c r="AK73" s="174">
        <v>7</v>
      </c>
      <c r="AL73" s="174">
        <v>4</v>
      </c>
      <c r="AM73" s="176">
        <v>31</v>
      </c>
    </row>
    <row r="74" spans="1:42" ht="41.25" customHeight="1">
      <c r="A74" s="164" t="s">
        <v>81</v>
      </c>
      <c r="B74" s="165" t="s">
        <v>70</v>
      </c>
      <c r="C74" s="165" t="s">
        <v>71</v>
      </c>
      <c r="D74" s="180">
        <v>211</v>
      </c>
      <c r="E74" s="188">
        <v>1</v>
      </c>
      <c r="F74" s="165">
        <v>0</v>
      </c>
      <c r="G74" s="165">
        <v>11</v>
      </c>
      <c r="H74" s="165">
        <v>0</v>
      </c>
      <c r="I74" s="165">
        <v>3</v>
      </c>
      <c r="J74" s="165">
        <v>1</v>
      </c>
      <c r="K74" s="165">
        <v>0</v>
      </c>
      <c r="L74" s="165">
        <v>0</v>
      </c>
      <c r="M74" s="165">
        <v>1</v>
      </c>
      <c r="N74" s="165">
        <v>2</v>
      </c>
      <c r="O74" s="165">
        <v>0</v>
      </c>
      <c r="P74" s="165">
        <v>0</v>
      </c>
      <c r="Q74" s="165">
        <v>0</v>
      </c>
      <c r="R74" s="165">
        <v>143</v>
      </c>
      <c r="S74" s="165">
        <v>36</v>
      </c>
      <c r="T74" s="165">
        <v>0</v>
      </c>
      <c r="U74" s="165">
        <v>8</v>
      </c>
      <c r="V74" s="165">
        <v>0</v>
      </c>
      <c r="W74" s="165">
        <v>5</v>
      </c>
      <c r="X74" s="165">
        <v>0</v>
      </c>
      <c r="Y74" s="165">
        <v>0</v>
      </c>
      <c r="Z74" s="189">
        <v>0</v>
      </c>
      <c r="AA74" s="184">
        <v>17</v>
      </c>
      <c r="AB74" s="175">
        <v>199</v>
      </c>
      <c r="AC74" s="174">
        <v>6</v>
      </c>
      <c r="AD74" s="174">
        <v>2</v>
      </c>
      <c r="AE74" s="174">
        <v>3</v>
      </c>
      <c r="AF74" s="174">
        <v>5</v>
      </c>
      <c r="AG74" s="174">
        <v>0</v>
      </c>
      <c r="AH74" s="174">
        <v>0</v>
      </c>
      <c r="AI74" s="174">
        <v>158</v>
      </c>
      <c r="AJ74" s="174">
        <v>13</v>
      </c>
      <c r="AK74" s="174">
        <v>0</v>
      </c>
      <c r="AL74" s="174">
        <v>12</v>
      </c>
      <c r="AM74" s="176">
        <v>24</v>
      </c>
      <c r="AN74" s="25"/>
      <c r="AO74" s="25"/>
      <c r="AP74" s="25"/>
    </row>
    <row r="75" spans="1:42" ht="41.25" customHeight="1">
      <c r="A75" s="164" t="s">
        <v>82</v>
      </c>
      <c r="B75" s="165" t="s">
        <v>70</v>
      </c>
      <c r="C75" s="165" t="s">
        <v>71</v>
      </c>
      <c r="D75" s="181">
        <v>12233</v>
      </c>
      <c r="E75" s="188">
        <v>62</v>
      </c>
      <c r="F75" s="165">
        <v>4</v>
      </c>
      <c r="G75" s="165">
        <v>294</v>
      </c>
      <c r="H75" s="165">
        <v>23</v>
      </c>
      <c r="I75" s="165">
        <v>201</v>
      </c>
      <c r="J75" s="165">
        <v>633</v>
      </c>
      <c r="K75" s="166">
        <v>1163</v>
      </c>
      <c r="L75" s="165">
        <v>190</v>
      </c>
      <c r="M75" s="165">
        <v>270</v>
      </c>
      <c r="N75" s="165">
        <v>48</v>
      </c>
      <c r="O75" s="165">
        <v>32</v>
      </c>
      <c r="P75" s="165">
        <v>40</v>
      </c>
      <c r="Q75" s="165">
        <v>601</v>
      </c>
      <c r="R75" s="166">
        <v>6017</v>
      </c>
      <c r="S75" s="165">
        <v>964</v>
      </c>
      <c r="T75" s="165">
        <v>169</v>
      </c>
      <c r="U75" s="166">
        <v>1110</v>
      </c>
      <c r="V75" s="165">
        <v>60</v>
      </c>
      <c r="W75" s="165">
        <v>298</v>
      </c>
      <c r="X75" s="165">
        <v>54</v>
      </c>
      <c r="Y75" s="165">
        <v>0</v>
      </c>
      <c r="Z75" s="189">
        <v>0</v>
      </c>
      <c r="AA75" s="184">
        <v>40</v>
      </c>
      <c r="AB75" s="175">
        <v>11845</v>
      </c>
      <c r="AC75" s="174">
        <v>117</v>
      </c>
      <c r="AD75" s="174">
        <v>311</v>
      </c>
      <c r="AE75" s="174">
        <v>206</v>
      </c>
      <c r="AF75" s="174">
        <v>152</v>
      </c>
      <c r="AG75" s="174">
        <v>34</v>
      </c>
      <c r="AH75" s="174">
        <v>0</v>
      </c>
      <c r="AI75" s="174">
        <v>9488</v>
      </c>
      <c r="AJ75" s="174">
        <v>839</v>
      </c>
      <c r="AK75" s="174">
        <v>578</v>
      </c>
      <c r="AL75" s="174">
        <v>120</v>
      </c>
      <c r="AM75" s="176">
        <v>1473</v>
      </c>
    </row>
    <row r="76" spans="1:42" ht="41.25" customHeight="1">
      <c r="A76" s="164" t="s">
        <v>83</v>
      </c>
      <c r="B76" s="165" t="s">
        <v>70</v>
      </c>
      <c r="C76" s="165" t="s">
        <v>71</v>
      </c>
      <c r="D76" s="181">
        <v>5558</v>
      </c>
      <c r="E76" s="188">
        <v>15</v>
      </c>
      <c r="F76" s="165">
        <v>0</v>
      </c>
      <c r="G76" s="165">
        <v>771</v>
      </c>
      <c r="H76" s="165">
        <v>3</v>
      </c>
      <c r="I76" s="165">
        <v>21</v>
      </c>
      <c r="J76" s="165">
        <v>250</v>
      </c>
      <c r="K76" s="165">
        <v>484</v>
      </c>
      <c r="L76" s="165">
        <v>89</v>
      </c>
      <c r="M76" s="165">
        <v>143</v>
      </c>
      <c r="N76" s="165">
        <v>22</v>
      </c>
      <c r="O76" s="165">
        <v>9</v>
      </c>
      <c r="P76" s="165">
        <v>30</v>
      </c>
      <c r="Q76" s="165">
        <v>246</v>
      </c>
      <c r="R76" s="166">
        <v>2414</v>
      </c>
      <c r="S76" s="165">
        <v>410</v>
      </c>
      <c r="T76" s="165">
        <v>80</v>
      </c>
      <c r="U76" s="165">
        <v>291</v>
      </c>
      <c r="V76" s="165">
        <v>97</v>
      </c>
      <c r="W76" s="165">
        <v>178</v>
      </c>
      <c r="X76" s="165">
        <v>5</v>
      </c>
      <c r="Y76" s="165">
        <v>0</v>
      </c>
      <c r="Z76" s="189">
        <v>0</v>
      </c>
      <c r="AA76" s="184">
        <v>63</v>
      </c>
      <c r="AB76" s="175">
        <v>5308</v>
      </c>
      <c r="AC76" s="174">
        <v>97</v>
      </c>
      <c r="AD76" s="174">
        <v>294</v>
      </c>
      <c r="AE76" s="174">
        <v>47</v>
      </c>
      <c r="AF76" s="174">
        <v>81</v>
      </c>
      <c r="AG76" s="174">
        <v>29</v>
      </c>
      <c r="AH76" s="174">
        <v>0</v>
      </c>
      <c r="AI76" s="174">
        <v>3976</v>
      </c>
      <c r="AJ76" s="174">
        <v>371</v>
      </c>
      <c r="AK76" s="174">
        <v>213</v>
      </c>
      <c r="AL76" s="174">
        <v>200</v>
      </c>
      <c r="AM76" s="176">
        <v>809</v>
      </c>
      <c r="AN76" s="25"/>
      <c r="AO76" s="25"/>
      <c r="AP76" s="25"/>
    </row>
    <row r="77" spans="1:42" ht="41.25" customHeight="1">
      <c r="A77" s="164" t="s">
        <v>84</v>
      </c>
      <c r="B77" s="165" t="s">
        <v>70</v>
      </c>
      <c r="C77" s="165" t="s">
        <v>71</v>
      </c>
      <c r="D77" s="180">
        <v>53</v>
      </c>
      <c r="E77" s="188">
        <v>0</v>
      </c>
      <c r="F77" s="165">
        <v>0</v>
      </c>
      <c r="G77" s="165">
        <v>10</v>
      </c>
      <c r="H77" s="165">
        <v>0</v>
      </c>
      <c r="I77" s="165">
        <v>0</v>
      </c>
      <c r="J77" s="165">
        <v>1</v>
      </c>
      <c r="K77" s="165">
        <v>0</v>
      </c>
      <c r="L77" s="165">
        <v>0</v>
      </c>
      <c r="M77" s="165">
        <v>0</v>
      </c>
      <c r="N77" s="165">
        <v>0</v>
      </c>
      <c r="O77" s="165">
        <v>0</v>
      </c>
      <c r="P77" s="165">
        <v>0</v>
      </c>
      <c r="Q77" s="165">
        <v>0</v>
      </c>
      <c r="R77" s="165">
        <v>25</v>
      </c>
      <c r="S77" s="165">
        <v>15</v>
      </c>
      <c r="T77" s="165">
        <v>0</v>
      </c>
      <c r="U77" s="165">
        <v>0</v>
      </c>
      <c r="V77" s="165">
        <v>0</v>
      </c>
      <c r="W77" s="165">
        <v>2</v>
      </c>
      <c r="X77" s="165">
        <v>0</v>
      </c>
      <c r="Y77" s="165">
        <v>0</v>
      </c>
      <c r="Z77" s="189">
        <v>0</v>
      </c>
      <c r="AA77" s="184">
        <v>36</v>
      </c>
      <c r="AB77" s="175">
        <v>46</v>
      </c>
      <c r="AC77" s="174">
        <v>4</v>
      </c>
      <c r="AD77" s="174">
        <v>0</v>
      </c>
      <c r="AE77" s="174">
        <v>3</v>
      </c>
      <c r="AF77" s="174">
        <v>5</v>
      </c>
      <c r="AG77" s="174">
        <v>0</v>
      </c>
      <c r="AH77" s="174">
        <v>0</v>
      </c>
      <c r="AI77" s="174">
        <v>29</v>
      </c>
      <c r="AJ77" s="174">
        <v>5</v>
      </c>
      <c r="AK77" s="174">
        <v>0</v>
      </c>
      <c r="AL77" s="174">
        <v>0</v>
      </c>
      <c r="AM77" s="176">
        <v>12</v>
      </c>
      <c r="AN77" s="25"/>
      <c r="AO77" s="25"/>
      <c r="AP77" s="25"/>
    </row>
    <row r="78" spans="1:42" ht="41.25" customHeight="1">
      <c r="A78" s="164" t="s">
        <v>85</v>
      </c>
      <c r="B78" s="165" t="s">
        <v>70</v>
      </c>
      <c r="C78" s="165" t="s">
        <v>71</v>
      </c>
      <c r="D78" s="180">
        <v>591</v>
      </c>
      <c r="E78" s="188">
        <v>36</v>
      </c>
      <c r="F78" s="165">
        <v>0</v>
      </c>
      <c r="G78" s="165">
        <v>164</v>
      </c>
      <c r="H78" s="165">
        <v>4</v>
      </c>
      <c r="I78" s="165">
        <v>0</v>
      </c>
      <c r="J78" s="165">
        <v>44</v>
      </c>
      <c r="K78" s="165">
        <v>10</v>
      </c>
      <c r="L78" s="165">
        <v>15</v>
      </c>
      <c r="M78" s="165">
        <v>35</v>
      </c>
      <c r="N78" s="165">
        <v>0</v>
      </c>
      <c r="O78" s="165">
        <v>3</v>
      </c>
      <c r="P78" s="165">
        <v>1</v>
      </c>
      <c r="Q78" s="165">
        <v>7</v>
      </c>
      <c r="R78" s="165">
        <v>93</v>
      </c>
      <c r="S78" s="165">
        <v>120</v>
      </c>
      <c r="T78" s="165">
        <v>0</v>
      </c>
      <c r="U78" s="165">
        <v>35</v>
      </c>
      <c r="V78" s="165">
        <v>1</v>
      </c>
      <c r="W78" s="165">
        <v>23</v>
      </c>
      <c r="X78" s="165">
        <v>0</v>
      </c>
      <c r="Y78" s="165">
        <v>0</v>
      </c>
      <c r="Z78" s="189">
        <v>0</v>
      </c>
      <c r="AA78" s="184">
        <v>80</v>
      </c>
      <c r="AB78" s="175">
        <v>564</v>
      </c>
      <c r="AC78" s="174">
        <v>23</v>
      </c>
      <c r="AD78" s="174">
        <v>65</v>
      </c>
      <c r="AE78" s="174">
        <v>25</v>
      </c>
      <c r="AF78" s="174">
        <v>5</v>
      </c>
      <c r="AG78" s="174">
        <v>6</v>
      </c>
      <c r="AH78" s="174">
        <v>0</v>
      </c>
      <c r="AI78" s="174">
        <v>386</v>
      </c>
      <c r="AJ78" s="174">
        <v>19</v>
      </c>
      <c r="AK78" s="174">
        <v>16</v>
      </c>
      <c r="AL78" s="174">
        <v>19</v>
      </c>
      <c r="AM78" s="176">
        <v>132</v>
      </c>
      <c r="AN78" s="25"/>
      <c r="AO78" s="25"/>
      <c r="AP78" s="25"/>
    </row>
    <row r="79" spans="1:42" ht="41.25" customHeight="1">
      <c r="A79" s="164" t="s">
        <v>86</v>
      </c>
      <c r="B79" s="165" t="s">
        <v>70</v>
      </c>
      <c r="C79" s="165" t="s">
        <v>71</v>
      </c>
      <c r="D79" s="180">
        <v>925</v>
      </c>
      <c r="E79" s="188">
        <v>11</v>
      </c>
      <c r="F79" s="165">
        <v>0</v>
      </c>
      <c r="G79" s="165">
        <v>69</v>
      </c>
      <c r="H79" s="165">
        <v>0</v>
      </c>
      <c r="I79" s="165">
        <v>4</v>
      </c>
      <c r="J79" s="165">
        <v>28</v>
      </c>
      <c r="K79" s="165">
        <v>31</v>
      </c>
      <c r="L79" s="165">
        <v>17</v>
      </c>
      <c r="M79" s="165">
        <v>30</v>
      </c>
      <c r="N79" s="165">
        <v>1</v>
      </c>
      <c r="O79" s="165">
        <v>0</v>
      </c>
      <c r="P79" s="165">
        <v>0</v>
      </c>
      <c r="Q79" s="165">
        <v>16</v>
      </c>
      <c r="R79" s="165">
        <v>438</v>
      </c>
      <c r="S79" s="165">
        <v>67</v>
      </c>
      <c r="T79" s="165">
        <v>18</v>
      </c>
      <c r="U79" s="165">
        <v>161</v>
      </c>
      <c r="V79" s="165">
        <v>5</v>
      </c>
      <c r="W79" s="165">
        <v>26</v>
      </c>
      <c r="X79" s="165">
        <v>3</v>
      </c>
      <c r="Y79" s="165">
        <v>0</v>
      </c>
      <c r="Z79" s="189">
        <v>0</v>
      </c>
      <c r="AA79" s="184">
        <v>32</v>
      </c>
      <c r="AB79" s="175">
        <v>913</v>
      </c>
      <c r="AC79" s="174">
        <v>8</v>
      </c>
      <c r="AD79" s="174">
        <v>10</v>
      </c>
      <c r="AE79" s="174">
        <v>8</v>
      </c>
      <c r="AF79" s="174">
        <v>9</v>
      </c>
      <c r="AG79" s="174">
        <v>1</v>
      </c>
      <c r="AH79" s="174">
        <v>0</v>
      </c>
      <c r="AI79" s="174">
        <v>730</v>
      </c>
      <c r="AJ79" s="174">
        <v>115</v>
      </c>
      <c r="AK79" s="174">
        <v>24</v>
      </c>
      <c r="AL79" s="174">
        <v>8</v>
      </c>
      <c r="AM79" s="176">
        <v>141</v>
      </c>
    </row>
    <row r="80" spans="1:42" ht="41.25" customHeight="1">
      <c r="A80" s="164" t="s">
        <v>87</v>
      </c>
      <c r="B80" s="165" t="s">
        <v>88</v>
      </c>
      <c r="C80" s="165" t="s">
        <v>89</v>
      </c>
      <c r="D80" s="181">
        <v>3323</v>
      </c>
      <c r="E80" s="188">
        <v>19</v>
      </c>
      <c r="F80" s="165">
        <v>0</v>
      </c>
      <c r="G80" s="165">
        <v>436</v>
      </c>
      <c r="H80" s="165">
        <v>0</v>
      </c>
      <c r="I80" s="165">
        <v>347</v>
      </c>
      <c r="J80" s="165">
        <v>27</v>
      </c>
      <c r="K80" s="165">
        <v>206</v>
      </c>
      <c r="L80" s="165">
        <v>23</v>
      </c>
      <c r="M80" s="165">
        <v>62</v>
      </c>
      <c r="N80" s="165">
        <v>13</v>
      </c>
      <c r="O80" s="165">
        <v>2</v>
      </c>
      <c r="P80" s="165">
        <v>7</v>
      </c>
      <c r="Q80" s="165">
        <v>170</v>
      </c>
      <c r="R80" s="166">
        <v>1186</v>
      </c>
      <c r="S80" s="165">
        <v>126</v>
      </c>
      <c r="T80" s="165">
        <v>177</v>
      </c>
      <c r="U80" s="165">
        <v>455</v>
      </c>
      <c r="V80" s="165">
        <v>2</v>
      </c>
      <c r="W80" s="165">
        <v>32</v>
      </c>
      <c r="X80" s="165">
        <v>33</v>
      </c>
      <c r="Y80" s="165">
        <v>0</v>
      </c>
      <c r="Z80" s="189">
        <v>0</v>
      </c>
      <c r="AA80" s="184">
        <v>45</v>
      </c>
      <c r="AB80" s="175">
        <v>3171</v>
      </c>
      <c r="AC80" s="174">
        <v>55</v>
      </c>
      <c r="AD80" s="174">
        <v>582</v>
      </c>
      <c r="AE80" s="174">
        <v>265</v>
      </c>
      <c r="AF80" s="174">
        <v>24</v>
      </c>
      <c r="AG80" s="174">
        <v>2</v>
      </c>
      <c r="AH80" s="174">
        <v>0</v>
      </c>
      <c r="AI80" s="174">
        <v>1552</v>
      </c>
      <c r="AJ80" s="174">
        <v>105</v>
      </c>
      <c r="AK80" s="174">
        <v>327</v>
      </c>
      <c r="AL80" s="174">
        <v>259</v>
      </c>
      <c r="AM80" s="176">
        <v>1007</v>
      </c>
      <c r="AN80" s="25"/>
      <c r="AO80" s="25"/>
      <c r="AP80" s="25"/>
    </row>
    <row r="81" spans="1:42" ht="41.25" customHeight="1">
      <c r="A81" s="164" t="s">
        <v>90</v>
      </c>
      <c r="B81" s="165" t="s">
        <v>88</v>
      </c>
      <c r="C81" s="165" t="s">
        <v>89</v>
      </c>
      <c r="D81" s="180">
        <v>552</v>
      </c>
      <c r="E81" s="188">
        <v>1</v>
      </c>
      <c r="F81" s="165">
        <v>0</v>
      </c>
      <c r="G81" s="165">
        <v>23</v>
      </c>
      <c r="H81" s="165">
        <v>1</v>
      </c>
      <c r="I81" s="165">
        <v>0</v>
      </c>
      <c r="J81" s="165">
        <v>15</v>
      </c>
      <c r="K81" s="165">
        <v>32</v>
      </c>
      <c r="L81" s="165">
        <v>5</v>
      </c>
      <c r="M81" s="165">
        <v>65</v>
      </c>
      <c r="N81" s="165">
        <v>1</v>
      </c>
      <c r="O81" s="165">
        <v>0</v>
      </c>
      <c r="P81" s="165">
        <v>0</v>
      </c>
      <c r="Q81" s="165">
        <v>0</v>
      </c>
      <c r="R81" s="165">
        <v>173</v>
      </c>
      <c r="S81" s="165">
        <v>150</v>
      </c>
      <c r="T81" s="165">
        <v>4</v>
      </c>
      <c r="U81" s="165">
        <v>59</v>
      </c>
      <c r="V81" s="165">
        <v>1</v>
      </c>
      <c r="W81" s="165">
        <v>19</v>
      </c>
      <c r="X81" s="165">
        <v>3</v>
      </c>
      <c r="Y81" s="165">
        <v>0</v>
      </c>
      <c r="Z81" s="189">
        <v>0</v>
      </c>
      <c r="AA81" s="184">
        <v>41</v>
      </c>
      <c r="AB81" s="175">
        <v>487</v>
      </c>
      <c r="AC81" s="174">
        <v>5</v>
      </c>
      <c r="AD81" s="174">
        <v>149</v>
      </c>
      <c r="AE81" s="174">
        <v>53</v>
      </c>
      <c r="AF81" s="174">
        <v>0</v>
      </c>
      <c r="AG81" s="174">
        <v>0</v>
      </c>
      <c r="AH81" s="174">
        <v>0</v>
      </c>
      <c r="AI81" s="174">
        <v>183</v>
      </c>
      <c r="AJ81" s="174">
        <v>15</v>
      </c>
      <c r="AK81" s="174">
        <v>7</v>
      </c>
      <c r="AL81" s="174">
        <v>75</v>
      </c>
      <c r="AM81" s="176">
        <v>222</v>
      </c>
      <c r="AN81" s="25"/>
      <c r="AO81" s="25"/>
      <c r="AP81" s="25"/>
    </row>
    <row r="82" spans="1:42" ht="41.25" customHeight="1">
      <c r="A82" s="164" t="s">
        <v>91</v>
      </c>
      <c r="B82" s="165" t="s">
        <v>88</v>
      </c>
      <c r="C82" s="165" t="s">
        <v>89</v>
      </c>
      <c r="D82" s="180">
        <v>584</v>
      </c>
      <c r="E82" s="188">
        <v>1</v>
      </c>
      <c r="F82" s="165">
        <v>0</v>
      </c>
      <c r="G82" s="165">
        <v>36</v>
      </c>
      <c r="H82" s="165">
        <v>0</v>
      </c>
      <c r="I82" s="165">
        <v>0</v>
      </c>
      <c r="J82" s="165">
        <v>4</v>
      </c>
      <c r="K82" s="165">
        <v>5</v>
      </c>
      <c r="L82" s="165">
        <v>0</v>
      </c>
      <c r="M82" s="165">
        <v>19</v>
      </c>
      <c r="N82" s="165">
        <v>0</v>
      </c>
      <c r="O82" s="165">
        <v>0</v>
      </c>
      <c r="P82" s="165">
        <v>0</v>
      </c>
      <c r="Q82" s="165">
        <v>0</v>
      </c>
      <c r="R82" s="165">
        <v>242</v>
      </c>
      <c r="S82" s="165">
        <v>208</v>
      </c>
      <c r="T82" s="165">
        <v>0</v>
      </c>
      <c r="U82" s="165">
        <v>57</v>
      </c>
      <c r="V82" s="165">
        <v>0</v>
      </c>
      <c r="W82" s="165">
        <v>12</v>
      </c>
      <c r="X82" s="165">
        <v>0</v>
      </c>
      <c r="Y82" s="165">
        <v>0</v>
      </c>
      <c r="Z82" s="189">
        <v>0</v>
      </c>
      <c r="AA82" s="184">
        <v>43</v>
      </c>
      <c r="AB82" s="175">
        <v>534</v>
      </c>
      <c r="AC82" s="174">
        <v>4</v>
      </c>
      <c r="AD82" s="174">
        <v>148</v>
      </c>
      <c r="AE82" s="174">
        <v>39</v>
      </c>
      <c r="AF82" s="174">
        <v>10</v>
      </c>
      <c r="AG82" s="174">
        <v>1</v>
      </c>
      <c r="AH82" s="174">
        <v>0</v>
      </c>
      <c r="AI82" s="174">
        <v>237</v>
      </c>
      <c r="AJ82" s="174">
        <v>19</v>
      </c>
      <c r="AK82" s="174">
        <v>5</v>
      </c>
      <c r="AL82" s="174">
        <v>71</v>
      </c>
      <c r="AM82" s="176">
        <v>210</v>
      </c>
      <c r="AN82" s="25"/>
      <c r="AO82" s="25"/>
      <c r="AP82" s="25"/>
    </row>
    <row r="83" spans="1:42" ht="41.25" customHeight="1">
      <c r="A83" s="164" t="s">
        <v>92</v>
      </c>
      <c r="B83" s="165" t="s">
        <v>88</v>
      </c>
      <c r="C83" s="165" t="s">
        <v>89</v>
      </c>
      <c r="D83" s="180">
        <v>111</v>
      </c>
      <c r="E83" s="188">
        <v>4</v>
      </c>
      <c r="F83" s="165">
        <v>0</v>
      </c>
      <c r="G83" s="165">
        <v>9</v>
      </c>
      <c r="H83" s="165">
        <v>0</v>
      </c>
      <c r="I83" s="165">
        <v>0</v>
      </c>
      <c r="J83" s="165">
        <v>20</v>
      </c>
      <c r="K83" s="165">
        <v>2</v>
      </c>
      <c r="L83" s="165">
        <v>0</v>
      </c>
      <c r="M83" s="165">
        <v>9</v>
      </c>
      <c r="N83" s="165">
        <v>0</v>
      </c>
      <c r="O83" s="165">
        <v>0</v>
      </c>
      <c r="P83" s="165">
        <v>0</v>
      </c>
      <c r="Q83" s="165">
        <v>1</v>
      </c>
      <c r="R83" s="165">
        <v>27</v>
      </c>
      <c r="S83" s="165">
        <v>20</v>
      </c>
      <c r="T83" s="165">
        <v>0</v>
      </c>
      <c r="U83" s="165">
        <v>14</v>
      </c>
      <c r="V83" s="165">
        <v>0</v>
      </c>
      <c r="W83" s="165">
        <v>2</v>
      </c>
      <c r="X83" s="165">
        <v>3</v>
      </c>
      <c r="Y83" s="165">
        <v>0</v>
      </c>
      <c r="Z83" s="189">
        <v>0</v>
      </c>
      <c r="AA83" s="184">
        <v>36</v>
      </c>
      <c r="AB83" s="175">
        <v>107</v>
      </c>
      <c r="AC83" s="174">
        <v>1</v>
      </c>
      <c r="AD83" s="174">
        <v>23</v>
      </c>
      <c r="AE83" s="174">
        <v>15</v>
      </c>
      <c r="AF83" s="174">
        <v>1</v>
      </c>
      <c r="AG83" s="174">
        <v>0</v>
      </c>
      <c r="AH83" s="174">
        <v>0</v>
      </c>
      <c r="AI83" s="174">
        <v>47</v>
      </c>
      <c r="AJ83" s="174">
        <v>7</v>
      </c>
      <c r="AK83" s="174">
        <v>0</v>
      </c>
      <c r="AL83" s="174">
        <v>13</v>
      </c>
      <c r="AM83" s="176">
        <v>46</v>
      </c>
    </row>
    <row r="84" spans="1:42" ht="41.25" customHeight="1">
      <c r="A84" s="164" t="s">
        <v>93</v>
      </c>
      <c r="B84" s="165" t="s">
        <v>88</v>
      </c>
      <c r="C84" s="165" t="s">
        <v>89</v>
      </c>
      <c r="D84" s="181">
        <v>12793</v>
      </c>
      <c r="E84" s="188">
        <v>120</v>
      </c>
      <c r="F84" s="165">
        <v>0</v>
      </c>
      <c r="G84" s="165">
        <v>572</v>
      </c>
      <c r="H84" s="165">
        <v>27</v>
      </c>
      <c r="I84" s="165">
        <v>108</v>
      </c>
      <c r="J84" s="165">
        <v>225</v>
      </c>
      <c r="K84" s="165">
        <v>748</v>
      </c>
      <c r="L84" s="165">
        <v>167</v>
      </c>
      <c r="M84" s="165">
        <v>378</v>
      </c>
      <c r="N84" s="165">
        <v>26</v>
      </c>
      <c r="O84" s="165">
        <v>82</v>
      </c>
      <c r="P84" s="165">
        <v>22</v>
      </c>
      <c r="Q84" s="165">
        <v>682</v>
      </c>
      <c r="R84" s="166">
        <v>6307</v>
      </c>
      <c r="S84" s="166">
        <v>1038</v>
      </c>
      <c r="T84" s="165">
        <v>203</v>
      </c>
      <c r="U84" s="166">
        <v>1739</v>
      </c>
      <c r="V84" s="165">
        <v>67</v>
      </c>
      <c r="W84" s="165">
        <v>260</v>
      </c>
      <c r="X84" s="165">
        <v>21</v>
      </c>
      <c r="Y84" s="165">
        <v>1</v>
      </c>
      <c r="Z84" s="189">
        <v>0</v>
      </c>
      <c r="AA84" s="184">
        <v>43</v>
      </c>
      <c r="AB84" s="175">
        <v>12037</v>
      </c>
      <c r="AC84" s="174">
        <v>72</v>
      </c>
      <c r="AD84" s="174">
        <v>3341</v>
      </c>
      <c r="AE84" s="174">
        <v>1203</v>
      </c>
      <c r="AF84" s="174">
        <v>100</v>
      </c>
      <c r="AG84" s="174">
        <v>6</v>
      </c>
      <c r="AH84" s="174">
        <v>0</v>
      </c>
      <c r="AI84" s="174">
        <v>4477</v>
      </c>
      <c r="AJ84" s="174">
        <v>944</v>
      </c>
      <c r="AK84" s="174">
        <v>470</v>
      </c>
      <c r="AL84" s="174">
        <v>1424</v>
      </c>
      <c r="AM84" s="176">
        <v>5560</v>
      </c>
      <c r="AN84" s="25"/>
      <c r="AO84" s="25"/>
      <c r="AP84" s="25"/>
    </row>
    <row r="85" spans="1:42" ht="41.25" customHeight="1">
      <c r="A85" s="164" t="s">
        <v>94</v>
      </c>
      <c r="B85" s="165" t="s">
        <v>88</v>
      </c>
      <c r="C85" s="165" t="s">
        <v>89</v>
      </c>
      <c r="D85" s="181">
        <v>1565</v>
      </c>
      <c r="E85" s="188">
        <v>33</v>
      </c>
      <c r="F85" s="165">
        <v>1</v>
      </c>
      <c r="G85" s="165">
        <v>227</v>
      </c>
      <c r="H85" s="165">
        <v>0</v>
      </c>
      <c r="I85" s="165">
        <v>4</v>
      </c>
      <c r="J85" s="165">
        <v>11</v>
      </c>
      <c r="K85" s="165">
        <v>126</v>
      </c>
      <c r="L85" s="165">
        <v>11</v>
      </c>
      <c r="M85" s="165">
        <v>56</v>
      </c>
      <c r="N85" s="165">
        <v>0</v>
      </c>
      <c r="O85" s="165">
        <v>6</v>
      </c>
      <c r="P85" s="165">
        <v>0</v>
      </c>
      <c r="Q85" s="165">
        <v>2</v>
      </c>
      <c r="R85" s="165">
        <v>595</v>
      </c>
      <c r="S85" s="165">
        <v>234</v>
      </c>
      <c r="T85" s="165">
        <v>75</v>
      </c>
      <c r="U85" s="165">
        <v>156</v>
      </c>
      <c r="V85" s="165">
        <v>6</v>
      </c>
      <c r="W85" s="165">
        <v>13</v>
      </c>
      <c r="X85" s="165">
        <v>9</v>
      </c>
      <c r="Y85" s="165">
        <v>0</v>
      </c>
      <c r="Z85" s="189">
        <v>0</v>
      </c>
      <c r="AA85" s="184">
        <v>51</v>
      </c>
      <c r="AB85" s="175">
        <v>1479</v>
      </c>
      <c r="AC85" s="174">
        <v>18</v>
      </c>
      <c r="AD85" s="174">
        <v>416</v>
      </c>
      <c r="AE85" s="174">
        <v>138</v>
      </c>
      <c r="AF85" s="174">
        <v>6</v>
      </c>
      <c r="AG85" s="174">
        <v>0</v>
      </c>
      <c r="AH85" s="174">
        <v>0</v>
      </c>
      <c r="AI85" s="174">
        <v>649</v>
      </c>
      <c r="AJ85" s="174">
        <v>92</v>
      </c>
      <c r="AK85" s="174">
        <v>65</v>
      </c>
      <c r="AL85" s="174">
        <v>95</v>
      </c>
      <c r="AM85" s="176">
        <v>664</v>
      </c>
    </row>
    <row r="86" spans="1:42" ht="41.25" customHeight="1">
      <c r="A86" s="164" t="s">
        <v>95</v>
      </c>
      <c r="B86" s="165" t="s">
        <v>88</v>
      </c>
      <c r="C86" s="165" t="s">
        <v>89</v>
      </c>
      <c r="D86" s="180">
        <v>302</v>
      </c>
      <c r="E86" s="188">
        <v>1</v>
      </c>
      <c r="F86" s="165">
        <v>0</v>
      </c>
      <c r="G86" s="165">
        <v>34</v>
      </c>
      <c r="H86" s="165">
        <v>0</v>
      </c>
      <c r="I86" s="165">
        <v>0</v>
      </c>
      <c r="J86" s="165">
        <v>53</v>
      </c>
      <c r="K86" s="165">
        <v>5</v>
      </c>
      <c r="L86" s="165">
        <v>9</v>
      </c>
      <c r="M86" s="165">
        <v>5</v>
      </c>
      <c r="N86" s="165">
        <v>0</v>
      </c>
      <c r="O86" s="165">
        <v>2</v>
      </c>
      <c r="P86" s="165">
        <v>7</v>
      </c>
      <c r="Q86" s="165">
        <v>35</v>
      </c>
      <c r="R86" s="165">
        <v>61</v>
      </c>
      <c r="S86" s="165">
        <v>21</v>
      </c>
      <c r="T86" s="165">
        <v>5</v>
      </c>
      <c r="U86" s="165">
        <v>38</v>
      </c>
      <c r="V86" s="165">
        <v>0</v>
      </c>
      <c r="W86" s="165">
        <v>9</v>
      </c>
      <c r="X86" s="165">
        <v>17</v>
      </c>
      <c r="Y86" s="165">
        <v>0</v>
      </c>
      <c r="Z86" s="189">
        <v>0</v>
      </c>
      <c r="AA86" s="184">
        <v>48</v>
      </c>
      <c r="AB86" s="175">
        <v>284</v>
      </c>
      <c r="AC86" s="174">
        <v>2</v>
      </c>
      <c r="AD86" s="174">
        <v>62</v>
      </c>
      <c r="AE86" s="174">
        <v>29</v>
      </c>
      <c r="AF86" s="174">
        <v>4</v>
      </c>
      <c r="AG86" s="174">
        <v>2</v>
      </c>
      <c r="AH86" s="174">
        <v>0</v>
      </c>
      <c r="AI86" s="174">
        <v>156</v>
      </c>
      <c r="AJ86" s="174">
        <v>13</v>
      </c>
      <c r="AK86" s="174">
        <v>5</v>
      </c>
      <c r="AL86" s="174">
        <v>11</v>
      </c>
      <c r="AM86" s="176">
        <v>106</v>
      </c>
    </row>
    <row r="87" spans="1:42" ht="41.25" customHeight="1">
      <c r="A87" s="164" t="s">
        <v>96</v>
      </c>
      <c r="B87" s="165" t="s">
        <v>88</v>
      </c>
      <c r="C87" s="165" t="s">
        <v>89</v>
      </c>
      <c r="D87" s="180">
        <v>523</v>
      </c>
      <c r="E87" s="188">
        <v>6</v>
      </c>
      <c r="F87" s="165">
        <v>0</v>
      </c>
      <c r="G87" s="165">
        <v>25</v>
      </c>
      <c r="H87" s="165">
        <v>0</v>
      </c>
      <c r="I87" s="165">
        <v>2</v>
      </c>
      <c r="J87" s="165">
        <v>32</v>
      </c>
      <c r="K87" s="165">
        <v>37</v>
      </c>
      <c r="L87" s="165">
        <v>9</v>
      </c>
      <c r="M87" s="165">
        <v>5</v>
      </c>
      <c r="N87" s="165">
        <v>0</v>
      </c>
      <c r="O87" s="165">
        <v>0</v>
      </c>
      <c r="P87" s="165">
        <v>0</v>
      </c>
      <c r="Q87" s="165">
        <v>25</v>
      </c>
      <c r="R87" s="165">
        <v>132</v>
      </c>
      <c r="S87" s="165">
        <v>179</v>
      </c>
      <c r="T87" s="165">
        <v>1</v>
      </c>
      <c r="U87" s="165">
        <v>53</v>
      </c>
      <c r="V87" s="165">
        <v>0</v>
      </c>
      <c r="W87" s="165">
        <v>15</v>
      </c>
      <c r="X87" s="165">
        <v>2</v>
      </c>
      <c r="Y87" s="165">
        <v>0</v>
      </c>
      <c r="Z87" s="189">
        <v>0</v>
      </c>
      <c r="AA87" s="184">
        <v>44</v>
      </c>
      <c r="AB87" s="175">
        <v>484</v>
      </c>
      <c r="AC87" s="174">
        <v>5</v>
      </c>
      <c r="AD87" s="174">
        <v>156</v>
      </c>
      <c r="AE87" s="174">
        <v>50</v>
      </c>
      <c r="AF87" s="174">
        <v>5</v>
      </c>
      <c r="AG87" s="174">
        <v>0</v>
      </c>
      <c r="AH87" s="174">
        <v>0</v>
      </c>
      <c r="AI87" s="174">
        <v>238</v>
      </c>
      <c r="AJ87" s="174">
        <v>3</v>
      </c>
      <c r="AK87" s="174">
        <v>2</v>
      </c>
      <c r="AL87" s="174">
        <v>25</v>
      </c>
      <c r="AM87" s="176">
        <v>214</v>
      </c>
    </row>
    <row r="88" spans="1:42" ht="41.25" customHeight="1">
      <c r="A88" s="164" t="s">
        <v>97</v>
      </c>
      <c r="B88" s="165" t="s">
        <v>88</v>
      </c>
      <c r="C88" s="165" t="s">
        <v>89</v>
      </c>
      <c r="D88" s="181">
        <v>5617</v>
      </c>
      <c r="E88" s="188">
        <v>4</v>
      </c>
      <c r="F88" s="165">
        <v>0</v>
      </c>
      <c r="G88" s="165">
        <v>201</v>
      </c>
      <c r="H88" s="165">
        <v>0</v>
      </c>
      <c r="I88" s="165">
        <v>39</v>
      </c>
      <c r="J88" s="165">
        <v>54</v>
      </c>
      <c r="K88" s="165">
        <v>502</v>
      </c>
      <c r="L88" s="165">
        <v>91</v>
      </c>
      <c r="M88" s="165">
        <v>119</v>
      </c>
      <c r="N88" s="165">
        <v>81</v>
      </c>
      <c r="O88" s="165">
        <v>6</v>
      </c>
      <c r="P88" s="165">
        <v>14</v>
      </c>
      <c r="Q88" s="165">
        <v>214</v>
      </c>
      <c r="R88" s="166">
        <v>3117</v>
      </c>
      <c r="S88" s="165">
        <v>503</v>
      </c>
      <c r="T88" s="165">
        <v>51</v>
      </c>
      <c r="U88" s="165">
        <v>501</v>
      </c>
      <c r="V88" s="165">
        <v>2</v>
      </c>
      <c r="W88" s="165">
        <v>73</v>
      </c>
      <c r="X88" s="165">
        <v>45</v>
      </c>
      <c r="Y88" s="165">
        <v>0</v>
      </c>
      <c r="Z88" s="189">
        <v>0</v>
      </c>
      <c r="AA88" s="184">
        <v>41</v>
      </c>
      <c r="AB88" s="175">
        <v>5297</v>
      </c>
      <c r="AC88" s="174">
        <v>29</v>
      </c>
      <c r="AD88" s="174">
        <v>1555</v>
      </c>
      <c r="AE88" s="174">
        <v>370</v>
      </c>
      <c r="AF88" s="174">
        <v>26</v>
      </c>
      <c r="AG88" s="174">
        <v>4</v>
      </c>
      <c r="AH88" s="174">
        <v>0</v>
      </c>
      <c r="AI88" s="174">
        <v>2319</v>
      </c>
      <c r="AJ88" s="174">
        <v>228</v>
      </c>
      <c r="AK88" s="174">
        <v>177</v>
      </c>
      <c r="AL88" s="174">
        <v>589</v>
      </c>
      <c r="AM88" s="176">
        <v>2182</v>
      </c>
      <c r="AN88" s="25"/>
      <c r="AO88" s="25"/>
      <c r="AP88" s="25"/>
    </row>
    <row r="89" spans="1:42" ht="41.25" customHeight="1">
      <c r="A89" s="164" t="s">
        <v>98</v>
      </c>
      <c r="B89" s="165" t="s">
        <v>88</v>
      </c>
      <c r="C89" s="165" t="s">
        <v>89</v>
      </c>
      <c r="D89" s="180">
        <v>199</v>
      </c>
      <c r="E89" s="188">
        <v>1</v>
      </c>
      <c r="F89" s="165">
        <v>0</v>
      </c>
      <c r="G89" s="165">
        <v>10</v>
      </c>
      <c r="H89" s="165">
        <v>0</v>
      </c>
      <c r="I89" s="165">
        <v>0</v>
      </c>
      <c r="J89" s="165">
        <v>8</v>
      </c>
      <c r="K89" s="165">
        <v>5</v>
      </c>
      <c r="L89" s="165">
        <v>0</v>
      </c>
      <c r="M89" s="165">
        <v>14</v>
      </c>
      <c r="N89" s="165">
        <v>0</v>
      </c>
      <c r="O89" s="165">
        <v>3</v>
      </c>
      <c r="P89" s="165">
        <v>0</v>
      </c>
      <c r="Q89" s="165">
        <v>0</v>
      </c>
      <c r="R89" s="165">
        <v>70</v>
      </c>
      <c r="S89" s="165">
        <v>60</v>
      </c>
      <c r="T89" s="165">
        <v>15</v>
      </c>
      <c r="U89" s="165">
        <v>4</v>
      </c>
      <c r="V89" s="165">
        <v>0</v>
      </c>
      <c r="W89" s="165">
        <v>1</v>
      </c>
      <c r="X89" s="165">
        <v>8</v>
      </c>
      <c r="Y89" s="165">
        <v>0</v>
      </c>
      <c r="Z89" s="189">
        <v>0</v>
      </c>
      <c r="AA89" s="184">
        <v>43</v>
      </c>
      <c r="AB89" s="175">
        <v>191</v>
      </c>
      <c r="AC89" s="174">
        <v>3</v>
      </c>
      <c r="AD89" s="174">
        <v>46</v>
      </c>
      <c r="AE89" s="174">
        <v>16</v>
      </c>
      <c r="AF89" s="174">
        <v>7</v>
      </c>
      <c r="AG89" s="174">
        <v>0</v>
      </c>
      <c r="AH89" s="174">
        <v>0</v>
      </c>
      <c r="AI89" s="174">
        <v>90</v>
      </c>
      <c r="AJ89" s="174">
        <v>5</v>
      </c>
      <c r="AK89" s="174">
        <v>11</v>
      </c>
      <c r="AL89" s="174">
        <v>13</v>
      </c>
      <c r="AM89" s="176">
        <v>70</v>
      </c>
    </row>
    <row r="90" spans="1:42" ht="41.25" customHeight="1">
      <c r="A90" s="164" t="s">
        <v>99</v>
      </c>
      <c r="B90" s="165" t="s">
        <v>88</v>
      </c>
      <c r="C90" s="165" t="s">
        <v>89</v>
      </c>
      <c r="D90" s="180">
        <v>90</v>
      </c>
      <c r="E90" s="188">
        <v>4</v>
      </c>
      <c r="F90" s="165">
        <v>0</v>
      </c>
      <c r="G90" s="165">
        <v>1</v>
      </c>
      <c r="H90" s="165">
        <v>0</v>
      </c>
      <c r="I90" s="165">
        <v>0</v>
      </c>
      <c r="J90" s="165">
        <v>0</v>
      </c>
      <c r="K90" s="165">
        <v>4</v>
      </c>
      <c r="L90" s="165">
        <v>2</v>
      </c>
      <c r="M90" s="165">
        <v>0</v>
      </c>
      <c r="N90" s="165">
        <v>0</v>
      </c>
      <c r="O90" s="165">
        <v>0</v>
      </c>
      <c r="P90" s="165">
        <v>0</v>
      </c>
      <c r="Q90" s="165">
        <v>0</v>
      </c>
      <c r="R90" s="165">
        <v>30</v>
      </c>
      <c r="S90" s="165">
        <v>27</v>
      </c>
      <c r="T90" s="165">
        <v>15</v>
      </c>
      <c r="U90" s="165">
        <v>2</v>
      </c>
      <c r="V90" s="165">
        <v>0</v>
      </c>
      <c r="W90" s="165">
        <v>0</v>
      </c>
      <c r="X90" s="165">
        <v>5</v>
      </c>
      <c r="Y90" s="165">
        <v>0</v>
      </c>
      <c r="Z90" s="189">
        <v>0</v>
      </c>
      <c r="AA90" s="184">
        <v>60</v>
      </c>
      <c r="AB90" s="175">
        <v>84</v>
      </c>
      <c r="AC90" s="174">
        <v>0</v>
      </c>
      <c r="AD90" s="174">
        <v>19</v>
      </c>
      <c r="AE90" s="174">
        <v>15</v>
      </c>
      <c r="AF90" s="174">
        <v>0</v>
      </c>
      <c r="AG90" s="174">
        <v>1</v>
      </c>
      <c r="AH90" s="174">
        <v>0</v>
      </c>
      <c r="AI90" s="174">
        <v>42</v>
      </c>
      <c r="AJ90" s="174">
        <v>1</v>
      </c>
      <c r="AK90" s="174">
        <v>0</v>
      </c>
      <c r="AL90" s="174">
        <v>6</v>
      </c>
      <c r="AM90" s="176">
        <v>35</v>
      </c>
    </row>
    <row r="91" spans="1:42" ht="41.25" customHeight="1">
      <c r="A91" s="164" t="s">
        <v>100</v>
      </c>
      <c r="B91" s="165" t="s">
        <v>101</v>
      </c>
      <c r="C91" s="165" t="s">
        <v>102</v>
      </c>
      <c r="D91" s="181">
        <v>2124</v>
      </c>
      <c r="E91" s="188">
        <v>7</v>
      </c>
      <c r="F91" s="165">
        <v>0</v>
      </c>
      <c r="G91" s="165">
        <v>82</v>
      </c>
      <c r="H91" s="165">
        <v>0</v>
      </c>
      <c r="I91" s="165">
        <v>7</v>
      </c>
      <c r="J91" s="165">
        <v>16</v>
      </c>
      <c r="K91" s="165">
        <v>25</v>
      </c>
      <c r="L91" s="165">
        <v>5</v>
      </c>
      <c r="M91" s="165">
        <v>38</v>
      </c>
      <c r="N91" s="165">
        <v>5</v>
      </c>
      <c r="O91" s="165">
        <v>3</v>
      </c>
      <c r="P91" s="165">
        <v>0</v>
      </c>
      <c r="Q91" s="165">
        <v>39</v>
      </c>
      <c r="R91" s="166">
        <v>1350</v>
      </c>
      <c r="S91" s="165">
        <v>358</v>
      </c>
      <c r="T91" s="165">
        <v>6</v>
      </c>
      <c r="U91" s="165">
        <v>171</v>
      </c>
      <c r="V91" s="165">
        <v>1</v>
      </c>
      <c r="W91" s="165">
        <v>9</v>
      </c>
      <c r="X91" s="165">
        <v>2</v>
      </c>
      <c r="Y91" s="165">
        <v>0</v>
      </c>
      <c r="Z91" s="189">
        <v>0</v>
      </c>
      <c r="AA91" s="184">
        <v>25</v>
      </c>
      <c r="AB91" s="175">
        <v>2057</v>
      </c>
      <c r="AC91" s="174">
        <v>14</v>
      </c>
      <c r="AD91" s="174">
        <v>5</v>
      </c>
      <c r="AE91" s="174">
        <v>8</v>
      </c>
      <c r="AF91" s="174">
        <v>62</v>
      </c>
      <c r="AG91" s="174">
        <v>4</v>
      </c>
      <c r="AH91" s="174">
        <v>0</v>
      </c>
      <c r="AI91" s="174">
        <v>1796</v>
      </c>
      <c r="AJ91" s="174">
        <v>100</v>
      </c>
      <c r="AK91" s="174">
        <v>45</v>
      </c>
      <c r="AL91" s="174">
        <v>23</v>
      </c>
      <c r="AM91" s="176">
        <v>127</v>
      </c>
    </row>
    <row r="92" spans="1:42" ht="41.25" customHeight="1">
      <c r="A92" s="164" t="s">
        <v>103</v>
      </c>
      <c r="B92" s="165" t="s">
        <v>101</v>
      </c>
      <c r="C92" s="165" t="s">
        <v>102</v>
      </c>
      <c r="D92" s="181">
        <v>1201</v>
      </c>
      <c r="E92" s="188">
        <v>7</v>
      </c>
      <c r="F92" s="165">
        <v>0</v>
      </c>
      <c r="G92" s="165">
        <v>5</v>
      </c>
      <c r="H92" s="165">
        <v>2</v>
      </c>
      <c r="I92" s="165">
        <v>1</v>
      </c>
      <c r="J92" s="165">
        <v>13</v>
      </c>
      <c r="K92" s="165">
        <v>60</v>
      </c>
      <c r="L92" s="165">
        <v>0</v>
      </c>
      <c r="M92" s="165">
        <v>24</v>
      </c>
      <c r="N92" s="165">
        <v>0</v>
      </c>
      <c r="O92" s="165">
        <v>0</v>
      </c>
      <c r="P92" s="165">
        <v>0</v>
      </c>
      <c r="Q92" s="165">
        <v>8</v>
      </c>
      <c r="R92" s="165">
        <v>697</v>
      </c>
      <c r="S92" s="165">
        <v>204</v>
      </c>
      <c r="T92" s="165">
        <v>11</v>
      </c>
      <c r="U92" s="165">
        <v>156</v>
      </c>
      <c r="V92" s="165">
        <v>2</v>
      </c>
      <c r="W92" s="165">
        <v>1</v>
      </c>
      <c r="X92" s="165">
        <v>2</v>
      </c>
      <c r="Y92" s="165">
        <v>8</v>
      </c>
      <c r="Z92" s="189">
        <v>0</v>
      </c>
      <c r="AA92" s="184">
        <v>26</v>
      </c>
      <c r="AB92" s="175">
        <v>1157</v>
      </c>
      <c r="AC92" s="174">
        <v>26</v>
      </c>
      <c r="AD92" s="174">
        <v>1</v>
      </c>
      <c r="AE92" s="174">
        <v>8</v>
      </c>
      <c r="AF92" s="174">
        <v>43</v>
      </c>
      <c r="AG92" s="174">
        <v>0</v>
      </c>
      <c r="AH92" s="174">
        <v>0</v>
      </c>
      <c r="AI92" s="174">
        <v>897</v>
      </c>
      <c r="AJ92" s="174">
        <v>137</v>
      </c>
      <c r="AK92" s="174">
        <v>35</v>
      </c>
      <c r="AL92" s="174">
        <v>10</v>
      </c>
      <c r="AM92" s="176">
        <v>172</v>
      </c>
      <c r="AN92" s="25"/>
      <c r="AO92" s="25"/>
      <c r="AP92" s="25"/>
    </row>
    <row r="93" spans="1:42" ht="41.25" customHeight="1">
      <c r="A93" s="164" t="s">
        <v>104</v>
      </c>
      <c r="B93" s="165" t="s">
        <v>101</v>
      </c>
      <c r="C93" s="165" t="s">
        <v>102</v>
      </c>
      <c r="D93" s="181">
        <v>1294</v>
      </c>
      <c r="E93" s="188">
        <v>2</v>
      </c>
      <c r="F93" s="165">
        <v>0</v>
      </c>
      <c r="G93" s="165">
        <v>16</v>
      </c>
      <c r="H93" s="165">
        <v>0</v>
      </c>
      <c r="I93" s="165">
        <v>2</v>
      </c>
      <c r="J93" s="165">
        <v>2</v>
      </c>
      <c r="K93" s="165">
        <v>35</v>
      </c>
      <c r="L93" s="165">
        <v>9</v>
      </c>
      <c r="M93" s="165">
        <v>19</v>
      </c>
      <c r="N93" s="165">
        <v>0</v>
      </c>
      <c r="O93" s="165">
        <v>0</v>
      </c>
      <c r="P93" s="165">
        <v>3</v>
      </c>
      <c r="Q93" s="165">
        <v>16</v>
      </c>
      <c r="R93" s="165">
        <v>913</v>
      </c>
      <c r="S93" s="165">
        <v>97</v>
      </c>
      <c r="T93" s="165">
        <v>25</v>
      </c>
      <c r="U93" s="165">
        <v>132</v>
      </c>
      <c r="V93" s="165">
        <v>2</v>
      </c>
      <c r="W93" s="165">
        <v>19</v>
      </c>
      <c r="X93" s="165">
        <v>2</v>
      </c>
      <c r="Y93" s="165">
        <v>0</v>
      </c>
      <c r="Z93" s="189">
        <v>0</v>
      </c>
      <c r="AA93" s="184">
        <v>33</v>
      </c>
      <c r="AB93" s="175">
        <v>1227</v>
      </c>
      <c r="AC93" s="174">
        <v>17</v>
      </c>
      <c r="AD93" s="174">
        <v>5</v>
      </c>
      <c r="AE93" s="174">
        <v>10</v>
      </c>
      <c r="AF93" s="174">
        <v>16</v>
      </c>
      <c r="AG93" s="174">
        <v>0</v>
      </c>
      <c r="AH93" s="174">
        <v>0</v>
      </c>
      <c r="AI93" s="174">
        <v>1063</v>
      </c>
      <c r="AJ93" s="174">
        <v>76</v>
      </c>
      <c r="AK93" s="174">
        <v>29</v>
      </c>
      <c r="AL93" s="174">
        <v>11</v>
      </c>
      <c r="AM93" s="176">
        <v>108</v>
      </c>
      <c r="AN93" s="25"/>
      <c r="AO93" s="25"/>
      <c r="AP93" s="25"/>
    </row>
    <row r="94" spans="1:42" ht="41.25" customHeight="1">
      <c r="A94" s="164" t="s">
        <v>105</v>
      </c>
      <c r="B94" s="165" t="s">
        <v>101</v>
      </c>
      <c r="C94" s="165" t="s">
        <v>102</v>
      </c>
      <c r="D94" s="180">
        <v>176</v>
      </c>
      <c r="E94" s="188">
        <v>1</v>
      </c>
      <c r="F94" s="165">
        <v>0</v>
      </c>
      <c r="G94" s="165">
        <v>29</v>
      </c>
      <c r="H94" s="165">
        <v>0</v>
      </c>
      <c r="I94" s="165">
        <v>0</v>
      </c>
      <c r="J94" s="165">
        <v>3</v>
      </c>
      <c r="K94" s="165">
        <v>0</v>
      </c>
      <c r="L94" s="165">
        <v>1</v>
      </c>
      <c r="M94" s="165">
        <v>1</v>
      </c>
      <c r="N94" s="165">
        <v>0</v>
      </c>
      <c r="O94" s="165">
        <v>0</v>
      </c>
      <c r="P94" s="165">
        <v>0</v>
      </c>
      <c r="Q94" s="165">
        <v>9</v>
      </c>
      <c r="R94" s="165">
        <v>19</v>
      </c>
      <c r="S94" s="165">
        <v>8</v>
      </c>
      <c r="T94" s="165">
        <v>0</v>
      </c>
      <c r="U94" s="165">
        <v>98</v>
      </c>
      <c r="V94" s="165">
        <v>6</v>
      </c>
      <c r="W94" s="165">
        <v>1</v>
      </c>
      <c r="X94" s="165">
        <v>0</v>
      </c>
      <c r="Y94" s="165">
        <v>0</v>
      </c>
      <c r="Z94" s="189">
        <v>0</v>
      </c>
      <c r="AA94" s="184">
        <v>33</v>
      </c>
      <c r="AB94" s="175">
        <v>171</v>
      </c>
      <c r="AC94" s="174">
        <v>1</v>
      </c>
      <c r="AD94" s="174">
        <v>1</v>
      </c>
      <c r="AE94" s="174">
        <v>3</v>
      </c>
      <c r="AF94" s="174">
        <v>12</v>
      </c>
      <c r="AG94" s="174">
        <v>0</v>
      </c>
      <c r="AH94" s="174">
        <v>0</v>
      </c>
      <c r="AI94" s="174">
        <v>124</v>
      </c>
      <c r="AJ94" s="174">
        <v>17</v>
      </c>
      <c r="AK94" s="174">
        <v>6</v>
      </c>
      <c r="AL94" s="174">
        <v>7</v>
      </c>
      <c r="AM94" s="176">
        <v>22</v>
      </c>
    </row>
    <row r="95" spans="1:42" ht="41.25" customHeight="1">
      <c r="A95" s="164" t="s">
        <v>106</v>
      </c>
      <c r="B95" s="165" t="s">
        <v>101</v>
      </c>
      <c r="C95" s="165" t="s">
        <v>102</v>
      </c>
      <c r="D95" s="181">
        <v>5449</v>
      </c>
      <c r="E95" s="188">
        <v>69</v>
      </c>
      <c r="F95" s="165">
        <v>0</v>
      </c>
      <c r="G95" s="165">
        <v>263</v>
      </c>
      <c r="H95" s="165">
        <v>0</v>
      </c>
      <c r="I95" s="165">
        <v>2</v>
      </c>
      <c r="J95" s="165">
        <v>56</v>
      </c>
      <c r="K95" s="165">
        <v>88</v>
      </c>
      <c r="L95" s="165">
        <v>21</v>
      </c>
      <c r="M95" s="165">
        <v>61</v>
      </c>
      <c r="N95" s="165">
        <v>0</v>
      </c>
      <c r="O95" s="165">
        <v>0</v>
      </c>
      <c r="P95" s="165">
        <v>3</v>
      </c>
      <c r="Q95" s="165">
        <v>21</v>
      </c>
      <c r="R95" s="166">
        <v>3548</v>
      </c>
      <c r="S95" s="165">
        <v>684</v>
      </c>
      <c r="T95" s="165">
        <v>18</v>
      </c>
      <c r="U95" s="165">
        <v>531</v>
      </c>
      <c r="V95" s="165">
        <v>39</v>
      </c>
      <c r="W95" s="165">
        <v>41</v>
      </c>
      <c r="X95" s="165">
        <v>4</v>
      </c>
      <c r="Y95" s="165">
        <v>0</v>
      </c>
      <c r="Z95" s="189">
        <v>0</v>
      </c>
      <c r="AA95" s="184">
        <v>26</v>
      </c>
      <c r="AB95" s="175">
        <v>5263</v>
      </c>
      <c r="AC95" s="174">
        <v>44</v>
      </c>
      <c r="AD95" s="174">
        <v>28</v>
      </c>
      <c r="AE95" s="174">
        <v>30</v>
      </c>
      <c r="AF95" s="174">
        <v>46</v>
      </c>
      <c r="AG95" s="174">
        <v>0</v>
      </c>
      <c r="AH95" s="174">
        <v>0</v>
      </c>
      <c r="AI95" s="174">
        <v>4401</v>
      </c>
      <c r="AJ95" s="174">
        <v>243</v>
      </c>
      <c r="AK95" s="174">
        <v>450</v>
      </c>
      <c r="AL95" s="174">
        <v>21</v>
      </c>
      <c r="AM95" s="176">
        <v>345</v>
      </c>
    </row>
    <row r="96" spans="1:42" ht="41.25" customHeight="1">
      <c r="A96" s="164" t="s">
        <v>107</v>
      </c>
      <c r="B96" s="165" t="s">
        <v>101</v>
      </c>
      <c r="C96" s="165" t="s">
        <v>102</v>
      </c>
      <c r="D96" s="180">
        <v>163</v>
      </c>
      <c r="E96" s="188">
        <v>0</v>
      </c>
      <c r="F96" s="165">
        <v>0</v>
      </c>
      <c r="G96" s="165">
        <v>0</v>
      </c>
      <c r="H96" s="165">
        <v>0</v>
      </c>
      <c r="I96" s="165">
        <v>0</v>
      </c>
      <c r="J96" s="165">
        <v>0</v>
      </c>
      <c r="K96" s="165">
        <v>2</v>
      </c>
      <c r="L96" s="165">
        <v>0</v>
      </c>
      <c r="M96" s="165">
        <v>0</v>
      </c>
      <c r="N96" s="165">
        <v>0</v>
      </c>
      <c r="O96" s="165">
        <v>0</v>
      </c>
      <c r="P96" s="165">
        <v>0</v>
      </c>
      <c r="Q96" s="165">
        <v>0</v>
      </c>
      <c r="R96" s="165">
        <v>91</v>
      </c>
      <c r="S96" s="165">
        <v>16</v>
      </c>
      <c r="T96" s="165">
        <v>0</v>
      </c>
      <c r="U96" s="165">
        <v>38</v>
      </c>
      <c r="V96" s="165">
        <v>0</v>
      </c>
      <c r="W96" s="165">
        <v>15</v>
      </c>
      <c r="X96" s="165">
        <v>1</v>
      </c>
      <c r="Y96" s="165">
        <v>0</v>
      </c>
      <c r="Z96" s="189">
        <v>0</v>
      </c>
      <c r="AA96" s="184">
        <v>40</v>
      </c>
      <c r="AB96" s="175">
        <v>160</v>
      </c>
      <c r="AC96" s="174">
        <v>0</v>
      </c>
      <c r="AD96" s="174">
        <v>1</v>
      </c>
      <c r="AE96" s="174">
        <v>2</v>
      </c>
      <c r="AF96" s="174">
        <v>0</v>
      </c>
      <c r="AG96" s="174">
        <v>0</v>
      </c>
      <c r="AH96" s="174">
        <v>0</v>
      </c>
      <c r="AI96" s="174">
        <v>143</v>
      </c>
      <c r="AJ96" s="174">
        <v>10</v>
      </c>
      <c r="AK96" s="174">
        <v>2</v>
      </c>
      <c r="AL96" s="174">
        <v>2</v>
      </c>
      <c r="AM96" s="176">
        <v>13</v>
      </c>
    </row>
    <row r="97" spans="1:42" ht="41.25" customHeight="1">
      <c r="A97" s="164" t="s">
        <v>108</v>
      </c>
      <c r="B97" s="165" t="s">
        <v>101</v>
      </c>
      <c r="C97" s="165" t="s">
        <v>102</v>
      </c>
      <c r="D97" s="180">
        <v>179</v>
      </c>
      <c r="E97" s="188">
        <v>2</v>
      </c>
      <c r="F97" s="165">
        <v>0</v>
      </c>
      <c r="G97" s="165">
        <v>0</v>
      </c>
      <c r="H97" s="165">
        <v>0</v>
      </c>
      <c r="I97" s="165">
        <v>0</v>
      </c>
      <c r="J97" s="165">
        <v>0</v>
      </c>
      <c r="K97" s="165">
        <v>4</v>
      </c>
      <c r="L97" s="165">
        <v>0</v>
      </c>
      <c r="M97" s="165">
        <v>0</v>
      </c>
      <c r="N97" s="165">
        <v>0</v>
      </c>
      <c r="O97" s="165">
        <v>0</v>
      </c>
      <c r="P97" s="165">
        <v>0</v>
      </c>
      <c r="Q97" s="165">
        <v>0</v>
      </c>
      <c r="R97" s="165">
        <v>34</v>
      </c>
      <c r="S97" s="165">
        <v>136</v>
      </c>
      <c r="T97" s="165">
        <v>0</v>
      </c>
      <c r="U97" s="165">
        <v>3</v>
      </c>
      <c r="V97" s="165">
        <v>0</v>
      </c>
      <c r="W97" s="165">
        <v>0</v>
      </c>
      <c r="X97" s="165">
        <v>0</v>
      </c>
      <c r="Y97" s="165">
        <v>0</v>
      </c>
      <c r="Z97" s="189">
        <v>0</v>
      </c>
      <c r="AA97" s="184">
        <v>53</v>
      </c>
      <c r="AB97" s="175">
        <v>179</v>
      </c>
      <c r="AC97" s="174">
        <v>2</v>
      </c>
      <c r="AD97" s="174">
        <v>1</v>
      </c>
      <c r="AE97" s="174">
        <v>1</v>
      </c>
      <c r="AF97" s="174">
        <v>6</v>
      </c>
      <c r="AG97" s="174">
        <v>0</v>
      </c>
      <c r="AH97" s="174">
        <v>0</v>
      </c>
      <c r="AI97" s="174">
        <v>96</v>
      </c>
      <c r="AJ97" s="174">
        <v>72</v>
      </c>
      <c r="AK97" s="174">
        <v>1</v>
      </c>
      <c r="AL97" s="174">
        <v>0</v>
      </c>
      <c r="AM97" s="176">
        <v>76</v>
      </c>
      <c r="AN97" s="25"/>
      <c r="AO97" s="25"/>
      <c r="AP97" s="25"/>
    </row>
    <row r="98" spans="1:42" ht="41.25" customHeight="1">
      <c r="A98" s="164" t="s">
        <v>109</v>
      </c>
      <c r="B98" s="165" t="s">
        <v>101</v>
      </c>
      <c r="C98" s="165" t="s">
        <v>102</v>
      </c>
      <c r="D98" s="181">
        <v>4695</v>
      </c>
      <c r="E98" s="188">
        <v>12</v>
      </c>
      <c r="F98" s="165">
        <v>0</v>
      </c>
      <c r="G98" s="165">
        <v>69</v>
      </c>
      <c r="H98" s="165">
        <v>0</v>
      </c>
      <c r="I98" s="165">
        <v>1</v>
      </c>
      <c r="J98" s="165">
        <v>96</v>
      </c>
      <c r="K98" s="165">
        <v>385</v>
      </c>
      <c r="L98" s="165">
        <v>89</v>
      </c>
      <c r="M98" s="165">
        <v>55</v>
      </c>
      <c r="N98" s="165">
        <v>5</v>
      </c>
      <c r="O98" s="165">
        <v>1</v>
      </c>
      <c r="P98" s="165">
        <v>0</v>
      </c>
      <c r="Q98" s="165">
        <v>73</v>
      </c>
      <c r="R98" s="166">
        <v>3259</v>
      </c>
      <c r="S98" s="165">
        <v>373</v>
      </c>
      <c r="T98" s="165">
        <v>1</v>
      </c>
      <c r="U98" s="165">
        <v>211</v>
      </c>
      <c r="V98" s="165">
        <v>9</v>
      </c>
      <c r="W98" s="165">
        <v>53</v>
      </c>
      <c r="X98" s="165">
        <v>3</v>
      </c>
      <c r="Y98" s="165">
        <v>0</v>
      </c>
      <c r="Z98" s="189">
        <v>0</v>
      </c>
      <c r="AA98" s="184">
        <v>29</v>
      </c>
      <c r="AB98" s="175">
        <v>4506</v>
      </c>
      <c r="AC98" s="174">
        <v>19</v>
      </c>
      <c r="AD98" s="174">
        <v>26</v>
      </c>
      <c r="AE98" s="174">
        <v>42</v>
      </c>
      <c r="AF98" s="174">
        <v>67</v>
      </c>
      <c r="AG98" s="174">
        <v>3</v>
      </c>
      <c r="AH98" s="174">
        <v>0</v>
      </c>
      <c r="AI98" s="174">
        <v>3943</v>
      </c>
      <c r="AJ98" s="174">
        <v>196</v>
      </c>
      <c r="AK98" s="174">
        <v>157</v>
      </c>
      <c r="AL98" s="174">
        <v>53</v>
      </c>
      <c r="AM98" s="176">
        <v>283</v>
      </c>
    </row>
    <row r="99" spans="1:42" ht="41.25" customHeight="1">
      <c r="A99" s="164" t="s">
        <v>110</v>
      </c>
      <c r="B99" s="165" t="s">
        <v>101</v>
      </c>
      <c r="C99" s="165" t="s">
        <v>102</v>
      </c>
      <c r="D99" s="181">
        <v>1358</v>
      </c>
      <c r="E99" s="188">
        <v>22</v>
      </c>
      <c r="F99" s="165">
        <v>0</v>
      </c>
      <c r="G99" s="165">
        <v>69</v>
      </c>
      <c r="H99" s="165">
        <v>0</v>
      </c>
      <c r="I99" s="165">
        <v>4</v>
      </c>
      <c r="J99" s="165">
        <v>3</v>
      </c>
      <c r="K99" s="165">
        <v>18</v>
      </c>
      <c r="L99" s="165">
        <v>1</v>
      </c>
      <c r="M99" s="165">
        <v>26</v>
      </c>
      <c r="N99" s="165">
        <v>0</v>
      </c>
      <c r="O99" s="165">
        <v>1</v>
      </c>
      <c r="P99" s="165">
        <v>2</v>
      </c>
      <c r="Q99" s="165">
        <v>14</v>
      </c>
      <c r="R99" s="165">
        <v>817</v>
      </c>
      <c r="S99" s="165">
        <v>96</v>
      </c>
      <c r="T99" s="165">
        <v>10</v>
      </c>
      <c r="U99" s="165">
        <v>265</v>
      </c>
      <c r="V99" s="165">
        <v>5</v>
      </c>
      <c r="W99" s="165">
        <v>2</v>
      </c>
      <c r="X99" s="165">
        <v>3</v>
      </c>
      <c r="Y99" s="165">
        <v>0</v>
      </c>
      <c r="Z99" s="189">
        <v>0</v>
      </c>
      <c r="AA99" s="184">
        <v>40</v>
      </c>
      <c r="AB99" s="175">
        <v>1319</v>
      </c>
      <c r="AC99" s="174">
        <v>16</v>
      </c>
      <c r="AD99" s="174">
        <v>7</v>
      </c>
      <c r="AE99" s="174">
        <v>5</v>
      </c>
      <c r="AF99" s="174">
        <v>17</v>
      </c>
      <c r="AG99" s="174">
        <v>0</v>
      </c>
      <c r="AH99" s="174">
        <v>0</v>
      </c>
      <c r="AI99" s="174">
        <v>1182</v>
      </c>
      <c r="AJ99" s="174">
        <v>48</v>
      </c>
      <c r="AK99" s="174">
        <v>32</v>
      </c>
      <c r="AL99" s="174">
        <v>12</v>
      </c>
      <c r="AM99" s="176">
        <v>76</v>
      </c>
    </row>
    <row r="100" spans="1:42" ht="41.25" customHeight="1">
      <c r="A100" s="164" t="s">
        <v>111</v>
      </c>
      <c r="B100" s="165" t="s">
        <v>101</v>
      </c>
      <c r="C100" s="165" t="s">
        <v>102</v>
      </c>
      <c r="D100" s="181">
        <v>5528</v>
      </c>
      <c r="E100" s="188">
        <v>9</v>
      </c>
      <c r="F100" s="165">
        <v>1</v>
      </c>
      <c r="G100" s="165">
        <v>251</v>
      </c>
      <c r="H100" s="165">
        <v>0</v>
      </c>
      <c r="I100" s="165">
        <v>27</v>
      </c>
      <c r="J100" s="165">
        <v>54</v>
      </c>
      <c r="K100" s="165">
        <v>80</v>
      </c>
      <c r="L100" s="165">
        <v>18</v>
      </c>
      <c r="M100" s="165">
        <v>140</v>
      </c>
      <c r="N100" s="165">
        <v>0</v>
      </c>
      <c r="O100" s="165">
        <v>0</v>
      </c>
      <c r="P100" s="165">
        <v>0</v>
      </c>
      <c r="Q100" s="165">
        <v>165</v>
      </c>
      <c r="R100" s="166">
        <v>3362</v>
      </c>
      <c r="S100" s="165">
        <v>574</v>
      </c>
      <c r="T100" s="165">
        <v>21</v>
      </c>
      <c r="U100" s="165">
        <v>768</v>
      </c>
      <c r="V100" s="165">
        <v>18</v>
      </c>
      <c r="W100" s="165">
        <v>29</v>
      </c>
      <c r="X100" s="165">
        <v>11</v>
      </c>
      <c r="Y100" s="165">
        <v>0</v>
      </c>
      <c r="Z100" s="189">
        <v>0</v>
      </c>
      <c r="AA100" s="184">
        <v>22</v>
      </c>
      <c r="AB100" s="175">
        <v>5264</v>
      </c>
      <c r="AC100" s="174">
        <v>34</v>
      </c>
      <c r="AD100" s="174">
        <v>13</v>
      </c>
      <c r="AE100" s="174">
        <v>34</v>
      </c>
      <c r="AF100" s="174">
        <v>58</v>
      </c>
      <c r="AG100" s="174">
        <v>2</v>
      </c>
      <c r="AH100" s="174">
        <v>0</v>
      </c>
      <c r="AI100" s="174">
        <v>3619</v>
      </c>
      <c r="AJ100" s="174">
        <v>1266</v>
      </c>
      <c r="AK100" s="174">
        <v>183</v>
      </c>
      <c r="AL100" s="174">
        <v>55</v>
      </c>
      <c r="AM100" s="176">
        <v>1347</v>
      </c>
    </row>
    <row r="101" spans="1:42" ht="41.25" customHeight="1">
      <c r="A101" s="164" t="s">
        <v>112</v>
      </c>
      <c r="B101" s="165" t="s">
        <v>101</v>
      </c>
      <c r="C101" s="165" t="s">
        <v>102</v>
      </c>
      <c r="D101" s="180">
        <v>955</v>
      </c>
      <c r="E101" s="188">
        <v>5</v>
      </c>
      <c r="F101" s="165">
        <v>2</v>
      </c>
      <c r="G101" s="165">
        <v>5</v>
      </c>
      <c r="H101" s="165">
        <v>0</v>
      </c>
      <c r="I101" s="165">
        <v>0</v>
      </c>
      <c r="J101" s="165">
        <v>15</v>
      </c>
      <c r="K101" s="165">
        <v>66</v>
      </c>
      <c r="L101" s="165">
        <v>3</v>
      </c>
      <c r="M101" s="165">
        <v>7</v>
      </c>
      <c r="N101" s="165">
        <v>0</v>
      </c>
      <c r="O101" s="165">
        <v>3</v>
      </c>
      <c r="P101" s="165">
        <v>2</v>
      </c>
      <c r="Q101" s="165">
        <v>10</v>
      </c>
      <c r="R101" s="165">
        <v>416</v>
      </c>
      <c r="S101" s="165">
        <v>282</v>
      </c>
      <c r="T101" s="165">
        <v>2</v>
      </c>
      <c r="U101" s="165">
        <v>119</v>
      </c>
      <c r="V101" s="165">
        <v>11</v>
      </c>
      <c r="W101" s="165">
        <v>4</v>
      </c>
      <c r="X101" s="165">
        <v>3</v>
      </c>
      <c r="Y101" s="165">
        <v>0</v>
      </c>
      <c r="Z101" s="189">
        <v>0</v>
      </c>
      <c r="AA101" s="184">
        <v>37</v>
      </c>
      <c r="AB101" s="175">
        <v>922</v>
      </c>
      <c r="AC101" s="174">
        <v>10</v>
      </c>
      <c r="AD101" s="174">
        <v>3</v>
      </c>
      <c r="AE101" s="174">
        <v>8</v>
      </c>
      <c r="AF101" s="174">
        <v>16</v>
      </c>
      <c r="AG101" s="174">
        <v>1</v>
      </c>
      <c r="AH101" s="174">
        <v>0</v>
      </c>
      <c r="AI101" s="174">
        <v>772</v>
      </c>
      <c r="AJ101" s="174">
        <v>43</v>
      </c>
      <c r="AK101" s="174">
        <v>56</v>
      </c>
      <c r="AL101" s="174">
        <v>13</v>
      </c>
      <c r="AM101" s="176">
        <v>64</v>
      </c>
      <c r="AN101" s="25"/>
      <c r="AO101" s="25"/>
      <c r="AP101" s="25"/>
    </row>
    <row r="102" spans="1:42" ht="41.25" customHeight="1">
      <c r="A102" s="164" t="s">
        <v>113</v>
      </c>
      <c r="B102" s="165" t="s">
        <v>101</v>
      </c>
      <c r="C102" s="165" t="s">
        <v>102</v>
      </c>
      <c r="D102" s="181">
        <v>1011</v>
      </c>
      <c r="E102" s="188">
        <v>5</v>
      </c>
      <c r="F102" s="165">
        <v>7</v>
      </c>
      <c r="G102" s="165">
        <v>43</v>
      </c>
      <c r="H102" s="165">
        <v>0</v>
      </c>
      <c r="I102" s="165">
        <v>5</v>
      </c>
      <c r="J102" s="165">
        <v>4</v>
      </c>
      <c r="K102" s="165">
        <v>50</v>
      </c>
      <c r="L102" s="165">
        <v>8</v>
      </c>
      <c r="M102" s="165">
        <v>4</v>
      </c>
      <c r="N102" s="165">
        <v>10</v>
      </c>
      <c r="O102" s="165">
        <v>0</v>
      </c>
      <c r="P102" s="165">
        <v>0</v>
      </c>
      <c r="Q102" s="165">
        <v>23</v>
      </c>
      <c r="R102" s="165">
        <v>627</v>
      </c>
      <c r="S102" s="165">
        <v>53</v>
      </c>
      <c r="T102" s="165">
        <v>6</v>
      </c>
      <c r="U102" s="165">
        <v>152</v>
      </c>
      <c r="V102" s="165">
        <v>3</v>
      </c>
      <c r="W102" s="165">
        <v>11</v>
      </c>
      <c r="X102" s="165">
        <v>0</v>
      </c>
      <c r="Y102" s="165">
        <v>0</v>
      </c>
      <c r="Z102" s="189">
        <v>0</v>
      </c>
      <c r="AA102" s="184">
        <v>34</v>
      </c>
      <c r="AB102" s="175">
        <v>976</v>
      </c>
      <c r="AC102" s="174">
        <v>18</v>
      </c>
      <c r="AD102" s="174">
        <v>7</v>
      </c>
      <c r="AE102" s="174">
        <v>25</v>
      </c>
      <c r="AF102" s="174">
        <v>11</v>
      </c>
      <c r="AG102" s="174">
        <v>2</v>
      </c>
      <c r="AH102" s="174">
        <v>0</v>
      </c>
      <c r="AI102" s="174">
        <v>820</v>
      </c>
      <c r="AJ102" s="174">
        <v>43</v>
      </c>
      <c r="AK102" s="174">
        <v>30</v>
      </c>
      <c r="AL102" s="174">
        <v>20</v>
      </c>
      <c r="AM102" s="176">
        <v>93</v>
      </c>
      <c r="AN102" s="25"/>
      <c r="AO102" s="25"/>
      <c r="AP102" s="25"/>
    </row>
    <row r="103" spans="1:42" ht="41.25" customHeight="1">
      <c r="A103" s="164" t="s">
        <v>114</v>
      </c>
      <c r="B103" s="165" t="s">
        <v>101</v>
      </c>
      <c r="C103" s="165" t="s">
        <v>102</v>
      </c>
      <c r="D103" s="181">
        <v>4697</v>
      </c>
      <c r="E103" s="188">
        <v>5</v>
      </c>
      <c r="F103" s="165">
        <v>0</v>
      </c>
      <c r="G103" s="165">
        <v>103</v>
      </c>
      <c r="H103" s="165">
        <v>1</v>
      </c>
      <c r="I103" s="165">
        <v>1</v>
      </c>
      <c r="J103" s="165">
        <v>269</v>
      </c>
      <c r="K103" s="165">
        <v>266</v>
      </c>
      <c r="L103" s="165">
        <v>180</v>
      </c>
      <c r="M103" s="165">
        <v>62</v>
      </c>
      <c r="N103" s="165">
        <v>9</v>
      </c>
      <c r="O103" s="165">
        <v>0</v>
      </c>
      <c r="P103" s="165">
        <v>12</v>
      </c>
      <c r="Q103" s="165">
        <v>256</v>
      </c>
      <c r="R103" s="166">
        <v>2880</v>
      </c>
      <c r="S103" s="165">
        <v>432</v>
      </c>
      <c r="T103" s="165">
        <v>2</v>
      </c>
      <c r="U103" s="165">
        <v>186</v>
      </c>
      <c r="V103" s="165">
        <v>9</v>
      </c>
      <c r="W103" s="165">
        <v>20</v>
      </c>
      <c r="X103" s="165">
        <v>4</v>
      </c>
      <c r="Y103" s="165">
        <v>0</v>
      </c>
      <c r="Z103" s="189">
        <v>0</v>
      </c>
      <c r="AA103" s="184">
        <v>30</v>
      </c>
      <c r="AB103" s="175">
        <v>4475</v>
      </c>
      <c r="AC103" s="174">
        <v>17</v>
      </c>
      <c r="AD103" s="174">
        <v>35</v>
      </c>
      <c r="AE103" s="174">
        <v>23</v>
      </c>
      <c r="AF103" s="174">
        <v>73</v>
      </c>
      <c r="AG103" s="174">
        <v>1</v>
      </c>
      <c r="AH103" s="174">
        <v>0</v>
      </c>
      <c r="AI103" s="174">
        <v>3613</v>
      </c>
      <c r="AJ103" s="174">
        <v>298</v>
      </c>
      <c r="AK103" s="174">
        <v>339</v>
      </c>
      <c r="AL103" s="174">
        <v>76</v>
      </c>
      <c r="AM103" s="176">
        <v>373</v>
      </c>
    </row>
    <row r="104" spans="1:42" ht="41.25" customHeight="1">
      <c r="A104" s="164" t="s">
        <v>115</v>
      </c>
      <c r="B104" s="165" t="s">
        <v>101</v>
      </c>
      <c r="C104" s="165" t="s">
        <v>102</v>
      </c>
      <c r="D104" s="180">
        <v>169</v>
      </c>
      <c r="E104" s="188">
        <v>3</v>
      </c>
      <c r="F104" s="165">
        <v>0</v>
      </c>
      <c r="G104" s="165">
        <v>5</v>
      </c>
      <c r="H104" s="165">
        <v>0</v>
      </c>
      <c r="I104" s="165">
        <v>0</v>
      </c>
      <c r="J104" s="165">
        <v>17</v>
      </c>
      <c r="K104" s="165">
        <v>3</v>
      </c>
      <c r="L104" s="165">
        <v>0</v>
      </c>
      <c r="M104" s="165">
        <v>7</v>
      </c>
      <c r="N104" s="165">
        <v>0</v>
      </c>
      <c r="O104" s="165">
        <v>0</v>
      </c>
      <c r="P104" s="165">
        <v>0</v>
      </c>
      <c r="Q104" s="165">
        <v>1</v>
      </c>
      <c r="R104" s="165">
        <v>31</v>
      </c>
      <c r="S104" s="165">
        <v>19</v>
      </c>
      <c r="T104" s="165">
        <v>0</v>
      </c>
      <c r="U104" s="165">
        <v>83</v>
      </c>
      <c r="V104" s="165">
        <v>0</v>
      </c>
      <c r="W104" s="165">
        <v>0</v>
      </c>
      <c r="X104" s="165">
        <v>0</v>
      </c>
      <c r="Y104" s="165">
        <v>0</v>
      </c>
      <c r="Z104" s="189">
        <v>0</v>
      </c>
      <c r="AA104" s="184">
        <v>43</v>
      </c>
      <c r="AB104" s="175">
        <v>177</v>
      </c>
      <c r="AC104" s="174">
        <v>3</v>
      </c>
      <c r="AD104" s="174">
        <v>0</v>
      </c>
      <c r="AE104" s="174">
        <v>1</v>
      </c>
      <c r="AF104" s="174">
        <v>11</v>
      </c>
      <c r="AG104" s="174">
        <v>0</v>
      </c>
      <c r="AH104" s="174">
        <v>0</v>
      </c>
      <c r="AI104" s="174">
        <v>137</v>
      </c>
      <c r="AJ104" s="174">
        <v>17</v>
      </c>
      <c r="AK104" s="174">
        <v>2</v>
      </c>
      <c r="AL104" s="174">
        <v>6</v>
      </c>
      <c r="AM104" s="176">
        <v>21</v>
      </c>
    </row>
    <row r="105" spans="1:42" ht="41.25" customHeight="1">
      <c r="A105" s="164" t="s">
        <v>116</v>
      </c>
      <c r="B105" s="165" t="s">
        <v>101</v>
      </c>
      <c r="C105" s="165" t="s">
        <v>102</v>
      </c>
      <c r="D105" s="180">
        <v>659</v>
      </c>
      <c r="E105" s="188">
        <v>3</v>
      </c>
      <c r="F105" s="165">
        <v>0</v>
      </c>
      <c r="G105" s="165">
        <v>31</v>
      </c>
      <c r="H105" s="165">
        <v>0</v>
      </c>
      <c r="I105" s="165">
        <v>3</v>
      </c>
      <c r="J105" s="165">
        <v>3</v>
      </c>
      <c r="K105" s="165">
        <v>46</v>
      </c>
      <c r="L105" s="165">
        <v>7</v>
      </c>
      <c r="M105" s="165">
        <v>1</v>
      </c>
      <c r="N105" s="165">
        <v>0</v>
      </c>
      <c r="O105" s="165">
        <v>0</v>
      </c>
      <c r="P105" s="165">
        <v>0</v>
      </c>
      <c r="Q105" s="165">
        <v>0</v>
      </c>
      <c r="R105" s="165">
        <v>330</v>
      </c>
      <c r="S105" s="165">
        <v>77</v>
      </c>
      <c r="T105" s="165">
        <v>18</v>
      </c>
      <c r="U105" s="165">
        <v>84</v>
      </c>
      <c r="V105" s="165">
        <v>48</v>
      </c>
      <c r="W105" s="165">
        <v>8</v>
      </c>
      <c r="X105" s="165">
        <v>0</v>
      </c>
      <c r="Y105" s="165">
        <v>0</v>
      </c>
      <c r="Z105" s="189">
        <v>0</v>
      </c>
      <c r="AA105" s="184">
        <v>31</v>
      </c>
      <c r="AB105" s="175">
        <v>635</v>
      </c>
      <c r="AC105" s="174">
        <v>5</v>
      </c>
      <c r="AD105" s="174">
        <v>4</v>
      </c>
      <c r="AE105" s="174">
        <v>2</v>
      </c>
      <c r="AF105" s="174">
        <v>8</v>
      </c>
      <c r="AG105" s="174">
        <v>0</v>
      </c>
      <c r="AH105" s="174">
        <v>0</v>
      </c>
      <c r="AI105" s="174">
        <v>509</v>
      </c>
      <c r="AJ105" s="174">
        <v>54</v>
      </c>
      <c r="AK105" s="174">
        <v>46</v>
      </c>
      <c r="AL105" s="174">
        <v>7</v>
      </c>
      <c r="AM105" s="176">
        <v>65</v>
      </c>
    </row>
    <row r="106" spans="1:42" ht="41.25" customHeight="1">
      <c r="A106" s="164" t="s">
        <v>117</v>
      </c>
      <c r="B106" s="165" t="s">
        <v>101</v>
      </c>
      <c r="C106" s="165" t="s">
        <v>102</v>
      </c>
      <c r="D106" s="180">
        <v>508</v>
      </c>
      <c r="E106" s="188">
        <v>4</v>
      </c>
      <c r="F106" s="165">
        <v>0</v>
      </c>
      <c r="G106" s="165">
        <v>14</v>
      </c>
      <c r="H106" s="165">
        <v>0</v>
      </c>
      <c r="I106" s="165">
        <v>0</v>
      </c>
      <c r="J106" s="165">
        <v>15</v>
      </c>
      <c r="K106" s="165">
        <v>8</v>
      </c>
      <c r="L106" s="165">
        <v>1</v>
      </c>
      <c r="M106" s="165">
        <v>4</v>
      </c>
      <c r="N106" s="165">
        <v>5</v>
      </c>
      <c r="O106" s="165">
        <v>1</v>
      </c>
      <c r="P106" s="165">
        <v>0</v>
      </c>
      <c r="Q106" s="165">
        <v>7</v>
      </c>
      <c r="R106" s="165">
        <v>237</v>
      </c>
      <c r="S106" s="165">
        <v>62</v>
      </c>
      <c r="T106" s="165">
        <v>8</v>
      </c>
      <c r="U106" s="165">
        <v>116</v>
      </c>
      <c r="V106" s="165">
        <v>0</v>
      </c>
      <c r="W106" s="165">
        <v>26</v>
      </c>
      <c r="X106" s="165">
        <v>0</v>
      </c>
      <c r="Y106" s="165">
        <v>0</v>
      </c>
      <c r="Z106" s="189">
        <v>0</v>
      </c>
      <c r="AA106" s="184">
        <v>33</v>
      </c>
      <c r="AB106" s="175">
        <v>487</v>
      </c>
      <c r="AC106" s="174">
        <v>10</v>
      </c>
      <c r="AD106" s="174">
        <v>4</v>
      </c>
      <c r="AE106" s="174">
        <v>5</v>
      </c>
      <c r="AF106" s="174">
        <v>25</v>
      </c>
      <c r="AG106" s="174">
        <v>0</v>
      </c>
      <c r="AH106" s="174">
        <v>0</v>
      </c>
      <c r="AI106" s="174">
        <v>414</v>
      </c>
      <c r="AJ106" s="174">
        <v>23</v>
      </c>
      <c r="AK106" s="174">
        <v>3</v>
      </c>
      <c r="AL106" s="174">
        <v>3</v>
      </c>
      <c r="AM106" s="176">
        <v>42</v>
      </c>
      <c r="AN106" s="25"/>
      <c r="AO106" s="25"/>
      <c r="AP106" s="25"/>
    </row>
    <row r="107" spans="1:42" ht="41.25" customHeight="1">
      <c r="A107" s="164" t="s">
        <v>118</v>
      </c>
      <c r="B107" s="165" t="s">
        <v>101</v>
      </c>
      <c r="C107" s="165" t="s">
        <v>102</v>
      </c>
      <c r="D107" s="181">
        <v>3240</v>
      </c>
      <c r="E107" s="188">
        <v>9</v>
      </c>
      <c r="F107" s="165">
        <v>1</v>
      </c>
      <c r="G107" s="165">
        <v>154</v>
      </c>
      <c r="H107" s="165">
        <v>2</v>
      </c>
      <c r="I107" s="165">
        <v>3</v>
      </c>
      <c r="J107" s="165">
        <v>16</v>
      </c>
      <c r="K107" s="165">
        <v>107</v>
      </c>
      <c r="L107" s="165">
        <v>32</v>
      </c>
      <c r="M107" s="165">
        <v>109</v>
      </c>
      <c r="N107" s="165">
        <v>2</v>
      </c>
      <c r="O107" s="165">
        <v>1</v>
      </c>
      <c r="P107" s="165">
        <v>4</v>
      </c>
      <c r="Q107" s="165">
        <v>64</v>
      </c>
      <c r="R107" s="166">
        <v>1881</v>
      </c>
      <c r="S107" s="165">
        <v>380</v>
      </c>
      <c r="T107" s="165">
        <v>33</v>
      </c>
      <c r="U107" s="165">
        <v>400</v>
      </c>
      <c r="V107" s="165">
        <v>16</v>
      </c>
      <c r="W107" s="165">
        <v>24</v>
      </c>
      <c r="X107" s="165">
        <v>2</v>
      </c>
      <c r="Y107" s="165">
        <v>0</v>
      </c>
      <c r="Z107" s="189">
        <v>0</v>
      </c>
      <c r="AA107" s="184">
        <v>28</v>
      </c>
      <c r="AB107" s="175">
        <v>3037</v>
      </c>
      <c r="AC107" s="174">
        <v>44</v>
      </c>
      <c r="AD107" s="174">
        <v>15</v>
      </c>
      <c r="AE107" s="174">
        <v>17</v>
      </c>
      <c r="AF107" s="174">
        <v>59</v>
      </c>
      <c r="AG107" s="174">
        <v>3</v>
      </c>
      <c r="AH107" s="174">
        <v>0</v>
      </c>
      <c r="AI107" s="174">
        <v>2611</v>
      </c>
      <c r="AJ107" s="174">
        <v>182</v>
      </c>
      <c r="AK107" s="174">
        <v>59</v>
      </c>
      <c r="AL107" s="174">
        <v>47</v>
      </c>
      <c r="AM107" s="176">
        <v>258</v>
      </c>
    </row>
    <row r="108" spans="1:42" ht="41.25" customHeight="1">
      <c r="A108" s="164" t="s">
        <v>119</v>
      </c>
      <c r="B108" s="165" t="s">
        <v>101</v>
      </c>
      <c r="C108" s="165" t="s">
        <v>102</v>
      </c>
      <c r="D108" s="181">
        <v>85256</v>
      </c>
      <c r="E108" s="188">
        <v>52</v>
      </c>
      <c r="F108" s="165">
        <v>2</v>
      </c>
      <c r="G108" s="165">
        <v>907</v>
      </c>
      <c r="H108" s="165">
        <v>44</v>
      </c>
      <c r="I108" s="165">
        <v>645</v>
      </c>
      <c r="J108" s="166">
        <v>1788</v>
      </c>
      <c r="K108" s="166">
        <v>2986</v>
      </c>
      <c r="L108" s="165">
        <v>722</v>
      </c>
      <c r="M108" s="166">
        <v>1773</v>
      </c>
      <c r="N108" s="165">
        <v>646</v>
      </c>
      <c r="O108" s="165">
        <v>119</v>
      </c>
      <c r="P108" s="165">
        <v>176</v>
      </c>
      <c r="Q108" s="166">
        <v>3102</v>
      </c>
      <c r="R108" s="166">
        <v>60173</v>
      </c>
      <c r="S108" s="166">
        <v>4276</v>
      </c>
      <c r="T108" s="165">
        <v>463</v>
      </c>
      <c r="U108" s="166">
        <v>4920</v>
      </c>
      <c r="V108" s="165">
        <v>832</v>
      </c>
      <c r="W108" s="166">
        <v>1473</v>
      </c>
      <c r="X108" s="165">
        <v>156</v>
      </c>
      <c r="Y108" s="165">
        <v>1</v>
      </c>
      <c r="Z108" s="189">
        <v>0</v>
      </c>
      <c r="AA108" s="184">
        <v>27</v>
      </c>
      <c r="AB108" s="175">
        <v>82509</v>
      </c>
      <c r="AC108" s="174">
        <v>458</v>
      </c>
      <c r="AD108" s="174">
        <v>360</v>
      </c>
      <c r="AE108" s="174">
        <v>363</v>
      </c>
      <c r="AF108" s="174">
        <v>819</v>
      </c>
      <c r="AG108" s="174">
        <v>86</v>
      </c>
      <c r="AH108" s="174">
        <v>0</v>
      </c>
      <c r="AI108" s="174">
        <v>71447</v>
      </c>
      <c r="AJ108" s="174">
        <v>4994</v>
      </c>
      <c r="AK108" s="174">
        <v>3205</v>
      </c>
      <c r="AL108" s="174">
        <v>777</v>
      </c>
      <c r="AM108" s="176">
        <v>6175</v>
      </c>
      <c r="AN108" s="25"/>
      <c r="AO108" s="25"/>
      <c r="AP108" s="25"/>
    </row>
    <row r="109" spans="1:42" ht="41.25" customHeight="1">
      <c r="A109" s="164" t="s">
        <v>120</v>
      </c>
      <c r="B109" s="165" t="s">
        <v>101</v>
      </c>
      <c r="C109" s="165" t="s">
        <v>102</v>
      </c>
      <c r="D109" s="180">
        <v>632</v>
      </c>
      <c r="E109" s="188">
        <v>1</v>
      </c>
      <c r="F109" s="165">
        <v>0</v>
      </c>
      <c r="G109" s="165">
        <v>15</v>
      </c>
      <c r="H109" s="165">
        <v>0</v>
      </c>
      <c r="I109" s="165">
        <v>3</v>
      </c>
      <c r="J109" s="165">
        <v>4</v>
      </c>
      <c r="K109" s="165">
        <v>14</v>
      </c>
      <c r="L109" s="165">
        <v>2</v>
      </c>
      <c r="M109" s="165">
        <v>6</v>
      </c>
      <c r="N109" s="165">
        <v>2</v>
      </c>
      <c r="O109" s="165">
        <v>1</v>
      </c>
      <c r="P109" s="165">
        <v>0</v>
      </c>
      <c r="Q109" s="165">
        <v>45</v>
      </c>
      <c r="R109" s="165">
        <v>412</v>
      </c>
      <c r="S109" s="165">
        <v>59</v>
      </c>
      <c r="T109" s="165">
        <v>0</v>
      </c>
      <c r="U109" s="165">
        <v>68</v>
      </c>
      <c r="V109" s="165">
        <v>0</v>
      </c>
      <c r="W109" s="165">
        <v>0</v>
      </c>
      <c r="X109" s="165">
        <v>0</v>
      </c>
      <c r="Y109" s="165">
        <v>0</v>
      </c>
      <c r="Z109" s="189">
        <v>0</v>
      </c>
      <c r="AA109" s="184">
        <v>35</v>
      </c>
      <c r="AB109" s="175">
        <v>621</v>
      </c>
      <c r="AC109" s="174">
        <v>0</v>
      </c>
      <c r="AD109" s="174">
        <v>0</v>
      </c>
      <c r="AE109" s="174">
        <v>4</v>
      </c>
      <c r="AF109" s="174">
        <v>19</v>
      </c>
      <c r="AG109" s="174">
        <v>0</v>
      </c>
      <c r="AH109" s="174">
        <v>0</v>
      </c>
      <c r="AI109" s="174">
        <v>548</v>
      </c>
      <c r="AJ109" s="174">
        <v>22</v>
      </c>
      <c r="AK109" s="174">
        <v>19</v>
      </c>
      <c r="AL109" s="174">
        <v>9</v>
      </c>
      <c r="AM109" s="176">
        <v>26</v>
      </c>
    </row>
    <row r="110" spans="1:42" ht="41.25" customHeight="1">
      <c r="A110" s="164" t="s">
        <v>121</v>
      </c>
      <c r="B110" s="165" t="s">
        <v>101</v>
      </c>
      <c r="C110" s="165" t="s">
        <v>102</v>
      </c>
      <c r="D110" s="181">
        <v>2729</v>
      </c>
      <c r="E110" s="188">
        <v>15</v>
      </c>
      <c r="F110" s="165">
        <v>0</v>
      </c>
      <c r="G110" s="165">
        <v>214</v>
      </c>
      <c r="H110" s="165">
        <v>2</v>
      </c>
      <c r="I110" s="165">
        <v>9</v>
      </c>
      <c r="J110" s="165">
        <v>51</v>
      </c>
      <c r="K110" s="165">
        <v>88</v>
      </c>
      <c r="L110" s="165">
        <v>21</v>
      </c>
      <c r="M110" s="165">
        <v>23</v>
      </c>
      <c r="N110" s="165">
        <v>2</v>
      </c>
      <c r="O110" s="165">
        <v>1</v>
      </c>
      <c r="P110" s="165">
        <v>4</v>
      </c>
      <c r="Q110" s="165">
        <v>54</v>
      </c>
      <c r="R110" s="166">
        <v>1311</v>
      </c>
      <c r="S110" s="165">
        <v>592</v>
      </c>
      <c r="T110" s="165">
        <v>12</v>
      </c>
      <c r="U110" s="165">
        <v>223</v>
      </c>
      <c r="V110" s="165">
        <v>11</v>
      </c>
      <c r="W110" s="165">
        <v>72</v>
      </c>
      <c r="X110" s="165">
        <v>24</v>
      </c>
      <c r="Y110" s="165">
        <v>0</v>
      </c>
      <c r="Z110" s="189">
        <v>0</v>
      </c>
      <c r="AA110" s="184">
        <v>31</v>
      </c>
      <c r="AB110" s="175">
        <v>2596</v>
      </c>
      <c r="AC110" s="174">
        <v>32</v>
      </c>
      <c r="AD110" s="174">
        <v>41</v>
      </c>
      <c r="AE110" s="174">
        <v>9</v>
      </c>
      <c r="AF110" s="174">
        <v>41</v>
      </c>
      <c r="AG110" s="174">
        <v>2</v>
      </c>
      <c r="AH110" s="174">
        <v>0</v>
      </c>
      <c r="AI110" s="174">
        <v>2135</v>
      </c>
      <c r="AJ110" s="174">
        <v>187</v>
      </c>
      <c r="AK110" s="174">
        <v>86</v>
      </c>
      <c r="AL110" s="174">
        <v>63</v>
      </c>
      <c r="AM110" s="176">
        <v>269</v>
      </c>
    </row>
    <row r="111" spans="1:42" ht="41.25" customHeight="1">
      <c r="A111" s="164" t="s">
        <v>122</v>
      </c>
      <c r="B111" s="165" t="s">
        <v>101</v>
      </c>
      <c r="C111" s="165" t="s">
        <v>102</v>
      </c>
      <c r="D111" s="180">
        <v>409</v>
      </c>
      <c r="E111" s="188">
        <v>0</v>
      </c>
      <c r="F111" s="165">
        <v>0</v>
      </c>
      <c r="G111" s="165">
        <v>4</v>
      </c>
      <c r="H111" s="165">
        <v>0</v>
      </c>
      <c r="I111" s="165">
        <v>0</v>
      </c>
      <c r="J111" s="165">
        <v>0</v>
      </c>
      <c r="K111" s="165">
        <v>4</v>
      </c>
      <c r="L111" s="165">
        <v>1</v>
      </c>
      <c r="M111" s="165">
        <v>0</v>
      </c>
      <c r="N111" s="165">
        <v>0</v>
      </c>
      <c r="O111" s="165">
        <v>0</v>
      </c>
      <c r="P111" s="165">
        <v>0</v>
      </c>
      <c r="Q111" s="165">
        <v>10</v>
      </c>
      <c r="R111" s="165">
        <v>217</v>
      </c>
      <c r="S111" s="165">
        <v>53</v>
      </c>
      <c r="T111" s="165">
        <v>0</v>
      </c>
      <c r="U111" s="165">
        <v>118</v>
      </c>
      <c r="V111" s="165">
        <v>2</v>
      </c>
      <c r="W111" s="165">
        <v>0</v>
      </c>
      <c r="X111" s="165">
        <v>0</v>
      </c>
      <c r="Y111" s="165">
        <v>0</v>
      </c>
      <c r="Z111" s="189">
        <v>0</v>
      </c>
      <c r="AA111" s="184">
        <v>40</v>
      </c>
      <c r="AB111" s="175">
        <v>409</v>
      </c>
      <c r="AC111" s="174">
        <v>2</v>
      </c>
      <c r="AD111" s="174">
        <v>1</v>
      </c>
      <c r="AE111" s="174">
        <v>1</v>
      </c>
      <c r="AF111" s="174">
        <v>38</v>
      </c>
      <c r="AG111" s="174">
        <v>0</v>
      </c>
      <c r="AH111" s="174">
        <v>0</v>
      </c>
      <c r="AI111" s="174">
        <v>341</v>
      </c>
      <c r="AJ111" s="174">
        <v>15</v>
      </c>
      <c r="AK111" s="174">
        <v>6</v>
      </c>
      <c r="AL111" s="174">
        <v>5</v>
      </c>
      <c r="AM111" s="176">
        <v>19</v>
      </c>
    </row>
    <row r="112" spans="1:42" ht="41.25" customHeight="1">
      <c r="A112" s="164" t="s">
        <v>123</v>
      </c>
      <c r="B112" s="165" t="s">
        <v>101</v>
      </c>
      <c r="C112" s="165" t="s">
        <v>102</v>
      </c>
      <c r="D112" s="180">
        <v>873</v>
      </c>
      <c r="E112" s="188">
        <v>1</v>
      </c>
      <c r="F112" s="165">
        <v>0</v>
      </c>
      <c r="G112" s="165">
        <v>76</v>
      </c>
      <c r="H112" s="165">
        <v>5</v>
      </c>
      <c r="I112" s="165">
        <v>0</v>
      </c>
      <c r="J112" s="165">
        <v>22</v>
      </c>
      <c r="K112" s="165">
        <v>38</v>
      </c>
      <c r="L112" s="165">
        <v>2</v>
      </c>
      <c r="M112" s="165">
        <v>30</v>
      </c>
      <c r="N112" s="165">
        <v>1</v>
      </c>
      <c r="O112" s="165">
        <v>0</v>
      </c>
      <c r="P112" s="165">
        <v>0</v>
      </c>
      <c r="Q112" s="165">
        <v>9</v>
      </c>
      <c r="R112" s="165">
        <v>368</v>
      </c>
      <c r="S112" s="165">
        <v>136</v>
      </c>
      <c r="T112" s="165">
        <v>0</v>
      </c>
      <c r="U112" s="165">
        <v>169</v>
      </c>
      <c r="V112" s="165">
        <v>0</v>
      </c>
      <c r="W112" s="165">
        <v>13</v>
      </c>
      <c r="X112" s="165">
        <v>3</v>
      </c>
      <c r="Y112" s="165">
        <v>0</v>
      </c>
      <c r="Z112" s="189">
        <v>0</v>
      </c>
      <c r="AA112" s="184">
        <v>34</v>
      </c>
      <c r="AB112" s="175">
        <v>837</v>
      </c>
      <c r="AC112" s="174">
        <v>9</v>
      </c>
      <c r="AD112" s="174">
        <v>8</v>
      </c>
      <c r="AE112" s="174">
        <v>10</v>
      </c>
      <c r="AF112" s="174">
        <v>14</v>
      </c>
      <c r="AG112" s="174">
        <v>3</v>
      </c>
      <c r="AH112" s="174">
        <v>0</v>
      </c>
      <c r="AI112" s="174">
        <v>714</v>
      </c>
      <c r="AJ112" s="174">
        <v>41</v>
      </c>
      <c r="AK112" s="174">
        <v>17</v>
      </c>
      <c r="AL112" s="174">
        <v>21</v>
      </c>
      <c r="AM112" s="176">
        <v>68</v>
      </c>
      <c r="AN112" s="25"/>
      <c r="AO112" s="25"/>
      <c r="AP112" s="25"/>
    </row>
    <row r="113" spans="1:42" ht="41.25" customHeight="1">
      <c r="A113" s="164" t="s">
        <v>124</v>
      </c>
      <c r="B113" s="165" t="s">
        <v>101</v>
      </c>
      <c r="C113" s="165" t="s">
        <v>102</v>
      </c>
      <c r="D113" s="181">
        <v>5000</v>
      </c>
      <c r="E113" s="188">
        <v>26</v>
      </c>
      <c r="F113" s="165">
        <v>0</v>
      </c>
      <c r="G113" s="165">
        <v>134</v>
      </c>
      <c r="H113" s="165">
        <v>1</v>
      </c>
      <c r="I113" s="165">
        <v>17</v>
      </c>
      <c r="J113" s="165">
        <v>65</v>
      </c>
      <c r="K113" s="165">
        <v>127</v>
      </c>
      <c r="L113" s="165">
        <v>43</v>
      </c>
      <c r="M113" s="165">
        <v>55</v>
      </c>
      <c r="N113" s="165">
        <v>2</v>
      </c>
      <c r="O113" s="165">
        <v>0</v>
      </c>
      <c r="P113" s="165">
        <v>0</v>
      </c>
      <c r="Q113" s="165">
        <v>184</v>
      </c>
      <c r="R113" s="166">
        <v>3252</v>
      </c>
      <c r="S113" s="165">
        <v>627</v>
      </c>
      <c r="T113" s="165">
        <v>8</v>
      </c>
      <c r="U113" s="165">
        <v>369</v>
      </c>
      <c r="V113" s="165">
        <v>8</v>
      </c>
      <c r="W113" s="165">
        <v>77</v>
      </c>
      <c r="X113" s="165">
        <v>5</v>
      </c>
      <c r="Y113" s="165">
        <v>0</v>
      </c>
      <c r="Z113" s="189">
        <v>0</v>
      </c>
      <c r="AA113" s="184">
        <v>28</v>
      </c>
      <c r="AB113" s="175">
        <v>4801</v>
      </c>
      <c r="AC113" s="174">
        <v>30</v>
      </c>
      <c r="AD113" s="174">
        <v>25</v>
      </c>
      <c r="AE113" s="174">
        <v>32</v>
      </c>
      <c r="AF113" s="174">
        <v>53</v>
      </c>
      <c r="AG113" s="174">
        <v>1</v>
      </c>
      <c r="AH113" s="174">
        <v>0</v>
      </c>
      <c r="AI113" s="174">
        <v>4186</v>
      </c>
      <c r="AJ113" s="174">
        <v>200</v>
      </c>
      <c r="AK113" s="174">
        <v>243</v>
      </c>
      <c r="AL113" s="174">
        <v>31</v>
      </c>
      <c r="AM113" s="176">
        <v>287</v>
      </c>
      <c r="AN113" s="25"/>
      <c r="AO113" s="25"/>
      <c r="AP113" s="25"/>
    </row>
    <row r="114" spans="1:42" ht="41.25" customHeight="1">
      <c r="A114" s="164" t="s">
        <v>125</v>
      </c>
      <c r="B114" s="165" t="s">
        <v>88</v>
      </c>
      <c r="C114" s="165" t="s">
        <v>126</v>
      </c>
      <c r="D114" s="180">
        <v>941</v>
      </c>
      <c r="E114" s="188">
        <v>5</v>
      </c>
      <c r="F114" s="165">
        <v>0</v>
      </c>
      <c r="G114" s="165">
        <v>57</v>
      </c>
      <c r="H114" s="165">
        <v>0</v>
      </c>
      <c r="I114" s="165">
        <v>1</v>
      </c>
      <c r="J114" s="165">
        <v>4</v>
      </c>
      <c r="K114" s="165">
        <v>28</v>
      </c>
      <c r="L114" s="165">
        <v>4</v>
      </c>
      <c r="M114" s="165">
        <v>19</v>
      </c>
      <c r="N114" s="165">
        <v>0</v>
      </c>
      <c r="O114" s="165">
        <v>0</v>
      </c>
      <c r="P114" s="165">
        <v>0</v>
      </c>
      <c r="Q114" s="165">
        <v>4</v>
      </c>
      <c r="R114" s="165">
        <v>560</v>
      </c>
      <c r="S114" s="165">
        <v>76</v>
      </c>
      <c r="T114" s="165">
        <v>8</v>
      </c>
      <c r="U114" s="165">
        <v>141</v>
      </c>
      <c r="V114" s="165">
        <v>4</v>
      </c>
      <c r="W114" s="165">
        <v>26</v>
      </c>
      <c r="X114" s="165">
        <v>4</v>
      </c>
      <c r="Y114" s="165">
        <v>0</v>
      </c>
      <c r="Z114" s="189">
        <v>0</v>
      </c>
      <c r="AA114" s="184">
        <v>43</v>
      </c>
      <c r="AB114" s="175">
        <v>930</v>
      </c>
      <c r="AC114" s="174">
        <v>7</v>
      </c>
      <c r="AD114" s="174">
        <v>112</v>
      </c>
      <c r="AE114" s="174">
        <v>172</v>
      </c>
      <c r="AF114" s="174">
        <v>5</v>
      </c>
      <c r="AG114" s="174">
        <v>0</v>
      </c>
      <c r="AH114" s="174">
        <v>0</v>
      </c>
      <c r="AI114" s="174">
        <v>530</v>
      </c>
      <c r="AJ114" s="174">
        <v>52</v>
      </c>
      <c r="AK114" s="174">
        <v>12</v>
      </c>
      <c r="AL114" s="174">
        <v>40</v>
      </c>
      <c r="AM114" s="176">
        <v>343</v>
      </c>
    </row>
    <row r="115" spans="1:42" ht="41.25" customHeight="1">
      <c r="A115" s="164" t="s">
        <v>127</v>
      </c>
      <c r="B115" s="165" t="s">
        <v>88</v>
      </c>
      <c r="C115" s="165" t="s">
        <v>126</v>
      </c>
      <c r="D115" s="180">
        <v>326</v>
      </c>
      <c r="E115" s="188">
        <v>0</v>
      </c>
      <c r="F115" s="165">
        <v>0</v>
      </c>
      <c r="G115" s="165">
        <v>8</v>
      </c>
      <c r="H115" s="165">
        <v>0</v>
      </c>
      <c r="I115" s="165">
        <v>0</v>
      </c>
      <c r="J115" s="165">
        <v>15</v>
      </c>
      <c r="K115" s="165">
        <v>54</v>
      </c>
      <c r="L115" s="165">
        <v>3</v>
      </c>
      <c r="M115" s="165">
        <v>4</v>
      </c>
      <c r="N115" s="165">
        <v>5</v>
      </c>
      <c r="O115" s="165">
        <v>0</v>
      </c>
      <c r="P115" s="165">
        <v>14</v>
      </c>
      <c r="Q115" s="165">
        <v>5</v>
      </c>
      <c r="R115" s="165">
        <v>136</v>
      </c>
      <c r="S115" s="165">
        <v>13</v>
      </c>
      <c r="T115" s="165">
        <v>8</v>
      </c>
      <c r="U115" s="165">
        <v>59</v>
      </c>
      <c r="V115" s="165">
        <v>0</v>
      </c>
      <c r="W115" s="165">
        <v>1</v>
      </c>
      <c r="X115" s="165">
        <v>1</v>
      </c>
      <c r="Y115" s="165">
        <v>0</v>
      </c>
      <c r="Z115" s="189">
        <v>0</v>
      </c>
      <c r="AA115" s="184">
        <v>55</v>
      </c>
      <c r="AB115" s="175">
        <v>321</v>
      </c>
      <c r="AC115" s="174">
        <v>5</v>
      </c>
      <c r="AD115" s="174">
        <v>34</v>
      </c>
      <c r="AE115" s="174">
        <v>54</v>
      </c>
      <c r="AF115" s="174">
        <v>10</v>
      </c>
      <c r="AG115" s="174">
        <v>1</v>
      </c>
      <c r="AH115" s="174">
        <v>0</v>
      </c>
      <c r="AI115" s="174">
        <v>163</v>
      </c>
      <c r="AJ115" s="174">
        <v>8</v>
      </c>
      <c r="AK115" s="174">
        <v>14</v>
      </c>
      <c r="AL115" s="174">
        <v>32</v>
      </c>
      <c r="AM115" s="176">
        <v>101</v>
      </c>
      <c r="AN115" s="25"/>
      <c r="AO115" s="25"/>
      <c r="AP115" s="25"/>
    </row>
    <row r="116" spans="1:42" ht="41.25" customHeight="1">
      <c r="A116" s="164" t="s">
        <v>128</v>
      </c>
      <c r="B116" s="165" t="s">
        <v>88</v>
      </c>
      <c r="C116" s="165" t="s">
        <v>126</v>
      </c>
      <c r="D116" s="181">
        <v>3208</v>
      </c>
      <c r="E116" s="188">
        <v>52</v>
      </c>
      <c r="F116" s="165">
        <v>0</v>
      </c>
      <c r="G116" s="165">
        <v>173</v>
      </c>
      <c r="H116" s="165">
        <v>1</v>
      </c>
      <c r="I116" s="165">
        <v>6</v>
      </c>
      <c r="J116" s="165">
        <v>30</v>
      </c>
      <c r="K116" s="165">
        <v>127</v>
      </c>
      <c r="L116" s="165">
        <v>46</v>
      </c>
      <c r="M116" s="165">
        <v>188</v>
      </c>
      <c r="N116" s="165">
        <v>0</v>
      </c>
      <c r="O116" s="165">
        <v>0</v>
      </c>
      <c r="P116" s="165">
        <v>29</v>
      </c>
      <c r="Q116" s="165">
        <v>34</v>
      </c>
      <c r="R116" s="166">
        <v>1894</v>
      </c>
      <c r="S116" s="165">
        <v>326</v>
      </c>
      <c r="T116" s="165">
        <v>20</v>
      </c>
      <c r="U116" s="165">
        <v>226</v>
      </c>
      <c r="V116" s="165">
        <v>17</v>
      </c>
      <c r="W116" s="165">
        <v>26</v>
      </c>
      <c r="X116" s="165">
        <v>13</v>
      </c>
      <c r="Y116" s="165">
        <v>0</v>
      </c>
      <c r="Z116" s="189">
        <v>0</v>
      </c>
      <c r="AA116" s="184">
        <v>41</v>
      </c>
      <c r="AB116" s="175">
        <v>3074</v>
      </c>
      <c r="AC116" s="174">
        <v>13</v>
      </c>
      <c r="AD116" s="174">
        <v>311</v>
      </c>
      <c r="AE116" s="174">
        <v>518</v>
      </c>
      <c r="AF116" s="174">
        <v>99</v>
      </c>
      <c r="AG116" s="174">
        <v>6</v>
      </c>
      <c r="AH116" s="174">
        <v>0</v>
      </c>
      <c r="AI116" s="174">
        <v>1584</v>
      </c>
      <c r="AJ116" s="174">
        <v>140</v>
      </c>
      <c r="AK116" s="174">
        <v>142</v>
      </c>
      <c r="AL116" s="174">
        <v>261</v>
      </c>
      <c r="AM116" s="176">
        <v>982</v>
      </c>
    </row>
    <row r="117" spans="1:42" ht="41.25" customHeight="1">
      <c r="A117" s="164" t="s">
        <v>129</v>
      </c>
      <c r="B117" s="165" t="s">
        <v>88</v>
      </c>
      <c r="C117" s="165" t="s">
        <v>126</v>
      </c>
      <c r="D117" s="181">
        <v>1394</v>
      </c>
      <c r="E117" s="188">
        <v>27</v>
      </c>
      <c r="F117" s="165">
        <v>0</v>
      </c>
      <c r="G117" s="165">
        <v>40</v>
      </c>
      <c r="H117" s="165">
        <v>0</v>
      </c>
      <c r="I117" s="165">
        <v>0</v>
      </c>
      <c r="J117" s="165">
        <v>50</v>
      </c>
      <c r="K117" s="165">
        <v>57</v>
      </c>
      <c r="L117" s="165">
        <v>49</v>
      </c>
      <c r="M117" s="165">
        <v>34</v>
      </c>
      <c r="N117" s="165">
        <v>0</v>
      </c>
      <c r="O117" s="165">
        <v>0</v>
      </c>
      <c r="P117" s="165">
        <v>0</v>
      </c>
      <c r="Q117" s="165">
        <v>18</v>
      </c>
      <c r="R117" s="165">
        <v>574</v>
      </c>
      <c r="S117" s="165">
        <v>163</v>
      </c>
      <c r="T117" s="165">
        <v>0</v>
      </c>
      <c r="U117" s="165">
        <v>354</v>
      </c>
      <c r="V117" s="165">
        <v>3</v>
      </c>
      <c r="W117" s="165">
        <v>19</v>
      </c>
      <c r="X117" s="165">
        <v>6</v>
      </c>
      <c r="Y117" s="165">
        <v>0</v>
      </c>
      <c r="Z117" s="189">
        <v>0</v>
      </c>
      <c r="AA117" s="184">
        <v>42</v>
      </c>
      <c r="AB117" s="175">
        <v>1334</v>
      </c>
      <c r="AC117" s="174">
        <v>12</v>
      </c>
      <c r="AD117" s="174">
        <v>168</v>
      </c>
      <c r="AE117" s="174">
        <v>253</v>
      </c>
      <c r="AF117" s="174">
        <v>38</v>
      </c>
      <c r="AG117" s="174">
        <v>0</v>
      </c>
      <c r="AH117" s="174">
        <v>0</v>
      </c>
      <c r="AI117" s="174">
        <v>701</v>
      </c>
      <c r="AJ117" s="174">
        <v>52</v>
      </c>
      <c r="AK117" s="174">
        <v>28</v>
      </c>
      <c r="AL117" s="174">
        <v>82</v>
      </c>
      <c r="AM117" s="176">
        <v>485</v>
      </c>
    </row>
    <row r="118" spans="1:42" ht="41.25" customHeight="1">
      <c r="A118" s="164" t="s">
        <v>130</v>
      </c>
      <c r="B118" s="165" t="s">
        <v>88</v>
      </c>
      <c r="C118" s="165" t="s">
        <v>126</v>
      </c>
      <c r="D118" s="180">
        <v>371</v>
      </c>
      <c r="E118" s="188">
        <v>7</v>
      </c>
      <c r="F118" s="165">
        <v>0</v>
      </c>
      <c r="G118" s="165">
        <v>13</v>
      </c>
      <c r="H118" s="165">
        <v>0</v>
      </c>
      <c r="I118" s="165">
        <v>0</v>
      </c>
      <c r="J118" s="165">
        <v>8</v>
      </c>
      <c r="K118" s="165">
        <v>21</v>
      </c>
      <c r="L118" s="165">
        <v>3</v>
      </c>
      <c r="M118" s="165">
        <v>34</v>
      </c>
      <c r="N118" s="165">
        <v>0</v>
      </c>
      <c r="O118" s="165">
        <v>1</v>
      </c>
      <c r="P118" s="165">
        <v>0</v>
      </c>
      <c r="Q118" s="165">
        <v>3</v>
      </c>
      <c r="R118" s="165">
        <v>99</v>
      </c>
      <c r="S118" s="165">
        <v>63</v>
      </c>
      <c r="T118" s="165">
        <v>5</v>
      </c>
      <c r="U118" s="165">
        <v>97</v>
      </c>
      <c r="V118" s="165">
        <v>7</v>
      </c>
      <c r="W118" s="165">
        <v>7</v>
      </c>
      <c r="X118" s="165">
        <v>3</v>
      </c>
      <c r="Y118" s="165">
        <v>0</v>
      </c>
      <c r="Z118" s="189">
        <v>0</v>
      </c>
      <c r="AA118" s="184">
        <v>51</v>
      </c>
      <c r="AB118" s="175">
        <v>351</v>
      </c>
      <c r="AC118" s="174">
        <v>9</v>
      </c>
      <c r="AD118" s="174">
        <v>52</v>
      </c>
      <c r="AE118" s="174">
        <v>61</v>
      </c>
      <c r="AF118" s="174">
        <v>11</v>
      </c>
      <c r="AG118" s="174">
        <v>1</v>
      </c>
      <c r="AH118" s="174">
        <v>0</v>
      </c>
      <c r="AI118" s="174">
        <v>158</v>
      </c>
      <c r="AJ118" s="174">
        <v>19</v>
      </c>
      <c r="AK118" s="174">
        <v>0</v>
      </c>
      <c r="AL118" s="174">
        <v>40</v>
      </c>
      <c r="AM118" s="176">
        <v>141</v>
      </c>
      <c r="AN118" s="25"/>
      <c r="AO118" s="25"/>
      <c r="AP118" s="25"/>
    </row>
    <row r="119" spans="1:42" ht="41.25" customHeight="1">
      <c r="A119" s="164" t="s">
        <v>131</v>
      </c>
      <c r="B119" s="165" t="s">
        <v>88</v>
      </c>
      <c r="C119" s="165" t="s">
        <v>126</v>
      </c>
      <c r="D119" s="180">
        <v>443</v>
      </c>
      <c r="E119" s="188">
        <v>1</v>
      </c>
      <c r="F119" s="165">
        <v>1</v>
      </c>
      <c r="G119" s="165">
        <v>160</v>
      </c>
      <c r="H119" s="165">
        <v>0</v>
      </c>
      <c r="I119" s="165">
        <v>0</v>
      </c>
      <c r="J119" s="165">
        <v>3</v>
      </c>
      <c r="K119" s="165">
        <v>7</v>
      </c>
      <c r="L119" s="165">
        <v>12</v>
      </c>
      <c r="M119" s="165">
        <v>2</v>
      </c>
      <c r="N119" s="165">
        <v>0</v>
      </c>
      <c r="O119" s="165">
        <v>0</v>
      </c>
      <c r="P119" s="165">
        <v>0</v>
      </c>
      <c r="Q119" s="165">
        <v>0</v>
      </c>
      <c r="R119" s="165">
        <v>138</v>
      </c>
      <c r="S119" s="165">
        <v>60</v>
      </c>
      <c r="T119" s="165">
        <v>0</v>
      </c>
      <c r="U119" s="165">
        <v>59</v>
      </c>
      <c r="V119" s="165">
        <v>0</v>
      </c>
      <c r="W119" s="165">
        <v>0</v>
      </c>
      <c r="X119" s="165">
        <v>0</v>
      </c>
      <c r="Y119" s="165">
        <v>0</v>
      </c>
      <c r="Z119" s="189">
        <v>0</v>
      </c>
      <c r="AA119" s="184">
        <v>48</v>
      </c>
      <c r="AB119" s="175">
        <v>438</v>
      </c>
      <c r="AC119" s="174">
        <v>3</v>
      </c>
      <c r="AD119" s="174">
        <v>32</v>
      </c>
      <c r="AE119" s="174">
        <v>90</v>
      </c>
      <c r="AF119" s="174">
        <v>13</v>
      </c>
      <c r="AG119" s="174">
        <v>0</v>
      </c>
      <c r="AH119" s="174">
        <v>0</v>
      </c>
      <c r="AI119" s="174">
        <v>228</v>
      </c>
      <c r="AJ119" s="174">
        <v>11</v>
      </c>
      <c r="AK119" s="174">
        <v>36</v>
      </c>
      <c r="AL119" s="174">
        <v>25</v>
      </c>
      <c r="AM119" s="176">
        <v>136</v>
      </c>
      <c r="AN119" s="25"/>
      <c r="AO119" s="25"/>
      <c r="AP119" s="25"/>
    </row>
    <row r="120" spans="1:42" ht="41.25" customHeight="1">
      <c r="A120" s="164" t="s">
        <v>132</v>
      </c>
      <c r="B120" s="165" t="s">
        <v>88</v>
      </c>
      <c r="C120" s="165" t="s">
        <v>126</v>
      </c>
      <c r="D120" s="181">
        <v>21233</v>
      </c>
      <c r="E120" s="188">
        <v>65</v>
      </c>
      <c r="F120" s="165">
        <v>0</v>
      </c>
      <c r="G120" s="165">
        <v>688</v>
      </c>
      <c r="H120" s="165">
        <v>9</v>
      </c>
      <c r="I120" s="165">
        <v>353</v>
      </c>
      <c r="J120" s="165">
        <v>627</v>
      </c>
      <c r="K120" s="166">
        <v>1337</v>
      </c>
      <c r="L120" s="165">
        <v>691</v>
      </c>
      <c r="M120" s="165">
        <v>336</v>
      </c>
      <c r="N120" s="165">
        <v>129</v>
      </c>
      <c r="O120" s="165">
        <v>31</v>
      </c>
      <c r="P120" s="165">
        <v>58</v>
      </c>
      <c r="Q120" s="165">
        <v>898</v>
      </c>
      <c r="R120" s="166">
        <v>10505</v>
      </c>
      <c r="S120" s="166">
        <v>1101</v>
      </c>
      <c r="T120" s="165">
        <v>191</v>
      </c>
      <c r="U120" s="166">
        <v>3441</v>
      </c>
      <c r="V120" s="165">
        <v>64</v>
      </c>
      <c r="W120" s="165">
        <v>615</v>
      </c>
      <c r="X120" s="165">
        <v>84</v>
      </c>
      <c r="Y120" s="165">
        <v>10</v>
      </c>
      <c r="Z120" s="189">
        <v>0</v>
      </c>
      <c r="AA120" s="184">
        <v>42</v>
      </c>
      <c r="AB120" s="175">
        <v>19367</v>
      </c>
      <c r="AC120" s="174">
        <v>135</v>
      </c>
      <c r="AD120" s="174">
        <v>1747</v>
      </c>
      <c r="AE120" s="174">
        <v>2915</v>
      </c>
      <c r="AF120" s="174">
        <v>349</v>
      </c>
      <c r="AG120" s="174">
        <v>18</v>
      </c>
      <c r="AH120" s="174">
        <v>0</v>
      </c>
      <c r="AI120" s="174">
        <v>10088</v>
      </c>
      <c r="AJ120" s="174">
        <v>1802</v>
      </c>
      <c r="AK120" s="174">
        <v>841</v>
      </c>
      <c r="AL120" s="174">
        <v>1472</v>
      </c>
      <c r="AM120" s="176">
        <v>6599</v>
      </c>
    </row>
    <row r="121" spans="1:42" ht="41.25" customHeight="1">
      <c r="A121" s="164" t="s">
        <v>133</v>
      </c>
      <c r="B121" s="165" t="s">
        <v>88</v>
      </c>
      <c r="C121" s="165" t="s">
        <v>126</v>
      </c>
      <c r="D121" s="181">
        <v>1164</v>
      </c>
      <c r="E121" s="188">
        <v>4</v>
      </c>
      <c r="F121" s="165">
        <v>0</v>
      </c>
      <c r="G121" s="165">
        <v>41</v>
      </c>
      <c r="H121" s="165">
        <v>0</v>
      </c>
      <c r="I121" s="165">
        <v>0</v>
      </c>
      <c r="J121" s="165">
        <v>30</v>
      </c>
      <c r="K121" s="165">
        <v>44</v>
      </c>
      <c r="L121" s="165">
        <v>5</v>
      </c>
      <c r="M121" s="165">
        <v>21</v>
      </c>
      <c r="N121" s="165">
        <v>0</v>
      </c>
      <c r="O121" s="165">
        <v>1</v>
      </c>
      <c r="P121" s="165">
        <v>4</v>
      </c>
      <c r="Q121" s="165">
        <v>14</v>
      </c>
      <c r="R121" s="165">
        <v>567</v>
      </c>
      <c r="S121" s="165">
        <v>110</v>
      </c>
      <c r="T121" s="165">
        <v>5</v>
      </c>
      <c r="U121" s="165">
        <v>278</v>
      </c>
      <c r="V121" s="165">
        <v>3</v>
      </c>
      <c r="W121" s="165">
        <v>37</v>
      </c>
      <c r="X121" s="165">
        <v>0</v>
      </c>
      <c r="Y121" s="165">
        <v>0</v>
      </c>
      <c r="Z121" s="189">
        <v>0</v>
      </c>
      <c r="AA121" s="184">
        <v>40</v>
      </c>
      <c r="AB121" s="175">
        <v>1123</v>
      </c>
      <c r="AC121" s="174">
        <v>8</v>
      </c>
      <c r="AD121" s="174">
        <v>150</v>
      </c>
      <c r="AE121" s="174">
        <v>189</v>
      </c>
      <c r="AF121" s="174">
        <v>22</v>
      </c>
      <c r="AG121" s="174">
        <v>1</v>
      </c>
      <c r="AH121" s="174">
        <v>0</v>
      </c>
      <c r="AI121" s="174">
        <v>511</v>
      </c>
      <c r="AJ121" s="174">
        <v>34</v>
      </c>
      <c r="AK121" s="174">
        <v>103</v>
      </c>
      <c r="AL121" s="174">
        <v>105</v>
      </c>
      <c r="AM121" s="176">
        <v>381</v>
      </c>
    </row>
    <row r="122" spans="1:42" ht="41.25" customHeight="1">
      <c r="A122" s="164" t="s">
        <v>134</v>
      </c>
      <c r="B122" s="165" t="s">
        <v>88</v>
      </c>
      <c r="C122" s="165" t="s">
        <v>126</v>
      </c>
      <c r="D122" s="180">
        <v>283</v>
      </c>
      <c r="E122" s="188">
        <v>32</v>
      </c>
      <c r="F122" s="165">
        <v>0</v>
      </c>
      <c r="G122" s="165">
        <v>12</v>
      </c>
      <c r="H122" s="165">
        <v>0</v>
      </c>
      <c r="I122" s="165">
        <v>0</v>
      </c>
      <c r="J122" s="165">
        <v>7</v>
      </c>
      <c r="K122" s="165">
        <v>34</v>
      </c>
      <c r="L122" s="165">
        <v>6</v>
      </c>
      <c r="M122" s="165">
        <v>2</v>
      </c>
      <c r="N122" s="165">
        <v>0</v>
      </c>
      <c r="O122" s="165">
        <v>0</v>
      </c>
      <c r="P122" s="165">
        <v>0</v>
      </c>
      <c r="Q122" s="165">
        <v>0</v>
      </c>
      <c r="R122" s="165">
        <v>91</v>
      </c>
      <c r="S122" s="165">
        <v>35</v>
      </c>
      <c r="T122" s="165">
        <v>0</v>
      </c>
      <c r="U122" s="165">
        <v>63</v>
      </c>
      <c r="V122" s="165">
        <v>0</v>
      </c>
      <c r="W122" s="165">
        <v>1</v>
      </c>
      <c r="X122" s="165">
        <v>0</v>
      </c>
      <c r="Y122" s="165">
        <v>0</v>
      </c>
      <c r="Z122" s="189">
        <v>0</v>
      </c>
      <c r="AA122" s="184">
        <v>54</v>
      </c>
      <c r="AB122" s="175">
        <v>267</v>
      </c>
      <c r="AC122" s="174">
        <v>3</v>
      </c>
      <c r="AD122" s="174">
        <v>13</v>
      </c>
      <c r="AE122" s="174">
        <v>5</v>
      </c>
      <c r="AF122" s="174">
        <v>5</v>
      </c>
      <c r="AG122" s="174">
        <v>0</v>
      </c>
      <c r="AH122" s="174">
        <v>0</v>
      </c>
      <c r="AI122" s="174">
        <v>223</v>
      </c>
      <c r="AJ122" s="174">
        <v>9</v>
      </c>
      <c r="AK122" s="174">
        <v>7</v>
      </c>
      <c r="AL122" s="174">
        <v>2</v>
      </c>
      <c r="AM122" s="176">
        <v>30</v>
      </c>
    </row>
    <row r="123" spans="1:42" ht="41.25" customHeight="1">
      <c r="A123" s="164" t="s">
        <v>135</v>
      </c>
      <c r="B123" s="165" t="s">
        <v>88</v>
      </c>
      <c r="C123" s="165" t="s">
        <v>126</v>
      </c>
      <c r="D123" s="180">
        <v>260</v>
      </c>
      <c r="E123" s="188">
        <v>1</v>
      </c>
      <c r="F123" s="165">
        <v>0</v>
      </c>
      <c r="G123" s="165">
        <v>9</v>
      </c>
      <c r="H123" s="165">
        <v>0</v>
      </c>
      <c r="I123" s="165">
        <v>0</v>
      </c>
      <c r="J123" s="165">
        <v>11</v>
      </c>
      <c r="K123" s="165">
        <v>39</v>
      </c>
      <c r="L123" s="165">
        <v>1</v>
      </c>
      <c r="M123" s="165">
        <v>17</v>
      </c>
      <c r="N123" s="165">
        <v>0</v>
      </c>
      <c r="O123" s="165">
        <v>0</v>
      </c>
      <c r="P123" s="165">
        <v>0</v>
      </c>
      <c r="Q123" s="165">
        <v>3</v>
      </c>
      <c r="R123" s="165">
        <v>66</v>
      </c>
      <c r="S123" s="165">
        <v>37</v>
      </c>
      <c r="T123" s="165">
        <v>0</v>
      </c>
      <c r="U123" s="165">
        <v>71</v>
      </c>
      <c r="V123" s="165">
        <v>0</v>
      </c>
      <c r="W123" s="165">
        <v>5</v>
      </c>
      <c r="X123" s="165">
        <v>0</v>
      </c>
      <c r="Y123" s="165">
        <v>0</v>
      </c>
      <c r="Z123" s="189">
        <v>0</v>
      </c>
      <c r="AA123" s="184">
        <v>51</v>
      </c>
      <c r="AB123" s="175">
        <v>258</v>
      </c>
      <c r="AC123" s="174">
        <v>5</v>
      </c>
      <c r="AD123" s="174">
        <v>44</v>
      </c>
      <c r="AE123" s="174">
        <v>46</v>
      </c>
      <c r="AF123" s="174">
        <v>8</v>
      </c>
      <c r="AG123" s="174">
        <v>0</v>
      </c>
      <c r="AH123" s="174">
        <v>0</v>
      </c>
      <c r="AI123" s="174">
        <v>109</v>
      </c>
      <c r="AJ123" s="174">
        <v>18</v>
      </c>
      <c r="AK123" s="174">
        <v>1</v>
      </c>
      <c r="AL123" s="174">
        <v>27</v>
      </c>
      <c r="AM123" s="176">
        <v>113</v>
      </c>
    </row>
    <row r="124" spans="1:42" ht="41.25" customHeight="1">
      <c r="A124" s="164" t="s">
        <v>136</v>
      </c>
      <c r="B124" s="165" t="s">
        <v>137</v>
      </c>
      <c r="C124" s="165" t="s">
        <v>138</v>
      </c>
      <c r="D124" s="181">
        <v>2209</v>
      </c>
      <c r="E124" s="188">
        <v>15</v>
      </c>
      <c r="F124" s="165">
        <v>0</v>
      </c>
      <c r="G124" s="165">
        <v>60</v>
      </c>
      <c r="H124" s="165">
        <v>0</v>
      </c>
      <c r="I124" s="165">
        <v>8</v>
      </c>
      <c r="J124" s="165">
        <v>77</v>
      </c>
      <c r="K124" s="165">
        <v>67</v>
      </c>
      <c r="L124" s="165">
        <v>64</v>
      </c>
      <c r="M124" s="165">
        <v>77</v>
      </c>
      <c r="N124" s="165">
        <v>10</v>
      </c>
      <c r="O124" s="165">
        <v>17</v>
      </c>
      <c r="P124" s="165">
        <v>11</v>
      </c>
      <c r="Q124" s="165">
        <v>130</v>
      </c>
      <c r="R124" s="166">
        <v>1024</v>
      </c>
      <c r="S124" s="165">
        <v>332</v>
      </c>
      <c r="T124" s="165">
        <v>1</v>
      </c>
      <c r="U124" s="165">
        <v>276</v>
      </c>
      <c r="V124" s="165">
        <v>8</v>
      </c>
      <c r="W124" s="165">
        <v>30</v>
      </c>
      <c r="X124" s="165">
        <v>2</v>
      </c>
      <c r="Y124" s="165">
        <v>0</v>
      </c>
      <c r="Z124" s="189">
        <v>0</v>
      </c>
      <c r="AA124" s="184">
        <v>27</v>
      </c>
      <c r="AB124" s="175">
        <v>2197</v>
      </c>
      <c r="AC124" s="174">
        <v>24</v>
      </c>
      <c r="AD124" s="174">
        <v>27</v>
      </c>
      <c r="AE124" s="174">
        <v>24</v>
      </c>
      <c r="AF124" s="174">
        <v>71</v>
      </c>
      <c r="AG124" s="174">
        <v>3</v>
      </c>
      <c r="AH124" s="174">
        <v>0</v>
      </c>
      <c r="AI124" s="174">
        <v>1290</v>
      </c>
      <c r="AJ124" s="174">
        <v>695</v>
      </c>
      <c r="AK124" s="174">
        <v>40</v>
      </c>
      <c r="AL124" s="174">
        <v>23</v>
      </c>
      <c r="AM124" s="176">
        <v>770</v>
      </c>
    </row>
    <row r="125" spans="1:42" ht="41.25" customHeight="1">
      <c r="A125" s="164" t="s">
        <v>139</v>
      </c>
      <c r="B125" s="165" t="s">
        <v>137</v>
      </c>
      <c r="C125" s="165" t="s">
        <v>138</v>
      </c>
      <c r="D125" s="181">
        <v>6242</v>
      </c>
      <c r="E125" s="188">
        <v>17</v>
      </c>
      <c r="F125" s="165">
        <v>0</v>
      </c>
      <c r="G125" s="165">
        <v>247</v>
      </c>
      <c r="H125" s="165">
        <v>22</v>
      </c>
      <c r="I125" s="165">
        <v>162</v>
      </c>
      <c r="J125" s="165">
        <v>122</v>
      </c>
      <c r="K125" s="165">
        <v>471</v>
      </c>
      <c r="L125" s="165">
        <v>272</v>
      </c>
      <c r="M125" s="165">
        <v>191</v>
      </c>
      <c r="N125" s="165">
        <v>25</v>
      </c>
      <c r="O125" s="165">
        <v>33</v>
      </c>
      <c r="P125" s="165">
        <v>13</v>
      </c>
      <c r="Q125" s="165">
        <v>300</v>
      </c>
      <c r="R125" s="166">
        <v>2255</v>
      </c>
      <c r="S125" s="165">
        <v>510</v>
      </c>
      <c r="T125" s="165">
        <v>146</v>
      </c>
      <c r="U125" s="166">
        <v>1334</v>
      </c>
      <c r="V125" s="165">
        <v>27</v>
      </c>
      <c r="W125" s="165">
        <v>67</v>
      </c>
      <c r="X125" s="165">
        <v>28</v>
      </c>
      <c r="Y125" s="165">
        <v>0</v>
      </c>
      <c r="Z125" s="189">
        <v>0</v>
      </c>
      <c r="AA125" s="184">
        <v>27</v>
      </c>
      <c r="AB125" s="175">
        <v>5797</v>
      </c>
      <c r="AC125" s="174">
        <v>126</v>
      </c>
      <c r="AD125" s="174">
        <v>106</v>
      </c>
      <c r="AE125" s="174">
        <v>99</v>
      </c>
      <c r="AF125" s="174">
        <v>150</v>
      </c>
      <c r="AG125" s="174">
        <v>15</v>
      </c>
      <c r="AH125" s="174">
        <v>0</v>
      </c>
      <c r="AI125" s="174">
        <v>4539</v>
      </c>
      <c r="AJ125" s="174">
        <v>356</v>
      </c>
      <c r="AK125" s="174">
        <v>246</v>
      </c>
      <c r="AL125" s="174">
        <v>160</v>
      </c>
      <c r="AM125" s="176">
        <v>687</v>
      </c>
      <c r="AN125" s="25"/>
      <c r="AO125" s="25"/>
      <c r="AP125" s="25"/>
    </row>
    <row r="126" spans="1:42" ht="41.25" customHeight="1">
      <c r="A126" s="164" t="s">
        <v>140</v>
      </c>
      <c r="B126" s="165" t="s">
        <v>137</v>
      </c>
      <c r="C126" s="165" t="s">
        <v>138</v>
      </c>
      <c r="D126" s="181">
        <v>9688</v>
      </c>
      <c r="E126" s="188">
        <v>24</v>
      </c>
      <c r="F126" s="165">
        <v>1</v>
      </c>
      <c r="G126" s="165">
        <v>312</v>
      </c>
      <c r="H126" s="165">
        <v>14</v>
      </c>
      <c r="I126" s="165">
        <v>218</v>
      </c>
      <c r="J126" s="165">
        <v>164</v>
      </c>
      <c r="K126" s="166">
        <v>1178</v>
      </c>
      <c r="L126" s="165">
        <v>290</v>
      </c>
      <c r="M126" s="165">
        <v>279</v>
      </c>
      <c r="N126" s="165">
        <v>42</v>
      </c>
      <c r="O126" s="165">
        <v>24</v>
      </c>
      <c r="P126" s="165">
        <v>24</v>
      </c>
      <c r="Q126" s="165">
        <v>665</v>
      </c>
      <c r="R126" s="166">
        <v>3751</v>
      </c>
      <c r="S126" s="165">
        <v>660</v>
      </c>
      <c r="T126" s="165">
        <v>59</v>
      </c>
      <c r="U126" s="166">
        <v>1492</v>
      </c>
      <c r="V126" s="165">
        <v>258</v>
      </c>
      <c r="W126" s="165">
        <v>216</v>
      </c>
      <c r="X126" s="165">
        <v>17</v>
      </c>
      <c r="Y126" s="165">
        <v>0</v>
      </c>
      <c r="Z126" s="189">
        <v>0</v>
      </c>
      <c r="AA126" s="184">
        <v>28</v>
      </c>
      <c r="AB126" s="175">
        <v>9455</v>
      </c>
      <c r="AC126" s="174">
        <v>176</v>
      </c>
      <c r="AD126" s="174">
        <v>92</v>
      </c>
      <c r="AE126" s="174">
        <v>198</v>
      </c>
      <c r="AF126" s="174">
        <v>165</v>
      </c>
      <c r="AG126" s="174">
        <v>43</v>
      </c>
      <c r="AH126" s="174">
        <v>0</v>
      </c>
      <c r="AI126" s="174">
        <v>7071</v>
      </c>
      <c r="AJ126" s="174">
        <v>897</v>
      </c>
      <c r="AK126" s="174">
        <v>519</v>
      </c>
      <c r="AL126" s="174">
        <v>294</v>
      </c>
      <c r="AM126" s="176">
        <v>1363</v>
      </c>
    </row>
    <row r="127" spans="1:42" ht="41.25" customHeight="1">
      <c r="A127" s="164" t="s">
        <v>141</v>
      </c>
      <c r="B127" s="165" t="s">
        <v>137</v>
      </c>
      <c r="C127" s="165" t="s">
        <v>138</v>
      </c>
      <c r="D127" s="180">
        <v>46</v>
      </c>
      <c r="E127" s="188">
        <v>2</v>
      </c>
      <c r="F127" s="165">
        <v>0</v>
      </c>
      <c r="G127" s="165">
        <v>0</v>
      </c>
      <c r="H127" s="165">
        <v>0</v>
      </c>
      <c r="I127" s="165">
        <v>0</v>
      </c>
      <c r="J127" s="165">
        <v>1</v>
      </c>
      <c r="K127" s="165">
        <v>0</v>
      </c>
      <c r="L127" s="165">
        <v>1</v>
      </c>
      <c r="M127" s="165">
        <v>0</v>
      </c>
      <c r="N127" s="165">
        <v>0</v>
      </c>
      <c r="O127" s="165">
        <v>0</v>
      </c>
      <c r="P127" s="165">
        <v>0</v>
      </c>
      <c r="Q127" s="165">
        <v>0</v>
      </c>
      <c r="R127" s="165">
        <v>2</v>
      </c>
      <c r="S127" s="165">
        <v>23</v>
      </c>
      <c r="T127" s="165">
        <v>0</v>
      </c>
      <c r="U127" s="165">
        <v>15</v>
      </c>
      <c r="V127" s="165">
        <v>0</v>
      </c>
      <c r="W127" s="165">
        <v>0</v>
      </c>
      <c r="X127" s="165">
        <v>2</v>
      </c>
      <c r="Y127" s="165">
        <v>0</v>
      </c>
      <c r="Z127" s="189">
        <v>0</v>
      </c>
      <c r="AA127" s="184">
        <v>28</v>
      </c>
      <c r="AB127" s="175">
        <v>44</v>
      </c>
      <c r="AC127" s="174">
        <v>3</v>
      </c>
      <c r="AD127" s="174">
        <v>0</v>
      </c>
      <c r="AE127" s="174">
        <v>3</v>
      </c>
      <c r="AF127" s="174">
        <v>1</v>
      </c>
      <c r="AG127" s="174">
        <v>0</v>
      </c>
      <c r="AH127" s="174">
        <v>0</v>
      </c>
      <c r="AI127" s="174">
        <v>36</v>
      </c>
      <c r="AJ127" s="174">
        <v>1</v>
      </c>
      <c r="AK127" s="174">
        <v>0</v>
      </c>
      <c r="AL127" s="174">
        <v>0</v>
      </c>
      <c r="AM127" s="176">
        <v>7</v>
      </c>
      <c r="AN127" s="25"/>
      <c r="AO127" s="25"/>
      <c r="AP127" s="25"/>
    </row>
    <row r="128" spans="1:42" ht="41.25" customHeight="1">
      <c r="A128" s="164" t="s">
        <v>142</v>
      </c>
      <c r="B128" s="165" t="s">
        <v>137</v>
      </c>
      <c r="C128" s="165" t="s">
        <v>138</v>
      </c>
      <c r="D128" s="180">
        <v>229</v>
      </c>
      <c r="E128" s="188">
        <v>0</v>
      </c>
      <c r="F128" s="165">
        <v>0</v>
      </c>
      <c r="G128" s="165">
        <v>19</v>
      </c>
      <c r="H128" s="165">
        <v>0</v>
      </c>
      <c r="I128" s="165">
        <v>0</v>
      </c>
      <c r="J128" s="165">
        <v>4</v>
      </c>
      <c r="K128" s="165">
        <v>8</v>
      </c>
      <c r="L128" s="165">
        <v>1</v>
      </c>
      <c r="M128" s="165">
        <v>19</v>
      </c>
      <c r="N128" s="165">
        <v>0</v>
      </c>
      <c r="O128" s="165">
        <v>0</v>
      </c>
      <c r="P128" s="165">
        <v>0</v>
      </c>
      <c r="Q128" s="165">
        <v>4</v>
      </c>
      <c r="R128" s="165">
        <v>17</v>
      </c>
      <c r="S128" s="165">
        <v>71</v>
      </c>
      <c r="T128" s="165">
        <v>0</v>
      </c>
      <c r="U128" s="165">
        <v>71</v>
      </c>
      <c r="V128" s="165">
        <v>4</v>
      </c>
      <c r="W128" s="165">
        <v>11</v>
      </c>
      <c r="X128" s="165">
        <v>0</v>
      </c>
      <c r="Y128" s="165">
        <v>0</v>
      </c>
      <c r="Z128" s="189">
        <v>0</v>
      </c>
      <c r="AA128" s="184">
        <v>31</v>
      </c>
      <c r="AB128" s="175">
        <v>235</v>
      </c>
      <c r="AC128" s="174">
        <v>6</v>
      </c>
      <c r="AD128" s="174">
        <v>10</v>
      </c>
      <c r="AE128" s="174">
        <v>15</v>
      </c>
      <c r="AF128" s="174">
        <v>6</v>
      </c>
      <c r="AG128" s="174">
        <v>15</v>
      </c>
      <c r="AH128" s="174">
        <v>0</v>
      </c>
      <c r="AI128" s="174">
        <v>152</v>
      </c>
      <c r="AJ128" s="174">
        <v>14</v>
      </c>
      <c r="AK128" s="174">
        <v>5</v>
      </c>
      <c r="AL128" s="174">
        <v>12</v>
      </c>
      <c r="AM128" s="176">
        <v>45</v>
      </c>
    </row>
    <row r="129" spans="1:42" ht="41.25" customHeight="1">
      <c r="A129" s="164" t="s">
        <v>143</v>
      </c>
      <c r="B129" s="165" t="s">
        <v>137</v>
      </c>
      <c r="C129" s="165" t="s">
        <v>138</v>
      </c>
      <c r="D129" s="180">
        <v>196</v>
      </c>
      <c r="E129" s="188">
        <v>0</v>
      </c>
      <c r="F129" s="165">
        <v>3</v>
      </c>
      <c r="G129" s="165">
        <v>2</v>
      </c>
      <c r="H129" s="165">
        <v>0</v>
      </c>
      <c r="I129" s="165">
        <v>3</v>
      </c>
      <c r="J129" s="165">
        <v>0</v>
      </c>
      <c r="K129" s="165">
        <v>21</v>
      </c>
      <c r="L129" s="165">
        <v>3</v>
      </c>
      <c r="M129" s="165">
        <v>36</v>
      </c>
      <c r="N129" s="165">
        <v>0</v>
      </c>
      <c r="O129" s="165">
        <v>0</v>
      </c>
      <c r="P129" s="165">
        <v>3</v>
      </c>
      <c r="Q129" s="165">
        <v>2</v>
      </c>
      <c r="R129" s="165">
        <v>41</v>
      </c>
      <c r="S129" s="165">
        <v>54</v>
      </c>
      <c r="T129" s="165">
        <v>8</v>
      </c>
      <c r="U129" s="165">
        <v>20</v>
      </c>
      <c r="V129" s="165">
        <v>0</v>
      </c>
      <c r="W129" s="165">
        <v>0</v>
      </c>
      <c r="X129" s="165">
        <v>0</v>
      </c>
      <c r="Y129" s="165">
        <v>0</v>
      </c>
      <c r="Z129" s="189">
        <v>0</v>
      </c>
      <c r="AA129" s="184">
        <v>25</v>
      </c>
      <c r="AB129" s="175">
        <v>196</v>
      </c>
      <c r="AC129" s="174">
        <v>14</v>
      </c>
      <c r="AD129" s="174">
        <v>4</v>
      </c>
      <c r="AE129" s="174">
        <v>8</v>
      </c>
      <c r="AF129" s="174">
        <v>4</v>
      </c>
      <c r="AG129" s="174">
        <v>2</v>
      </c>
      <c r="AH129" s="174">
        <v>0</v>
      </c>
      <c r="AI129" s="174">
        <v>118</v>
      </c>
      <c r="AJ129" s="174">
        <v>6</v>
      </c>
      <c r="AK129" s="174">
        <v>36</v>
      </c>
      <c r="AL129" s="174">
        <v>4</v>
      </c>
      <c r="AM129" s="176">
        <v>32</v>
      </c>
      <c r="AN129" s="25"/>
      <c r="AO129" s="25"/>
      <c r="AP129" s="25"/>
    </row>
    <row r="130" spans="1:42" ht="41.25" customHeight="1">
      <c r="A130" s="164" t="s">
        <v>144</v>
      </c>
      <c r="B130" s="165" t="s">
        <v>137</v>
      </c>
      <c r="C130" s="165" t="s">
        <v>145</v>
      </c>
      <c r="D130" s="181">
        <v>2198</v>
      </c>
      <c r="E130" s="188">
        <v>12</v>
      </c>
      <c r="F130" s="165">
        <v>0</v>
      </c>
      <c r="G130" s="165">
        <v>160</v>
      </c>
      <c r="H130" s="165">
        <v>1</v>
      </c>
      <c r="I130" s="165">
        <v>91</v>
      </c>
      <c r="J130" s="165">
        <v>27</v>
      </c>
      <c r="K130" s="165">
        <v>165</v>
      </c>
      <c r="L130" s="165">
        <v>43</v>
      </c>
      <c r="M130" s="165">
        <v>105</v>
      </c>
      <c r="N130" s="165">
        <v>12</v>
      </c>
      <c r="O130" s="165">
        <v>1</v>
      </c>
      <c r="P130" s="165">
        <v>14</v>
      </c>
      <c r="Q130" s="165">
        <v>58</v>
      </c>
      <c r="R130" s="165">
        <v>954</v>
      </c>
      <c r="S130" s="165">
        <v>202</v>
      </c>
      <c r="T130" s="165">
        <v>31</v>
      </c>
      <c r="U130" s="165">
        <v>231</v>
      </c>
      <c r="V130" s="165">
        <v>9</v>
      </c>
      <c r="W130" s="165">
        <v>61</v>
      </c>
      <c r="X130" s="165">
        <v>19</v>
      </c>
      <c r="Y130" s="165">
        <v>2</v>
      </c>
      <c r="Z130" s="189">
        <v>0</v>
      </c>
      <c r="AA130" s="184">
        <v>23</v>
      </c>
      <c r="AB130" s="175">
        <v>2155</v>
      </c>
      <c r="AC130" s="174">
        <v>64</v>
      </c>
      <c r="AD130" s="174">
        <v>28</v>
      </c>
      <c r="AE130" s="174">
        <v>39</v>
      </c>
      <c r="AF130" s="174">
        <v>130</v>
      </c>
      <c r="AG130" s="174">
        <v>20</v>
      </c>
      <c r="AH130" s="174">
        <v>0</v>
      </c>
      <c r="AI130" s="174">
        <v>1612</v>
      </c>
      <c r="AJ130" s="174">
        <v>117</v>
      </c>
      <c r="AK130" s="174">
        <v>110</v>
      </c>
      <c r="AL130" s="174">
        <v>35</v>
      </c>
      <c r="AM130" s="176">
        <v>248</v>
      </c>
    </row>
    <row r="131" spans="1:42" ht="41.25" customHeight="1">
      <c r="A131" s="164" t="s">
        <v>146</v>
      </c>
      <c r="B131" s="165" t="s">
        <v>137</v>
      </c>
      <c r="C131" s="165" t="s">
        <v>145</v>
      </c>
      <c r="D131" s="181">
        <v>9046</v>
      </c>
      <c r="E131" s="188">
        <v>51</v>
      </c>
      <c r="F131" s="165">
        <v>22</v>
      </c>
      <c r="G131" s="165">
        <v>638</v>
      </c>
      <c r="H131" s="165">
        <v>20</v>
      </c>
      <c r="I131" s="165">
        <v>139</v>
      </c>
      <c r="J131" s="165">
        <v>300</v>
      </c>
      <c r="K131" s="165">
        <v>602</v>
      </c>
      <c r="L131" s="165">
        <v>239</v>
      </c>
      <c r="M131" s="165">
        <v>402</v>
      </c>
      <c r="N131" s="165">
        <v>82</v>
      </c>
      <c r="O131" s="165">
        <v>19</v>
      </c>
      <c r="P131" s="165">
        <v>35</v>
      </c>
      <c r="Q131" s="165">
        <v>298</v>
      </c>
      <c r="R131" s="166">
        <v>4091</v>
      </c>
      <c r="S131" s="165">
        <v>476</v>
      </c>
      <c r="T131" s="165">
        <v>110</v>
      </c>
      <c r="U131" s="166">
        <v>1245</v>
      </c>
      <c r="V131" s="165">
        <v>20</v>
      </c>
      <c r="W131" s="165">
        <v>229</v>
      </c>
      <c r="X131" s="165">
        <v>28</v>
      </c>
      <c r="Y131" s="165">
        <v>0</v>
      </c>
      <c r="Z131" s="189">
        <v>0</v>
      </c>
      <c r="AA131" s="184">
        <v>24</v>
      </c>
      <c r="AB131" s="175">
        <v>8757</v>
      </c>
      <c r="AC131" s="174">
        <v>233</v>
      </c>
      <c r="AD131" s="174">
        <v>132</v>
      </c>
      <c r="AE131" s="174">
        <v>91</v>
      </c>
      <c r="AF131" s="174">
        <v>204</v>
      </c>
      <c r="AG131" s="174">
        <v>62</v>
      </c>
      <c r="AH131" s="174">
        <v>0</v>
      </c>
      <c r="AI131" s="174">
        <v>6286</v>
      </c>
      <c r="AJ131" s="174">
        <v>1156</v>
      </c>
      <c r="AK131" s="174">
        <v>354</v>
      </c>
      <c r="AL131" s="174">
        <v>239</v>
      </c>
      <c r="AM131" s="176">
        <v>1612</v>
      </c>
    </row>
    <row r="132" spans="1:42" ht="41.25" customHeight="1">
      <c r="A132" s="164" t="s">
        <v>147</v>
      </c>
      <c r="B132" s="165" t="s">
        <v>137</v>
      </c>
      <c r="C132" s="165" t="s">
        <v>145</v>
      </c>
      <c r="D132" s="180">
        <v>35</v>
      </c>
      <c r="E132" s="188">
        <v>0</v>
      </c>
      <c r="F132" s="165">
        <v>0</v>
      </c>
      <c r="G132" s="165">
        <v>0</v>
      </c>
      <c r="H132" s="165">
        <v>0</v>
      </c>
      <c r="I132" s="165">
        <v>0</v>
      </c>
      <c r="J132" s="165">
        <v>0</v>
      </c>
      <c r="K132" s="165">
        <v>1</v>
      </c>
      <c r="L132" s="165">
        <v>0</v>
      </c>
      <c r="M132" s="165">
        <v>0</v>
      </c>
      <c r="N132" s="165">
        <v>0</v>
      </c>
      <c r="O132" s="165">
        <v>0</v>
      </c>
      <c r="P132" s="165">
        <v>0</v>
      </c>
      <c r="Q132" s="165">
        <v>0</v>
      </c>
      <c r="R132" s="165">
        <v>15</v>
      </c>
      <c r="S132" s="165">
        <v>14</v>
      </c>
      <c r="T132" s="165">
        <v>0</v>
      </c>
      <c r="U132" s="165">
        <v>5</v>
      </c>
      <c r="V132" s="165">
        <v>0</v>
      </c>
      <c r="W132" s="165">
        <v>0</v>
      </c>
      <c r="X132" s="165">
        <v>0</v>
      </c>
      <c r="Y132" s="165">
        <v>0</v>
      </c>
      <c r="Z132" s="189">
        <v>0</v>
      </c>
      <c r="AA132" s="184">
        <v>22</v>
      </c>
      <c r="AB132" s="175">
        <v>32</v>
      </c>
      <c r="AC132" s="174">
        <v>2</v>
      </c>
      <c r="AD132" s="174">
        <v>2</v>
      </c>
      <c r="AE132" s="174">
        <v>1</v>
      </c>
      <c r="AF132" s="174">
        <v>0</v>
      </c>
      <c r="AG132" s="174">
        <v>0</v>
      </c>
      <c r="AH132" s="174">
        <v>0</v>
      </c>
      <c r="AI132" s="174">
        <v>22</v>
      </c>
      <c r="AJ132" s="174">
        <v>0</v>
      </c>
      <c r="AK132" s="174">
        <v>0</v>
      </c>
      <c r="AL132" s="174">
        <v>5</v>
      </c>
      <c r="AM132" s="176">
        <v>5</v>
      </c>
    </row>
    <row r="133" spans="1:42" ht="41.25" customHeight="1">
      <c r="A133" s="164" t="s">
        <v>148</v>
      </c>
      <c r="B133" s="165" t="s">
        <v>137</v>
      </c>
      <c r="C133" s="165" t="s">
        <v>145</v>
      </c>
      <c r="D133" s="180">
        <v>220</v>
      </c>
      <c r="E133" s="188">
        <v>22</v>
      </c>
      <c r="F133" s="165">
        <v>0</v>
      </c>
      <c r="G133" s="165">
        <v>9</v>
      </c>
      <c r="H133" s="165">
        <v>0</v>
      </c>
      <c r="I133" s="165">
        <v>3</v>
      </c>
      <c r="J133" s="165">
        <v>4</v>
      </c>
      <c r="K133" s="165">
        <v>8</v>
      </c>
      <c r="L133" s="165">
        <v>1</v>
      </c>
      <c r="M133" s="165">
        <v>13</v>
      </c>
      <c r="N133" s="165">
        <v>0</v>
      </c>
      <c r="O133" s="165">
        <v>0</v>
      </c>
      <c r="P133" s="165">
        <v>0</v>
      </c>
      <c r="Q133" s="165">
        <v>10</v>
      </c>
      <c r="R133" s="165">
        <v>78</v>
      </c>
      <c r="S133" s="165">
        <v>24</v>
      </c>
      <c r="T133" s="165">
        <v>0</v>
      </c>
      <c r="U133" s="165">
        <v>16</v>
      </c>
      <c r="V133" s="165">
        <v>3</v>
      </c>
      <c r="W133" s="165">
        <v>29</v>
      </c>
      <c r="X133" s="165">
        <v>0</v>
      </c>
      <c r="Y133" s="165">
        <v>0</v>
      </c>
      <c r="Z133" s="189">
        <v>0</v>
      </c>
      <c r="AA133" s="184">
        <v>19</v>
      </c>
      <c r="AB133" s="175">
        <v>218</v>
      </c>
      <c r="AC133" s="174">
        <v>10</v>
      </c>
      <c r="AD133" s="174">
        <v>8</v>
      </c>
      <c r="AE133" s="174">
        <v>0</v>
      </c>
      <c r="AF133" s="174">
        <v>5</v>
      </c>
      <c r="AG133" s="174">
        <v>5</v>
      </c>
      <c r="AH133" s="174">
        <v>0</v>
      </c>
      <c r="AI133" s="174">
        <v>146</v>
      </c>
      <c r="AJ133" s="174">
        <v>18</v>
      </c>
      <c r="AK133" s="174">
        <v>3</v>
      </c>
      <c r="AL133" s="174">
        <v>23</v>
      </c>
      <c r="AM133" s="176">
        <v>36</v>
      </c>
    </row>
    <row r="134" spans="1:42" ht="41.25" customHeight="1">
      <c r="A134" s="164" t="s">
        <v>149</v>
      </c>
      <c r="B134" s="165" t="s">
        <v>137</v>
      </c>
      <c r="C134" s="165" t="s">
        <v>145</v>
      </c>
      <c r="D134" s="180">
        <v>155</v>
      </c>
      <c r="E134" s="188">
        <v>4</v>
      </c>
      <c r="F134" s="165">
        <v>0</v>
      </c>
      <c r="G134" s="165">
        <v>13</v>
      </c>
      <c r="H134" s="165">
        <v>0</v>
      </c>
      <c r="I134" s="165">
        <v>0</v>
      </c>
      <c r="J134" s="165">
        <v>1</v>
      </c>
      <c r="K134" s="165">
        <v>20</v>
      </c>
      <c r="L134" s="165">
        <v>4</v>
      </c>
      <c r="M134" s="165">
        <v>17</v>
      </c>
      <c r="N134" s="165">
        <v>0</v>
      </c>
      <c r="O134" s="165">
        <v>0</v>
      </c>
      <c r="P134" s="165">
        <v>0</v>
      </c>
      <c r="Q134" s="165">
        <v>2</v>
      </c>
      <c r="R134" s="165">
        <v>18</v>
      </c>
      <c r="S134" s="165">
        <v>35</v>
      </c>
      <c r="T134" s="165">
        <v>0</v>
      </c>
      <c r="U134" s="165">
        <v>37</v>
      </c>
      <c r="V134" s="165">
        <v>0</v>
      </c>
      <c r="W134" s="165">
        <v>4</v>
      </c>
      <c r="X134" s="165">
        <v>0</v>
      </c>
      <c r="Y134" s="165">
        <v>0</v>
      </c>
      <c r="Z134" s="189">
        <v>0</v>
      </c>
      <c r="AA134" s="184">
        <v>21</v>
      </c>
      <c r="AB134" s="175">
        <v>142</v>
      </c>
      <c r="AC134" s="174">
        <v>5</v>
      </c>
      <c r="AD134" s="174">
        <v>5</v>
      </c>
      <c r="AE134" s="174">
        <v>3</v>
      </c>
      <c r="AF134" s="174">
        <v>5</v>
      </c>
      <c r="AG134" s="174">
        <v>5</v>
      </c>
      <c r="AH134" s="174">
        <v>0</v>
      </c>
      <c r="AI134" s="174">
        <v>109</v>
      </c>
      <c r="AJ134" s="174">
        <v>8</v>
      </c>
      <c r="AK134" s="174">
        <v>1</v>
      </c>
      <c r="AL134" s="174">
        <v>1</v>
      </c>
      <c r="AM134" s="176">
        <v>21</v>
      </c>
      <c r="AN134" s="25"/>
      <c r="AO134" s="25"/>
      <c r="AP134" s="25"/>
    </row>
    <row r="135" spans="1:42" ht="41.25" customHeight="1">
      <c r="A135" s="164" t="s">
        <v>150</v>
      </c>
      <c r="B135" s="165" t="s">
        <v>137</v>
      </c>
      <c r="C135" s="165" t="s">
        <v>145</v>
      </c>
      <c r="D135" s="180">
        <v>146</v>
      </c>
      <c r="E135" s="188">
        <v>0</v>
      </c>
      <c r="F135" s="165">
        <v>0</v>
      </c>
      <c r="G135" s="165">
        <v>15</v>
      </c>
      <c r="H135" s="165">
        <v>0</v>
      </c>
      <c r="I135" s="165">
        <v>0</v>
      </c>
      <c r="J135" s="165">
        <v>0</v>
      </c>
      <c r="K135" s="165">
        <v>30</v>
      </c>
      <c r="L135" s="165">
        <v>1</v>
      </c>
      <c r="M135" s="165">
        <v>4</v>
      </c>
      <c r="N135" s="165">
        <v>0</v>
      </c>
      <c r="O135" s="165">
        <v>0</v>
      </c>
      <c r="P135" s="165">
        <v>0</v>
      </c>
      <c r="Q135" s="165">
        <v>1</v>
      </c>
      <c r="R135" s="165">
        <v>30</v>
      </c>
      <c r="S135" s="165">
        <v>37</v>
      </c>
      <c r="T135" s="165">
        <v>0</v>
      </c>
      <c r="U135" s="165">
        <v>27</v>
      </c>
      <c r="V135" s="165">
        <v>0</v>
      </c>
      <c r="W135" s="165">
        <v>1</v>
      </c>
      <c r="X135" s="165">
        <v>0</v>
      </c>
      <c r="Y135" s="165">
        <v>0</v>
      </c>
      <c r="Z135" s="189">
        <v>0</v>
      </c>
      <c r="AA135" s="184">
        <v>27</v>
      </c>
      <c r="AB135" s="175">
        <v>144</v>
      </c>
      <c r="AC135" s="174">
        <v>8</v>
      </c>
      <c r="AD135" s="174">
        <v>1</v>
      </c>
      <c r="AE135" s="174">
        <v>2</v>
      </c>
      <c r="AF135" s="174">
        <v>8</v>
      </c>
      <c r="AG135" s="174">
        <v>1</v>
      </c>
      <c r="AH135" s="174">
        <v>0</v>
      </c>
      <c r="AI135" s="174">
        <v>113</v>
      </c>
      <c r="AJ135" s="174">
        <v>1</v>
      </c>
      <c r="AK135" s="174">
        <v>0</v>
      </c>
      <c r="AL135" s="174">
        <v>10</v>
      </c>
      <c r="AM135" s="176">
        <v>12</v>
      </c>
    </row>
    <row r="136" spans="1:42" ht="41.25" customHeight="1">
      <c r="A136" s="164" t="s">
        <v>151</v>
      </c>
      <c r="B136" s="165" t="s">
        <v>137</v>
      </c>
      <c r="C136" s="165" t="s">
        <v>145</v>
      </c>
      <c r="D136" s="180">
        <v>94</v>
      </c>
      <c r="E136" s="188">
        <v>7</v>
      </c>
      <c r="F136" s="165">
        <v>0</v>
      </c>
      <c r="G136" s="165">
        <v>8</v>
      </c>
      <c r="H136" s="165">
        <v>0</v>
      </c>
      <c r="I136" s="165">
        <v>1</v>
      </c>
      <c r="J136" s="165">
        <v>4</v>
      </c>
      <c r="K136" s="165">
        <v>2</v>
      </c>
      <c r="L136" s="165">
        <v>1</v>
      </c>
      <c r="M136" s="165">
        <v>5</v>
      </c>
      <c r="N136" s="165">
        <v>0</v>
      </c>
      <c r="O136" s="165">
        <v>0</v>
      </c>
      <c r="P136" s="165">
        <v>0</v>
      </c>
      <c r="Q136" s="165">
        <v>2</v>
      </c>
      <c r="R136" s="165">
        <v>25</v>
      </c>
      <c r="S136" s="165">
        <v>23</v>
      </c>
      <c r="T136" s="165">
        <v>4</v>
      </c>
      <c r="U136" s="165">
        <v>10</v>
      </c>
      <c r="V136" s="165">
        <v>0</v>
      </c>
      <c r="W136" s="165">
        <v>2</v>
      </c>
      <c r="X136" s="165">
        <v>0</v>
      </c>
      <c r="Y136" s="165">
        <v>0</v>
      </c>
      <c r="Z136" s="189">
        <v>0</v>
      </c>
      <c r="AA136" s="184">
        <v>22</v>
      </c>
      <c r="AB136" s="175">
        <v>96</v>
      </c>
      <c r="AC136" s="174">
        <v>3</v>
      </c>
      <c r="AD136" s="174">
        <v>2</v>
      </c>
      <c r="AE136" s="174">
        <v>0</v>
      </c>
      <c r="AF136" s="174">
        <v>0</v>
      </c>
      <c r="AG136" s="174">
        <v>1</v>
      </c>
      <c r="AH136" s="174">
        <v>0</v>
      </c>
      <c r="AI136" s="174">
        <v>71</v>
      </c>
      <c r="AJ136" s="174">
        <v>8</v>
      </c>
      <c r="AK136" s="174">
        <v>5</v>
      </c>
      <c r="AL136" s="174">
        <v>6</v>
      </c>
      <c r="AM136" s="176">
        <v>13</v>
      </c>
      <c r="AN136" s="25"/>
      <c r="AO136" s="25"/>
      <c r="AP136" s="25"/>
    </row>
    <row r="137" spans="1:42" ht="41.25" customHeight="1">
      <c r="A137" s="164" t="s">
        <v>152</v>
      </c>
      <c r="B137" s="165" t="s">
        <v>137</v>
      </c>
      <c r="C137" s="165" t="s">
        <v>145</v>
      </c>
      <c r="D137" s="180">
        <v>133</v>
      </c>
      <c r="E137" s="188">
        <v>3</v>
      </c>
      <c r="F137" s="165">
        <v>0</v>
      </c>
      <c r="G137" s="165">
        <v>13</v>
      </c>
      <c r="H137" s="165">
        <v>0</v>
      </c>
      <c r="I137" s="165">
        <v>3</v>
      </c>
      <c r="J137" s="165">
        <v>0</v>
      </c>
      <c r="K137" s="165">
        <v>7</v>
      </c>
      <c r="L137" s="165">
        <v>0</v>
      </c>
      <c r="M137" s="165">
        <v>8</v>
      </c>
      <c r="N137" s="165">
        <v>0</v>
      </c>
      <c r="O137" s="165">
        <v>1</v>
      </c>
      <c r="P137" s="165">
        <v>0</v>
      </c>
      <c r="Q137" s="165">
        <v>0</v>
      </c>
      <c r="R137" s="165">
        <v>17</v>
      </c>
      <c r="S137" s="165">
        <v>14</v>
      </c>
      <c r="T137" s="165">
        <v>0</v>
      </c>
      <c r="U137" s="165">
        <v>64</v>
      </c>
      <c r="V137" s="165">
        <v>0</v>
      </c>
      <c r="W137" s="165">
        <v>1</v>
      </c>
      <c r="X137" s="165">
        <v>2</v>
      </c>
      <c r="Y137" s="165">
        <v>0</v>
      </c>
      <c r="Z137" s="189">
        <v>0</v>
      </c>
      <c r="AA137" s="184">
        <v>49</v>
      </c>
      <c r="AB137" s="175">
        <v>131</v>
      </c>
      <c r="AC137" s="174">
        <v>3</v>
      </c>
      <c r="AD137" s="174">
        <v>7</v>
      </c>
      <c r="AE137" s="174">
        <v>2</v>
      </c>
      <c r="AF137" s="174">
        <v>0</v>
      </c>
      <c r="AG137" s="174">
        <v>2</v>
      </c>
      <c r="AH137" s="174">
        <v>0</v>
      </c>
      <c r="AI137" s="174">
        <v>97</v>
      </c>
      <c r="AJ137" s="174">
        <v>11</v>
      </c>
      <c r="AK137" s="174">
        <v>1</v>
      </c>
      <c r="AL137" s="174">
        <v>8</v>
      </c>
      <c r="AM137" s="176">
        <v>23</v>
      </c>
    </row>
    <row r="138" spans="1:42" ht="41.25" customHeight="1">
      <c r="A138" s="164" t="s">
        <v>153</v>
      </c>
      <c r="B138" s="165" t="s">
        <v>137</v>
      </c>
      <c r="C138" s="165" t="s">
        <v>145</v>
      </c>
      <c r="D138" s="180">
        <v>95</v>
      </c>
      <c r="E138" s="188">
        <v>1</v>
      </c>
      <c r="F138" s="165">
        <v>0</v>
      </c>
      <c r="G138" s="165">
        <v>2</v>
      </c>
      <c r="H138" s="165">
        <v>0</v>
      </c>
      <c r="I138" s="165">
        <v>0</v>
      </c>
      <c r="J138" s="165">
        <v>3</v>
      </c>
      <c r="K138" s="165">
        <v>1</v>
      </c>
      <c r="L138" s="165">
        <v>1</v>
      </c>
      <c r="M138" s="165">
        <v>1</v>
      </c>
      <c r="N138" s="165">
        <v>0</v>
      </c>
      <c r="O138" s="165">
        <v>0</v>
      </c>
      <c r="P138" s="165">
        <v>0</v>
      </c>
      <c r="Q138" s="165">
        <v>2</v>
      </c>
      <c r="R138" s="165">
        <v>5</v>
      </c>
      <c r="S138" s="165">
        <v>61</v>
      </c>
      <c r="T138" s="165">
        <v>0</v>
      </c>
      <c r="U138" s="165">
        <v>16</v>
      </c>
      <c r="V138" s="165">
        <v>0</v>
      </c>
      <c r="W138" s="165">
        <v>1</v>
      </c>
      <c r="X138" s="165">
        <v>1</v>
      </c>
      <c r="Y138" s="165">
        <v>0</v>
      </c>
      <c r="Z138" s="189">
        <v>0</v>
      </c>
      <c r="AA138" s="184">
        <v>44</v>
      </c>
      <c r="AB138" s="175">
        <v>95</v>
      </c>
      <c r="AC138" s="174">
        <v>5</v>
      </c>
      <c r="AD138" s="174">
        <v>1</v>
      </c>
      <c r="AE138" s="174">
        <v>3</v>
      </c>
      <c r="AF138" s="174">
        <v>1</v>
      </c>
      <c r="AG138" s="174">
        <v>1</v>
      </c>
      <c r="AH138" s="174">
        <v>0</v>
      </c>
      <c r="AI138" s="174">
        <v>84</v>
      </c>
      <c r="AJ138" s="174">
        <v>0</v>
      </c>
      <c r="AK138" s="174">
        <v>0</v>
      </c>
      <c r="AL138" s="174">
        <v>0</v>
      </c>
      <c r="AM138" s="176">
        <v>9</v>
      </c>
    </row>
    <row r="139" spans="1:42" ht="41.25" customHeight="1">
      <c r="A139" s="164" t="s">
        <v>154</v>
      </c>
      <c r="B139" s="165" t="s">
        <v>155</v>
      </c>
      <c r="C139" s="165" t="s">
        <v>156</v>
      </c>
      <c r="D139" s="180">
        <v>46</v>
      </c>
      <c r="E139" s="188">
        <v>9</v>
      </c>
      <c r="F139" s="165">
        <v>0</v>
      </c>
      <c r="G139" s="165">
        <v>1</v>
      </c>
      <c r="H139" s="165">
        <v>0</v>
      </c>
      <c r="I139" s="165">
        <v>0</v>
      </c>
      <c r="J139" s="165">
        <v>0</v>
      </c>
      <c r="K139" s="165">
        <v>1</v>
      </c>
      <c r="L139" s="165">
        <v>1</v>
      </c>
      <c r="M139" s="165">
        <v>0</v>
      </c>
      <c r="N139" s="165">
        <v>0</v>
      </c>
      <c r="O139" s="165">
        <v>0</v>
      </c>
      <c r="P139" s="165">
        <v>0</v>
      </c>
      <c r="Q139" s="165">
        <v>0</v>
      </c>
      <c r="R139" s="165">
        <v>5</v>
      </c>
      <c r="S139" s="165">
        <v>7</v>
      </c>
      <c r="T139" s="165">
        <v>0</v>
      </c>
      <c r="U139" s="165">
        <v>22</v>
      </c>
      <c r="V139" s="165">
        <v>0</v>
      </c>
      <c r="W139" s="165">
        <v>0</v>
      </c>
      <c r="X139" s="165">
        <v>0</v>
      </c>
      <c r="Y139" s="165">
        <v>0</v>
      </c>
      <c r="Z139" s="189">
        <v>0</v>
      </c>
      <c r="AA139" s="184">
        <v>83</v>
      </c>
      <c r="AB139" s="175">
        <v>49</v>
      </c>
      <c r="AC139" s="174">
        <v>1</v>
      </c>
      <c r="AD139" s="174">
        <v>10</v>
      </c>
      <c r="AE139" s="174">
        <v>0</v>
      </c>
      <c r="AF139" s="174">
        <v>5</v>
      </c>
      <c r="AG139" s="174">
        <v>0</v>
      </c>
      <c r="AH139" s="174">
        <v>0</v>
      </c>
      <c r="AI139" s="174">
        <v>30</v>
      </c>
      <c r="AJ139" s="174">
        <v>1</v>
      </c>
      <c r="AK139" s="174">
        <v>0</v>
      </c>
      <c r="AL139" s="174">
        <v>2</v>
      </c>
      <c r="AM139" s="176">
        <v>12</v>
      </c>
    </row>
    <row r="140" spans="1:42" ht="41.25" customHeight="1">
      <c r="A140" s="164" t="s">
        <v>157</v>
      </c>
      <c r="B140" s="165" t="s">
        <v>155</v>
      </c>
      <c r="C140" s="165" t="s">
        <v>156</v>
      </c>
      <c r="D140" s="180">
        <v>102</v>
      </c>
      <c r="E140" s="188">
        <v>4</v>
      </c>
      <c r="F140" s="165">
        <v>0</v>
      </c>
      <c r="G140" s="165">
        <v>18</v>
      </c>
      <c r="H140" s="165">
        <v>0</v>
      </c>
      <c r="I140" s="165">
        <v>0</v>
      </c>
      <c r="J140" s="165">
        <v>5</v>
      </c>
      <c r="K140" s="165">
        <v>3</v>
      </c>
      <c r="L140" s="165">
        <v>0</v>
      </c>
      <c r="M140" s="165">
        <v>17</v>
      </c>
      <c r="N140" s="165">
        <v>0</v>
      </c>
      <c r="O140" s="165">
        <v>0</v>
      </c>
      <c r="P140" s="165">
        <v>0</v>
      </c>
      <c r="Q140" s="165">
        <v>0</v>
      </c>
      <c r="R140" s="165">
        <v>9</v>
      </c>
      <c r="S140" s="165">
        <v>23</v>
      </c>
      <c r="T140" s="165">
        <v>0</v>
      </c>
      <c r="U140" s="165">
        <v>21</v>
      </c>
      <c r="V140" s="165">
        <v>0</v>
      </c>
      <c r="W140" s="165">
        <v>2</v>
      </c>
      <c r="X140" s="165">
        <v>0</v>
      </c>
      <c r="Y140" s="165">
        <v>0</v>
      </c>
      <c r="Z140" s="189">
        <v>0</v>
      </c>
      <c r="AA140" s="184">
        <v>32</v>
      </c>
      <c r="AB140" s="175">
        <v>97</v>
      </c>
      <c r="AC140" s="174">
        <v>6</v>
      </c>
      <c r="AD140" s="174">
        <v>5</v>
      </c>
      <c r="AE140" s="174">
        <v>8</v>
      </c>
      <c r="AF140" s="174">
        <v>4</v>
      </c>
      <c r="AG140" s="174">
        <v>0</v>
      </c>
      <c r="AH140" s="174">
        <v>0</v>
      </c>
      <c r="AI140" s="174">
        <v>68</v>
      </c>
      <c r="AJ140" s="174">
        <v>5</v>
      </c>
      <c r="AK140" s="174">
        <v>0</v>
      </c>
      <c r="AL140" s="174">
        <v>1</v>
      </c>
      <c r="AM140" s="176">
        <v>24</v>
      </c>
      <c r="AN140" s="25"/>
      <c r="AO140" s="25"/>
      <c r="AP140" s="25"/>
    </row>
    <row r="141" spans="1:42" ht="41.25" customHeight="1">
      <c r="A141" s="164" t="s">
        <v>158</v>
      </c>
      <c r="B141" s="165" t="s">
        <v>155</v>
      </c>
      <c r="C141" s="165" t="s">
        <v>156</v>
      </c>
      <c r="D141" s="180">
        <v>515</v>
      </c>
      <c r="E141" s="188">
        <v>14</v>
      </c>
      <c r="F141" s="165">
        <v>0</v>
      </c>
      <c r="G141" s="165">
        <v>32</v>
      </c>
      <c r="H141" s="165">
        <v>0</v>
      </c>
      <c r="I141" s="165">
        <v>0</v>
      </c>
      <c r="J141" s="165">
        <v>10</v>
      </c>
      <c r="K141" s="165">
        <v>19</v>
      </c>
      <c r="L141" s="165">
        <v>2</v>
      </c>
      <c r="M141" s="165">
        <v>3</v>
      </c>
      <c r="N141" s="165">
        <v>1</v>
      </c>
      <c r="O141" s="165">
        <v>0</v>
      </c>
      <c r="P141" s="165">
        <v>0</v>
      </c>
      <c r="Q141" s="165">
        <v>8</v>
      </c>
      <c r="R141" s="165">
        <v>331</v>
      </c>
      <c r="S141" s="165">
        <v>30</v>
      </c>
      <c r="T141" s="165">
        <v>0</v>
      </c>
      <c r="U141" s="165">
        <v>54</v>
      </c>
      <c r="V141" s="165">
        <v>1</v>
      </c>
      <c r="W141" s="165">
        <v>9</v>
      </c>
      <c r="X141" s="165">
        <v>1</v>
      </c>
      <c r="Y141" s="165">
        <v>0</v>
      </c>
      <c r="Z141" s="189">
        <v>0</v>
      </c>
      <c r="AA141" s="184">
        <v>44</v>
      </c>
      <c r="AB141" s="175">
        <v>499</v>
      </c>
      <c r="AC141" s="174">
        <v>14</v>
      </c>
      <c r="AD141" s="174">
        <v>21</v>
      </c>
      <c r="AE141" s="174">
        <v>21</v>
      </c>
      <c r="AF141" s="174">
        <v>10</v>
      </c>
      <c r="AG141" s="174">
        <v>3</v>
      </c>
      <c r="AH141" s="174">
        <v>0</v>
      </c>
      <c r="AI141" s="174">
        <v>369</v>
      </c>
      <c r="AJ141" s="174">
        <v>12</v>
      </c>
      <c r="AK141" s="174">
        <v>46</v>
      </c>
      <c r="AL141" s="174">
        <v>3</v>
      </c>
      <c r="AM141" s="176">
        <v>68</v>
      </c>
      <c r="AN141" s="25"/>
      <c r="AO141" s="25"/>
      <c r="AP141" s="25"/>
    </row>
    <row r="142" spans="1:42" ht="41.25" customHeight="1">
      <c r="A142" s="164" t="s">
        <v>159</v>
      </c>
      <c r="B142" s="165" t="s">
        <v>155</v>
      </c>
      <c r="C142" s="165" t="s">
        <v>156</v>
      </c>
      <c r="D142" s="180">
        <v>421</v>
      </c>
      <c r="E142" s="188">
        <v>2</v>
      </c>
      <c r="F142" s="165">
        <v>0</v>
      </c>
      <c r="G142" s="165">
        <v>30</v>
      </c>
      <c r="H142" s="165">
        <v>0</v>
      </c>
      <c r="I142" s="165">
        <v>1</v>
      </c>
      <c r="J142" s="165">
        <v>15</v>
      </c>
      <c r="K142" s="165">
        <v>20</v>
      </c>
      <c r="L142" s="165">
        <v>11</v>
      </c>
      <c r="M142" s="165">
        <v>0</v>
      </c>
      <c r="N142" s="165">
        <v>0</v>
      </c>
      <c r="O142" s="165">
        <v>0</v>
      </c>
      <c r="P142" s="165">
        <v>0</v>
      </c>
      <c r="Q142" s="165">
        <v>5</v>
      </c>
      <c r="R142" s="165">
        <v>138</v>
      </c>
      <c r="S142" s="165">
        <v>51</v>
      </c>
      <c r="T142" s="165">
        <v>1</v>
      </c>
      <c r="U142" s="165">
        <v>138</v>
      </c>
      <c r="V142" s="165">
        <v>1</v>
      </c>
      <c r="W142" s="165">
        <v>8</v>
      </c>
      <c r="X142" s="165">
        <v>0</v>
      </c>
      <c r="Y142" s="165">
        <v>0</v>
      </c>
      <c r="Z142" s="189">
        <v>0</v>
      </c>
      <c r="AA142" s="184">
        <v>30</v>
      </c>
      <c r="AB142" s="175">
        <v>400</v>
      </c>
      <c r="AC142" s="174">
        <v>6</v>
      </c>
      <c r="AD142" s="174">
        <v>4</v>
      </c>
      <c r="AE142" s="174">
        <v>5</v>
      </c>
      <c r="AF142" s="174">
        <v>9</v>
      </c>
      <c r="AG142" s="174">
        <v>1</v>
      </c>
      <c r="AH142" s="174">
        <v>0</v>
      </c>
      <c r="AI142" s="174">
        <v>337</v>
      </c>
      <c r="AJ142" s="174">
        <v>34</v>
      </c>
      <c r="AK142" s="174">
        <v>2</v>
      </c>
      <c r="AL142" s="174">
        <v>2</v>
      </c>
      <c r="AM142" s="176">
        <v>49</v>
      </c>
      <c r="AN142" s="25"/>
      <c r="AO142" s="25"/>
      <c r="AP142" s="25"/>
    </row>
    <row r="143" spans="1:42" ht="41.25" customHeight="1">
      <c r="A143" s="164" t="s">
        <v>160</v>
      </c>
      <c r="B143" s="165" t="s">
        <v>155</v>
      </c>
      <c r="C143" s="165" t="s">
        <v>156</v>
      </c>
      <c r="D143" s="181">
        <v>9435</v>
      </c>
      <c r="E143" s="188">
        <v>19</v>
      </c>
      <c r="F143" s="165">
        <v>0</v>
      </c>
      <c r="G143" s="165">
        <v>450</v>
      </c>
      <c r="H143" s="165">
        <v>12</v>
      </c>
      <c r="I143" s="165">
        <v>46</v>
      </c>
      <c r="J143" s="165">
        <v>196</v>
      </c>
      <c r="K143" s="166">
        <v>1804</v>
      </c>
      <c r="L143" s="165">
        <v>86</v>
      </c>
      <c r="M143" s="165">
        <v>246</v>
      </c>
      <c r="N143" s="165">
        <v>48</v>
      </c>
      <c r="O143" s="165">
        <v>39</v>
      </c>
      <c r="P143" s="165">
        <v>23</v>
      </c>
      <c r="Q143" s="165">
        <v>227</v>
      </c>
      <c r="R143" s="166">
        <v>3442</v>
      </c>
      <c r="S143" s="165">
        <v>475</v>
      </c>
      <c r="T143" s="165">
        <v>130</v>
      </c>
      <c r="U143" s="166">
        <v>1888</v>
      </c>
      <c r="V143" s="165">
        <v>96</v>
      </c>
      <c r="W143" s="165">
        <v>181</v>
      </c>
      <c r="X143" s="165">
        <v>27</v>
      </c>
      <c r="Y143" s="165">
        <v>0</v>
      </c>
      <c r="Z143" s="189">
        <v>0</v>
      </c>
      <c r="AA143" s="184">
        <v>34</v>
      </c>
      <c r="AB143" s="175">
        <v>8549</v>
      </c>
      <c r="AC143" s="174">
        <v>153</v>
      </c>
      <c r="AD143" s="174">
        <v>78</v>
      </c>
      <c r="AE143" s="174">
        <v>140</v>
      </c>
      <c r="AF143" s="174">
        <v>160</v>
      </c>
      <c r="AG143" s="174">
        <v>16</v>
      </c>
      <c r="AH143" s="174">
        <v>0</v>
      </c>
      <c r="AI143" s="174">
        <v>7060</v>
      </c>
      <c r="AJ143" s="174">
        <v>611</v>
      </c>
      <c r="AK143" s="174">
        <v>297</v>
      </c>
      <c r="AL143" s="174">
        <v>34</v>
      </c>
      <c r="AM143" s="176">
        <v>982</v>
      </c>
    </row>
    <row r="144" spans="1:42" ht="41.25" customHeight="1">
      <c r="A144" s="164" t="s">
        <v>161</v>
      </c>
      <c r="B144" s="165" t="s">
        <v>155</v>
      </c>
      <c r="C144" s="165" t="s">
        <v>156</v>
      </c>
      <c r="D144" s="180">
        <v>570</v>
      </c>
      <c r="E144" s="188">
        <v>2</v>
      </c>
      <c r="F144" s="165">
        <v>0</v>
      </c>
      <c r="G144" s="165">
        <v>63</v>
      </c>
      <c r="H144" s="165">
        <v>0</v>
      </c>
      <c r="I144" s="165">
        <v>1</v>
      </c>
      <c r="J144" s="165">
        <v>17</v>
      </c>
      <c r="K144" s="165">
        <v>59</v>
      </c>
      <c r="L144" s="165">
        <v>1</v>
      </c>
      <c r="M144" s="165">
        <v>19</v>
      </c>
      <c r="N144" s="165">
        <v>0</v>
      </c>
      <c r="O144" s="165">
        <v>0</v>
      </c>
      <c r="P144" s="165">
        <v>1</v>
      </c>
      <c r="Q144" s="165">
        <v>8</v>
      </c>
      <c r="R144" s="165">
        <v>196</v>
      </c>
      <c r="S144" s="165">
        <v>37</v>
      </c>
      <c r="T144" s="165">
        <v>0</v>
      </c>
      <c r="U144" s="165">
        <v>152</v>
      </c>
      <c r="V144" s="165">
        <v>5</v>
      </c>
      <c r="W144" s="165">
        <v>7</v>
      </c>
      <c r="X144" s="165">
        <v>2</v>
      </c>
      <c r="Y144" s="165">
        <v>0</v>
      </c>
      <c r="Z144" s="189">
        <v>0</v>
      </c>
      <c r="AA144" s="184">
        <v>55</v>
      </c>
      <c r="AB144" s="175">
        <v>572</v>
      </c>
      <c r="AC144" s="174">
        <v>7</v>
      </c>
      <c r="AD144" s="174">
        <v>20</v>
      </c>
      <c r="AE144" s="174">
        <v>22</v>
      </c>
      <c r="AF144" s="174">
        <v>10</v>
      </c>
      <c r="AG144" s="174">
        <v>1</v>
      </c>
      <c r="AH144" s="174">
        <v>0</v>
      </c>
      <c r="AI144" s="174">
        <v>445</v>
      </c>
      <c r="AJ144" s="174">
        <v>33</v>
      </c>
      <c r="AK144" s="174">
        <v>18</v>
      </c>
      <c r="AL144" s="174">
        <v>16</v>
      </c>
      <c r="AM144" s="176">
        <v>82</v>
      </c>
    </row>
    <row r="145" spans="1:42" ht="41.25" customHeight="1">
      <c r="A145" s="164" t="s">
        <v>162</v>
      </c>
      <c r="B145" s="165" t="s">
        <v>155</v>
      </c>
      <c r="C145" s="165" t="s">
        <v>156</v>
      </c>
      <c r="D145" s="180">
        <v>154</v>
      </c>
      <c r="E145" s="188">
        <v>3</v>
      </c>
      <c r="F145" s="165">
        <v>0</v>
      </c>
      <c r="G145" s="165">
        <v>10</v>
      </c>
      <c r="H145" s="165">
        <v>0</v>
      </c>
      <c r="I145" s="165">
        <v>0</v>
      </c>
      <c r="J145" s="165">
        <v>0</v>
      </c>
      <c r="K145" s="165">
        <v>32</v>
      </c>
      <c r="L145" s="165">
        <v>0</v>
      </c>
      <c r="M145" s="165">
        <v>0</v>
      </c>
      <c r="N145" s="165">
        <v>0</v>
      </c>
      <c r="O145" s="165">
        <v>0</v>
      </c>
      <c r="P145" s="165">
        <v>0</v>
      </c>
      <c r="Q145" s="165">
        <v>0</v>
      </c>
      <c r="R145" s="165">
        <v>57</v>
      </c>
      <c r="S145" s="165">
        <v>21</v>
      </c>
      <c r="T145" s="165">
        <v>0</v>
      </c>
      <c r="U145" s="165">
        <v>29</v>
      </c>
      <c r="V145" s="165">
        <v>0</v>
      </c>
      <c r="W145" s="165">
        <v>1</v>
      </c>
      <c r="X145" s="165">
        <v>1</v>
      </c>
      <c r="Y145" s="165">
        <v>0</v>
      </c>
      <c r="Z145" s="189">
        <v>0</v>
      </c>
      <c r="AA145" s="184">
        <v>37</v>
      </c>
      <c r="AB145" s="175">
        <v>151</v>
      </c>
      <c r="AC145" s="174">
        <v>3</v>
      </c>
      <c r="AD145" s="174">
        <v>8</v>
      </c>
      <c r="AE145" s="174">
        <v>2</v>
      </c>
      <c r="AF145" s="174">
        <v>4</v>
      </c>
      <c r="AG145" s="174">
        <v>0</v>
      </c>
      <c r="AH145" s="174">
        <v>0</v>
      </c>
      <c r="AI145" s="174">
        <v>129</v>
      </c>
      <c r="AJ145" s="174">
        <v>4</v>
      </c>
      <c r="AK145" s="174">
        <v>0</v>
      </c>
      <c r="AL145" s="174">
        <v>1</v>
      </c>
      <c r="AM145" s="176">
        <v>17</v>
      </c>
      <c r="AN145" s="25"/>
      <c r="AO145" s="25"/>
      <c r="AP145" s="25"/>
    </row>
    <row r="146" spans="1:42" ht="41.25" customHeight="1">
      <c r="A146" s="164" t="s">
        <v>163</v>
      </c>
      <c r="B146" s="165" t="s">
        <v>155</v>
      </c>
      <c r="C146" s="165" t="s">
        <v>156</v>
      </c>
      <c r="D146" s="181">
        <v>2228</v>
      </c>
      <c r="E146" s="188">
        <v>46</v>
      </c>
      <c r="F146" s="165">
        <v>0</v>
      </c>
      <c r="G146" s="165">
        <v>132</v>
      </c>
      <c r="H146" s="165">
        <v>0</v>
      </c>
      <c r="I146" s="165">
        <v>34</v>
      </c>
      <c r="J146" s="165">
        <v>17</v>
      </c>
      <c r="K146" s="165">
        <v>143</v>
      </c>
      <c r="L146" s="165">
        <v>39</v>
      </c>
      <c r="M146" s="165">
        <v>46</v>
      </c>
      <c r="N146" s="165">
        <v>3</v>
      </c>
      <c r="O146" s="165">
        <v>4</v>
      </c>
      <c r="P146" s="165">
        <v>2</v>
      </c>
      <c r="Q146" s="165">
        <v>12</v>
      </c>
      <c r="R146" s="165">
        <v>649</v>
      </c>
      <c r="S146" s="165">
        <v>331</v>
      </c>
      <c r="T146" s="165">
        <v>44</v>
      </c>
      <c r="U146" s="165">
        <v>680</v>
      </c>
      <c r="V146" s="165">
        <v>4</v>
      </c>
      <c r="W146" s="165">
        <v>40</v>
      </c>
      <c r="X146" s="165">
        <v>2</v>
      </c>
      <c r="Y146" s="165">
        <v>0</v>
      </c>
      <c r="Z146" s="189">
        <v>0</v>
      </c>
      <c r="AA146" s="184">
        <v>41</v>
      </c>
      <c r="AB146" s="175">
        <v>2124</v>
      </c>
      <c r="AC146" s="174">
        <v>61</v>
      </c>
      <c r="AD146" s="174">
        <v>104</v>
      </c>
      <c r="AE146" s="174">
        <v>53</v>
      </c>
      <c r="AF146" s="174">
        <v>64</v>
      </c>
      <c r="AG146" s="174">
        <v>3</v>
      </c>
      <c r="AH146" s="174">
        <v>0</v>
      </c>
      <c r="AI146" s="174">
        <v>1460</v>
      </c>
      <c r="AJ146" s="174">
        <v>210</v>
      </c>
      <c r="AK146" s="174">
        <v>108</v>
      </c>
      <c r="AL146" s="174">
        <v>61</v>
      </c>
      <c r="AM146" s="176">
        <v>428</v>
      </c>
      <c r="AN146" s="25"/>
      <c r="AO146" s="25"/>
      <c r="AP146" s="25"/>
    </row>
    <row r="147" spans="1:42" ht="41.25" customHeight="1">
      <c r="A147" s="164" t="s">
        <v>164</v>
      </c>
      <c r="B147" s="165" t="s">
        <v>155</v>
      </c>
      <c r="C147" s="165" t="s">
        <v>156</v>
      </c>
      <c r="D147" s="180">
        <v>230</v>
      </c>
      <c r="E147" s="188">
        <v>0</v>
      </c>
      <c r="F147" s="165">
        <v>0</v>
      </c>
      <c r="G147" s="165">
        <v>6</v>
      </c>
      <c r="H147" s="165">
        <v>0</v>
      </c>
      <c r="I147" s="165">
        <v>0</v>
      </c>
      <c r="J147" s="165">
        <v>2</v>
      </c>
      <c r="K147" s="165">
        <v>5</v>
      </c>
      <c r="L147" s="165">
        <v>0</v>
      </c>
      <c r="M147" s="165">
        <v>113</v>
      </c>
      <c r="N147" s="165">
        <v>2</v>
      </c>
      <c r="O147" s="165">
        <v>0</v>
      </c>
      <c r="P147" s="165">
        <v>0</v>
      </c>
      <c r="Q147" s="165">
        <v>1</v>
      </c>
      <c r="R147" s="165">
        <v>47</v>
      </c>
      <c r="S147" s="165">
        <v>35</v>
      </c>
      <c r="T147" s="165">
        <v>0</v>
      </c>
      <c r="U147" s="165">
        <v>15</v>
      </c>
      <c r="V147" s="165">
        <v>1</v>
      </c>
      <c r="W147" s="165">
        <v>1</v>
      </c>
      <c r="X147" s="165">
        <v>2</v>
      </c>
      <c r="Y147" s="165">
        <v>0</v>
      </c>
      <c r="Z147" s="189">
        <v>0</v>
      </c>
      <c r="AA147" s="184">
        <v>41</v>
      </c>
      <c r="AB147" s="175">
        <v>194</v>
      </c>
      <c r="AC147" s="174">
        <v>3</v>
      </c>
      <c r="AD147" s="174">
        <v>4</v>
      </c>
      <c r="AE147" s="174">
        <v>10</v>
      </c>
      <c r="AF147" s="174">
        <v>1</v>
      </c>
      <c r="AG147" s="174">
        <v>0</v>
      </c>
      <c r="AH147" s="174">
        <v>0</v>
      </c>
      <c r="AI147" s="174">
        <v>150</v>
      </c>
      <c r="AJ147" s="174">
        <v>19</v>
      </c>
      <c r="AK147" s="174">
        <v>3</v>
      </c>
      <c r="AL147" s="174">
        <v>4</v>
      </c>
      <c r="AM147" s="176">
        <v>36</v>
      </c>
    </row>
    <row r="148" spans="1:42" ht="41.25" customHeight="1">
      <c r="A148" s="164" t="s">
        <v>165</v>
      </c>
      <c r="B148" s="165" t="s">
        <v>155</v>
      </c>
      <c r="C148" s="165" t="s">
        <v>156</v>
      </c>
      <c r="D148" s="180">
        <v>373</v>
      </c>
      <c r="E148" s="188">
        <v>1</v>
      </c>
      <c r="F148" s="165">
        <v>0</v>
      </c>
      <c r="G148" s="165">
        <v>10</v>
      </c>
      <c r="H148" s="165">
        <v>0</v>
      </c>
      <c r="I148" s="165">
        <v>0</v>
      </c>
      <c r="J148" s="165">
        <v>2</v>
      </c>
      <c r="K148" s="165">
        <v>8</v>
      </c>
      <c r="L148" s="165">
        <v>3</v>
      </c>
      <c r="M148" s="165">
        <v>23</v>
      </c>
      <c r="N148" s="165">
        <v>0</v>
      </c>
      <c r="O148" s="165">
        <v>0</v>
      </c>
      <c r="P148" s="165">
        <v>0</v>
      </c>
      <c r="Q148" s="165">
        <v>0</v>
      </c>
      <c r="R148" s="165">
        <v>214</v>
      </c>
      <c r="S148" s="165">
        <v>16</v>
      </c>
      <c r="T148" s="165">
        <v>0</v>
      </c>
      <c r="U148" s="165">
        <v>87</v>
      </c>
      <c r="V148" s="165">
        <v>1</v>
      </c>
      <c r="W148" s="165">
        <v>7</v>
      </c>
      <c r="X148" s="165">
        <v>1</v>
      </c>
      <c r="Y148" s="165">
        <v>0</v>
      </c>
      <c r="Z148" s="189">
        <v>0</v>
      </c>
      <c r="AA148" s="184">
        <v>69</v>
      </c>
      <c r="AB148" s="175">
        <v>354</v>
      </c>
      <c r="AC148" s="174">
        <v>3</v>
      </c>
      <c r="AD148" s="174">
        <v>23</v>
      </c>
      <c r="AE148" s="174">
        <v>26</v>
      </c>
      <c r="AF148" s="174">
        <v>5</v>
      </c>
      <c r="AG148" s="174">
        <v>3</v>
      </c>
      <c r="AH148" s="174">
        <v>0</v>
      </c>
      <c r="AI148" s="174">
        <v>253</v>
      </c>
      <c r="AJ148" s="174">
        <v>7</v>
      </c>
      <c r="AK148" s="174">
        <v>21</v>
      </c>
      <c r="AL148" s="174">
        <v>13</v>
      </c>
      <c r="AM148" s="176">
        <v>59</v>
      </c>
      <c r="AN148" s="25"/>
      <c r="AO148" s="25"/>
      <c r="AP148" s="25"/>
    </row>
    <row r="149" spans="1:42" ht="41.25" customHeight="1">
      <c r="A149" s="164" t="s">
        <v>166</v>
      </c>
      <c r="B149" s="165" t="s">
        <v>155</v>
      </c>
      <c r="C149" s="165" t="s">
        <v>156</v>
      </c>
      <c r="D149" s="181">
        <v>3706</v>
      </c>
      <c r="E149" s="188">
        <v>74</v>
      </c>
      <c r="F149" s="165">
        <v>0</v>
      </c>
      <c r="G149" s="165">
        <v>162</v>
      </c>
      <c r="H149" s="165">
        <v>0</v>
      </c>
      <c r="I149" s="165">
        <v>25</v>
      </c>
      <c r="J149" s="165">
        <v>44</v>
      </c>
      <c r="K149" s="165">
        <v>214</v>
      </c>
      <c r="L149" s="165">
        <v>113</v>
      </c>
      <c r="M149" s="165">
        <v>335</v>
      </c>
      <c r="N149" s="165">
        <v>14</v>
      </c>
      <c r="O149" s="165">
        <v>9</v>
      </c>
      <c r="P149" s="165">
        <v>9</v>
      </c>
      <c r="Q149" s="165">
        <v>102</v>
      </c>
      <c r="R149" s="166">
        <v>1183</v>
      </c>
      <c r="S149" s="165">
        <v>204</v>
      </c>
      <c r="T149" s="165">
        <v>117</v>
      </c>
      <c r="U149" s="165">
        <v>940</v>
      </c>
      <c r="V149" s="165">
        <v>36</v>
      </c>
      <c r="W149" s="165">
        <v>109</v>
      </c>
      <c r="X149" s="165">
        <v>16</v>
      </c>
      <c r="Y149" s="165">
        <v>0</v>
      </c>
      <c r="Z149" s="189">
        <v>0</v>
      </c>
      <c r="AA149" s="184">
        <v>55</v>
      </c>
      <c r="AB149" s="175">
        <v>3631</v>
      </c>
      <c r="AC149" s="174">
        <v>88</v>
      </c>
      <c r="AD149" s="174">
        <v>147</v>
      </c>
      <c r="AE149" s="174">
        <v>196</v>
      </c>
      <c r="AF149" s="174">
        <v>92</v>
      </c>
      <c r="AG149" s="174">
        <v>11</v>
      </c>
      <c r="AH149" s="174">
        <v>0</v>
      </c>
      <c r="AI149" s="174">
        <v>2577</v>
      </c>
      <c r="AJ149" s="174">
        <v>343</v>
      </c>
      <c r="AK149" s="174">
        <v>148</v>
      </c>
      <c r="AL149" s="174">
        <v>29</v>
      </c>
      <c r="AM149" s="176">
        <v>774</v>
      </c>
      <c r="AN149" s="25"/>
      <c r="AO149" s="25"/>
      <c r="AP149" s="25"/>
    </row>
    <row r="150" spans="1:42" ht="41.25" customHeight="1">
      <c r="A150" s="164" t="s">
        <v>167</v>
      </c>
      <c r="B150" s="165" t="s">
        <v>155</v>
      </c>
      <c r="C150" s="165" t="s">
        <v>156</v>
      </c>
      <c r="D150" s="180">
        <v>143</v>
      </c>
      <c r="E150" s="188">
        <v>19</v>
      </c>
      <c r="F150" s="165">
        <v>0</v>
      </c>
      <c r="G150" s="165">
        <v>1</v>
      </c>
      <c r="H150" s="165">
        <v>0</v>
      </c>
      <c r="I150" s="165">
        <v>0</v>
      </c>
      <c r="J150" s="165">
        <v>0</v>
      </c>
      <c r="K150" s="165">
        <v>3</v>
      </c>
      <c r="L150" s="165">
        <v>0</v>
      </c>
      <c r="M150" s="165">
        <v>5</v>
      </c>
      <c r="N150" s="165">
        <v>0</v>
      </c>
      <c r="O150" s="165">
        <v>0</v>
      </c>
      <c r="P150" s="165">
        <v>2</v>
      </c>
      <c r="Q150" s="165">
        <v>12</v>
      </c>
      <c r="R150" s="165">
        <v>25</v>
      </c>
      <c r="S150" s="165">
        <v>32</v>
      </c>
      <c r="T150" s="165">
        <v>4</v>
      </c>
      <c r="U150" s="165">
        <v>40</v>
      </c>
      <c r="V150" s="165">
        <v>0</v>
      </c>
      <c r="W150" s="165">
        <v>0</v>
      </c>
      <c r="X150" s="165">
        <v>0</v>
      </c>
      <c r="Y150" s="165">
        <v>0</v>
      </c>
      <c r="Z150" s="189">
        <v>0</v>
      </c>
      <c r="AA150" s="184">
        <v>53</v>
      </c>
      <c r="AB150" s="175">
        <v>129</v>
      </c>
      <c r="AC150" s="174">
        <v>3</v>
      </c>
      <c r="AD150" s="174">
        <v>3</v>
      </c>
      <c r="AE150" s="174">
        <v>3</v>
      </c>
      <c r="AF150" s="174">
        <v>3</v>
      </c>
      <c r="AG150" s="174">
        <v>1</v>
      </c>
      <c r="AH150" s="174">
        <v>0</v>
      </c>
      <c r="AI150" s="174">
        <v>98</v>
      </c>
      <c r="AJ150" s="174">
        <v>7</v>
      </c>
      <c r="AK150" s="174">
        <v>8</v>
      </c>
      <c r="AL150" s="174">
        <v>3</v>
      </c>
      <c r="AM150" s="176">
        <v>16</v>
      </c>
    </row>
    <row r="151" spans="1:42" ht="41.25" customHeight="1">
      <c r="A151" s="164" t="s">
        <v>168</v>
      </c>
      <c r="B151" s="165" t="s">
        <v>169</v>
      </c>
      <c r="C151" s="165" t="s">
        <v>170</v>
      </c>
      <c r="D151" s="181">
        <v>4846</v>
      </c>
      <c r="E151" s="188">
        <v>12</v>
      </c>
      <c r="F151" s="165">
        <v>0</v>
      </c>
      <c r="G151" s="165">
        <v>367</v>
      </c>
      <c r="H151" s="165">
        <v>1</v>
      </c>
      <c r="I151" s="165">
        <v>98</v>
      </c>
      <c r="J151" s="165">
        <v>55</v>
      </c>
      <c r="K151" s="165">
        <v>209</v>
      </c>
      <c r="L151" s="165">
        <v>73</v>
      </c>
      <c r="M151" s="165">
        <v>36</v>
      </c>
      <c r="N151" s="165">
        <v>7</v>
      </c>
      <c r="O151" s="165">
        <v>3</v>
      </c>
      <c r="P151" s="165">
        <v>15</v>
      </c>
      <c r="Q151" s="165">
        <v>44</v>
      </c>
      <c r="R151" s="166">
        <v>2847</v>
      </c>
      <c r="S151" s="165">
        <v>494</v>
      </c>
      <c r="T151" s="165">
        <v>71</v>
      </c>
      <c r="U151" s="165">
        <v>432</v>
      </c>
      <c r="V151" s="165">
        <v>5</v>
      </c>
      <c r="W151" s="165">
        <v>74</v>
      </c>
      <c r="X151" s="165">
        <v>3</v>
      </c>
      <c r="Y151" s="165">
        <v>0</v>
      </c>
      <c r="Z151" s="189">
        <v>0</v>
      </c>
      <c r="AA151" s="184">
        <v>25</v>
      </c>
      <c r="AB151" s="175">
        <v>4650</v>
      </c>
      <c r="AC151" s="174">
        <v>67</v>
      </c>
      <c r="AD151" s="174">
        <v>50</v>
      </c>
      <c r="AE151" s="174">
        <v>48</v>
      </c>
      <c r="AF151" s="174">
        <v>117</v>
      </c>
      <c r="AG151" s="174">
        <v>23</v>
      </c>
      <c r="AH151" s="174">
        <v>0</v>
      </c>
      <c r="AI151" s="174">
        <v>3569</v>
      </c>
      <c r="AJ151" s="174">
        <v>219</v>
      </c>
      <c r="AK151" s="174">
        <v>483</v>
      </c>
      <c r="AL151" s="174">
        <v>74</v>
      </c>
      <c r="AM151" s="176">
        <v>384</v>
      </c>
    </row>
    <row r="152" spans="1:42" ht="41.25" customHeight="1">
      <c r="A152" s="164" t="s">
        <v>171</v>
      </c>
      <c r="B152" s="165" t="s">
        <v>169</v>
      </c>
      <c r="C152" s="165" t="s">
        <v>170</v>
      </c>
      <c r="D152" s="180">
        <v>298</v>
      </c>
      <c r="E152" s="188">
        <v>41</v>
      </c>
      <c r="F152" s="165">
        <v>0</v>
      </c>
      <c r="G152" s="165">
        <v>39</v>
      </c>
      <c r="H152" s="165">
        <v>0</v>
      </c>
      <c r="I152" s="165">
        <v>5</v>
      </c>
      <c r="J152" s="165">
        <v>1</v>
      </c>
      <c r="K152" s="165">
        <v>4</v>
      </c>
      <c r="L152" s="165">
        <v>5</v>
      </c>
      <c r="M152" s="165">
        <v>36</v>
      </c>
      <c r="N152" s="165">
        <v>0</v>
      </c>
      <c r="O152" s="165">
        <v>0</v>
      </c>
      <c r="P152" s="165">
        <v>0</v>
      </c>
      <c r="Q152" s="165">
        <v>0</v>
      </c>
      <c r="R152" s="165">
        <v>54</v>
      </c>
      <c r="S152" s="165">
        <v>40</v>
      </c>
      <c r="T152" s="165">
        <v>0</v>
      </c>
      <c r="U152" s="165">
        <v>68</v>
      </c>
      <c r="V152" s="165">
        <v>0</v>
      </c>
      <c r="W152" s="165">
        <v>2</v>
      </c>
      <c r="X152" s="165">
        <v>3</v>
      </c>
      <c r="Y152" s="165">
        <v>0</v>
      </c>
      <c r="Z152" s="189">
        <v>0</v>
      </c>
      <c r="AA152" s="184">
        <v>26</v>
      </c>
      <c r="AB152" s="175">
        <v>305</v>
      </c>
      <c r="AC152" s="174">
        <v>8</v>
      </c>
      <c r="AD152" s="174">
        <v>207</v>
      </c>
      <c r="AE152" s="174">
        <v>22</v>
      </c>
      <c r="AF152" s="174">
        <v>4</v>
      </c>
      <c r="AG152" s="174">
        <v>8</v>
      </c>
      <c r="AH152" s="174">
        <v>0</v>
      </c>
      <c r="AI152" s="174">
        <v>27</v>
      </c>
      <c r="AJ152" s="174">
        <v>2</v>
      </c>
      <c r="AK152" s="174">
        <v>3</v>
      </c>
      <c r="AL152" s="174">
        <v>24</v>
      </c>
      <c r="AM152" s="176">
        <v>239</v>
      </c>
      <c r="AN152" s="25"/>
      <c r="AO152" s="25"/>
      <c r="AP152" s="25"/>
    </row>
    <row r="153" spans="1:42" ht="41.25" customHeight="1">
      <c r="A153" s="164" t="s">
        <v>172</v>
      </c>
      <c r="B153" s="165" t="s">
        <v>169</v>
      </c>
      <c r="C153" s="165" t="s">
        <v>170</v>
      </c>
      <c r="D153" s="180">
        <v>210</v>
      </c>
      <c r="E153" s="188">
        <v>5</v>
      </c>
      <c r="F153" s="165">
        <v>1</v>
      </c>
      <c r="G153" s="165">
        <v>18</v>
      </c>
      <c r="H153" s="165">
        <v>0</v>
      </c>
      <c r="I153" s="165">
        <v>0</v>
      </c>
      <c r="J153" s="165">
        <v>2</v>
      </c>
      <c r="K153" s="165">
        <v>3</v>
      </c>
      <c r="L153" s="165">
        <v>0</v>
      </c>
      <c r="M153" s="165">
        <v>4</v>
      </c>
      <c r="N153" s="165">
        <v>0</v>
      </c>
      <c r="O153" s="165">
        <v>0</v>
      </c>
      <c r="P153" s="165">
        <v>0</v>
      </c>
      <c r="Q153" s="165">
        <v>0</v>
      </c>
      <c r="R153" s="165">
        <v>48</v>
      </c>
      <c r="S153" s="165">
        <v>71</v>
      </c>
      <c r="T153" s="165">
        <v>0</v>
      </c>
      <c r="U153" s="165">
        <v>58</v>
      </c>
      <c r="V153" s="165">
        <v>0</v>
      </c>
      <c r="W153" s="165">
        <v>0</v>
      </c>
      <c r="X153" s="165">
        <v>0</v>
      </c>
      <c r="Y153" s="165">
        <v>0</v>
      </c>
      <c r="Z153" s="189">
        <v>0</v>
      </c>
      <c r="AA153" s="184">
        <v>31</v>
      </c>
      <c r="AB153" s="175">
        <v>201</v>
      </c>
      <c r="AC153" s="174">
        <v>1</v>
      </c>
      <c r="AD153" s="174">
        <v>4</v>
      </c>
      <c r="AE153" s="174">
        <v>0</v>
      </c>
      <c r="AF153" s="174">
        <v>9</v>
      </c>
      <c r="AG153" s="174">
        <v>1</v>
      </c>
      <c r="AH153" s="174">
        <v>0</v>
      </c>
      <c r="AI153" s="174">
        <v>174</v>
      </c>
      <c r="AJ153" s="174">
        <v>8</v>
      </c>
      <c r="AK153" s="174">
        <v>0</v>
      </c>
      <c r="AL153" s="174">
        <v>4</v>
      </c>
      <c r="AM153" s="176">
        <v>13</v>
      </c>
      <c r="AN153" s="25"/>
      <c r="AO153" s="25"/>
      <c r="AP153" s="25"/>
    </row>
    <row r="154" spans="1:42" ht="41.25" customHeight="1">
      <c r="A154" s="164" t="s">
        <v>173</v>
      </c>
      <c r="B154" s="165" t="s">
        <v>169</v>
      </c>
      <c r="C154" s="165" t="s">
        <v>170</v>
      </c>
      <c r="D154" s="180">
        <v>373</v>
      </c>
      <c r="E154" s="188">
        <v>137</v>
      </c>
      <c r="F154" s="165">
        <v>0</v>
      </c>
      <c r="G154" s="165">
        <v>33</v>
      </c>
      <c r="H154" s="165">
        <v>0</v>
      </c>
      <c r="I154" s="165">
        <v>0</v>
      </c>
      <c r="J154" s="165">
        <v>4</v>
      </c>
      <c r="K154" s="165">
        <v>7</v>
      </c>
      <c r="L154" s="165">
        <v>5</v>
      </c>
      <c r="M154" s="165">
        <v>5</v>
      </c>
      <c r="N154" s="165">
        <v>0</v>
      </c>
      <c r="O154" s="165">
        <v>0</v>
      </c>
      <c r="P154" s="165">
        <v>0</v>
      </c>
      <c r="Q154" s="165">
        <v>2</v>
      </c>
      <c r="R154" s="165">
        <v>126</v>
      </c>
      <c r="S154" s="165">
        <v>34</v>
      </c>
      <c r="T154" s="165">
        <v>0</v>
      </c>
      <c r="U154" s="165">
        <v>19</v>
      </c>
      <c r="V154" s="165">
        <v>0</v>
      </c>
      <c r="W154" s="165">
        <v>0</v>
      </c>
      <c r="X154" s="165">
        <v>1</v>
      </c>
      <c r="Y154" s="165">
        <v>0</v>
      </c>
      <c r="Z154" s="189">
        <v>0</v>
      </c>
      <c r="AA154" s="184">
        <v>21</v>
      </c>
      <c r="AB154" s="175">
        <v>366</v>
      </c>
      <c r="AC154" s="174">
        <v>6</v>
      </c>
      <c r="AD154" s="174">
        <v>13</v>
      </c>
      <c r="AE154" s="174">
        <v>4</v>
      </c>
      <c r="AF154" s="174">
        <v>35</v>
      </c>
      <c r="AG154" s="174">
        <v>0</v>
      </c>
      <c r="AH154" s="174">
        <v>0</v>
      </c>
      <c r="AI154" s="174">
        <v>299</v>
      </c>
      <c r="AJ154" s="174">
        <v>5</v>
      </c>
      <c r="AK154" s="174">
        <v>2</v>
      </c>
      <c r="AL154" s="174">
        <v>2</v>
      </c>
      <c r="AM154" s="176">
        <v>28</v>
      </c>
    </row>
    <row r="155" spans="1:42" ht="41.25" customHeight="1">
      <c r="A155" s="164" t="s">
        <v>174</v>
      </c>
      <c r="B155" s="165" t="s">
        <v>169</v>
      </c>
      <c r="C155" s="165" t="s">
        <v>170</v>
      </c>
      <c r="D155" s="180">
        <v>874</v>
      </c>
      <c r="E155" s="188">
        <v>14</v>
      </c>
      <c r="F155" s="165">
        <v>1</v>
      </c>
      <c r="G155" s="165">
        <v>30</v>
      </c>
      <c r="H155" s="165">
        <v>0</v>
      </c>
      <c r="I155" s="165">
        <v>4</v>
      </c>
      <c r="J155" s="165">
        <v>55</v>
      </c>
      <c r="K155" s="165">
        <v>41</v>
      </c>
      <c r="L155" s="165">
        <v>12</v>
      </c>
      <c r="M155" s="165">
        <v>6</v>
      </c>
      <c r="N155" s="165">
        <v>0</v>
      </c>
      <c r="O155" s="165">
        <v>0</v>
      </c>
      <c r="P155" s="165">
        <v>0</v>
      </c>
      <c r="Q155" s="165">
        <v>9</v>
      </c>
      <c r="R155" s="165">
        <v>512</v>
      </c>
      <c r="S155" s="165">
        <v>102</v>
      </c>
      <c r="T155" s="165">
        <v>3</v>
      </c>
      <c r="U155" s="165">
        <v>69</v>
      </c>
      <c r="V155" s="165">
        <v>0</v>
      </c>
      <c r="W155" s="165">
        <v>8</v>
      </c>
      <c r="X155" s="165">
        <v>8</v>
      </c>
      <c r="Y155" s="165">
        <v>0</v>
      </c>
      <c r="Z155" s="189">
        <v>0</v>
      </c>
      <c r="AA155" s="184">
        <v>38</v>
      </c>
      <c r="AB155" s="175">
        <v>870</v>
      </c>
      <c r="AC155" s="174">
        <v>10</v>
      </c>
      <c r="AD155" s="174">
        <v>32</v>
      </c>
      <c r="AE155" s="174">
        <v>34</v>
      </c>
      <c r="AF155" s="174">
        <v>25</v>
      </c>
      <c r="AG155" s="174">
        <v>13</v>
      </c>
      <c r="AH155" s="174">
        <v>0</v>
      </c>
      <c r="AI155" s="174">
        <v>693</v>
      </c>
      <c r="AJ155" s="174">
        <v>21</v>
      </c>
      <c r="AK155" s="174">
        <v>31</v>
      </c>
      <c r="AL155" s="174">
        <v>11</v>
      </c>
      <c r="AM155" s="176">
        <v>97</v>
      </c>
      <c r="AN155" s="25"/>
      <c r="AO155" s="25"/>
      <c r="AP155" s="25"/>
    </row>
    <row r="156" spans="1:42" ht="41.25" customHeight="1">
      <c r="A156" s="164" t="s">
        <v>175</v>
      </c>
      <c r="B156" s="165" t="s">
        <v>169</v>
      </c>
      <c r="C156" s="165" t="s">
        <v>170</v>
      </c>
      <c r="D156" s="181">
        <v>30283</v>
      </c>
      <c r="E156" s="188">
        <v>33</v>
      </c>
      <c r="F156" s="165">
        <v>9</v>
      </c>
      <c r="G156" s="165">
        <v>336</v>
      </c>
      <c r="H156" s="165">
        <v>22</v>
      </c>
      <c r="I156" s="165">
        <v>211</v>
      </c>
      <c r="J156" s="165">
        <v>814</v>
      </c>
      <c r="K156" s="166">
        <v>1594</v>
      </c>
      <c r="L156" s="165">
        <v>460</v>
      </c>
      <c r="M156" s="165">
        <v>521</v>
      </c>
      <c r="N156" s="165">
        <v>245</v>
      </c>
      <c r="O156" s="165">
        <v>93</v>
      </c>
      <c r="P156" s="165">
        <v>110</v>
      </c>
      <c r="Q156" s="165">
        <v>853</v>
      </c>
      <c r="R156" s="166">
        <v>19824</v>
      </c>
      <c r="S156" s="166">
        <v>1902</v>
      </c>
      <c r="T156" s="165">
        <v>381</v>
      </c>
      <c r="U156" s="166">
        <v>2452</v>
      </c>
      <c r="V156" s="165">
        <v>98</v>
      </c>
      <c r="W156" s="165">
        <v>294</v>
      </c>
      <c r="X156" s="165">
        <v>31</v>
      </c>
      <c r="Y156" s="165">
        <v>0</v>
      </c>
      <c r="Z156" s="189">
        <v>0</v>
      </c>
      <c r="AA156" s="184">
        <v>26</v>
      </c>
      <c r="AB156" s="175">
        <v>29389</v>
      </c>
      <c r="AC156" s="174">
        <v>259</v>
      </c>
      <c r="AD156" s="174">
        <v>513</v>
      </c>
      <c r="AE156" s="174">
        <v>167</v>
      </c>
      <c r="AF156" s="174">
        <v>565</v>
      </c>
      <c r="AG156" s="174">
        <v>150</v>
      </c>
      <c r="AH156" s="174">
        <v>0</v>
      </c>
      <c r="AI156" s="174">
        <v>23818</v>
      </c>
      <c r="AJ156" s="174">
        <v>1779</v>
      </c>
      <c r="AK156" s="174">
        <v>1927</v>
      </c>
      <c r="AL156" s="174">
        <v>211</v>
      </c>
      <c r="AM156" s="176">
        <v>2718</v>
      </c>
    </row>
    <row r="157" spans="1:42" ht="41.25" customHeight="1">
      <c r="A157" s="164" t="s">
        <v>176</v>
      </c>
      <c r="B157" s="165" t="s">
        <v>169</v>
      </c>
      <c r="C157" s="165" t="s">
        <v>170</v>
      </c>
      <c r="D157" s="180">
        <v>637</v>
      </c>
      <c r="E157" s="188">
        <v>37</v>
      </c>
      <c r="F157" s="165">
        <v>4</v>
      </c>
      <c r="G157" s="165">
        <v>47</v>
      </c>
      <c r="H157" s="165">
        <v>0</v>
      </c>
      <c r="I157" s="165">
        <v>3</v>
      </c>
      <c r="J157" s="165">
        <v>5</v>
      </c>
      <c r="K157" s="165">
        <v>38</v>
      </c>
      <c r="L157" s="165">
        <v>5</v>
      </c>
      <c r="M157" s="165">
        <v>6</v>
      </c>
      <c r="N157" s="165">
        <v>0</v>
      </c>
      <c r="O157" s="165">
        <v>0</v>
      </c>
      <c r="P157" s="165">
        <v>0</v>
      </c>
      <c r="Q157" s="165">
        <v>3</v>
      </c>
      <c r="R157" s="165">
        <v>225</v>
      </c>
      <c r="S157" s="165">
        <v>190</v>
      </c>
      <c r="T157" s="165">
        <v>2</v>
      </c>
      <c r="U157" s="165">
        <v>64</v>
      </c>
      <c r="V157" s="165">
        <v>0</v>
      </c>
      <c r="W157" s="165">
        <v>8</v>
      </c>
      <c r="X157" s="165">
        <v>0</v>
      </c>
      <c r="Y157" s="165">
        <v>0</v>
      </c>
      <c r="Z157" s="189">
        <v>0</v>
      </c>
      <c r="AA157" s="184">
        <v>24</v>
      </c>
      <c r="AB157" s="175">
        <v>617</v>
      </c>
      <c r="AC157" s="174">
        <v>16</v>
      </c>
      <c r="AD157" s="174">
        <v>8</v>
      </c>
      <c r="AE157" s="174">
        <v>16</v>
      </c>
      <c r="AF157" s="174">
        <v>37</v>
      </c>
      <c r="AG157" s="174">
        <v>1</v>
      </c>
      <c r="AH157" s="174">
        <v>0</v>
      </c>
      <c r="AI157" s="174">
        <v>438</v>
      </c>
      <c r="AJ157" s="174">
        <v>74</v>
      </c>
      <c r="AK157" s="174">
        <v>16</v>
      </c>
      <c r="AL157" s="174">
        <v>11</v>
      </c>
      <c r="AM157" s="176">
        <v>114</v>
      </c>
    </row>
    <row r="158" spans="1:42" ht="41.25" customHeight="1">
      <c r="A158" s="164" t="s">
        <v>177</v>
      </c>
      <c r="B158" s="165" t="s">
        <v>169</v>
      </c>
      <c r="C158" s="165" t="s">
        <v>170</v>
      </c>
      <c r="D158" s="181">
        <v>1031</v>
      </c>
      <c r="E158" s="188">
        <v>84</v>
      </c>
      <c r="F158" s="165">
        <v>0</v>
      </c>
      <c r="G158" s="165">
        <v>76</v>
      </c>
      <c r="H158" s="165">
        <v>0</v>
      </c>
      <c r="I158" s="165">
        <v>11</v>
      </c>
      <c r="J158" s="165">
        <v>35</v>
      </c>
      <c r="K158" s="165">
        <v>30</v>
      </c>
      <c r="L158" s="165">
        <v>17</v>
      </c>
      <c r="M158" s="165">
        <v>6</v>
      </c>
      <c r="N158" s="165">
        <v>0</v>
      </c>
      <c r="O158" s="165">
        <v>0</v>
      </c>
      <c r="P158" s="165">
        <v>0</v>
      </c>
      <c r="Q158" s="165">
        <v>14</v>
      </c>
      <c r="R158" s="165">
        <v>428</v>
      </c>
      <c r="S158" s="165">
        <v>110</v>
      </c>
      <c r="T158" s="165">
        <v>0</v>
      </c>
      <c r="U158" s="165">
        <v>192</v>
      </c>
      <c r="V158" s="165">
        <v>1</v>
      </c>
      <c r="W158" s="165">
        <v>27</v>
      </c>
      <c r="X158" s="165">
        <v>0</v>
      </c>
      <c r="Y158" s="165">
        <v>0</v>
      </c>
      <c r="Z158" s="189">
        <v>0</v>
      </c>
      <c r="AA158" s="184">
        <v>25</v>
      </c>
      <c r="AB158" s="175">
        <v>991</v>
      </c>
      <c r="AC158" s="174">
        <v>19</v>
      </c>
      <c r="AD158" s="174">
        <v>778</v>
      </c>
      <c r="AE158" s="174">
        <v>17</v>
      </c>
      <c r="AF158" s="174">
        <v>43</v>
      </c>
      <c r="AG158" s="174">
        <v>7</v>
      </c>
      <c r="AH158" s="174">
        <v>0</v>
      </c>
      <c r="AI158" s="174">
        <v>80</v>
      </c>
      <c r="AJ158" s="174">
        <v>7</v>
      </c>
      <c r="AK158" s="174">
        <v>5</v>
      </c>
      <c r="AL158" s="174">
        <v>35</v>
      </c>
      <c r="AM158" s="176">
        <v>821</v>
      </c>
    </row>
    <row r="159" spans="1:42" ht="41.25" customHeight="1">
      <c r="A159" s="164" t="s">
        <v>178</v>
      </c>
      <c r="B159" s="165" t="s">
        <v>169</v>
      </c>
      <c r="C159" s="165" t="s">
        <v>170</v>
      </c>
      <c r="D159" s="180">
        <v>264</v>
      </c>
      <c r="E159" s="188">
        <v>0</v>
      </c>
      <c r="F159" s="165">
        <v>0</v>
      </c>
      <c r="G159" s="165">
        <v>7</v>
      </c>
      <c r="H159" s="165">
        <v>0</v>
      </c>
      <c r="I159" s="165">
        <v>4</v>
      </c>
      <c r="J159" s="165">
        <v>2</v>
      </c>
      <c r="K159" s="165">
        <v>24</v>
      </c>
      <c r="L159" s="165">
        <v>1</v>
      </c>
      <c r="M159" s="165">
        <v>7</v>
      </c>
      <c r="N159" s="165">
        <v>0</v>
      </c>
      <c r="O159" s="165">
        <v>0</v>
      </c>
      <c r="P159" s="165">
        <v>2</v>
      </c>
      <c r="Q159" s="165">
        <v>2</v>
      </c>
      <c r="R159" s="165">
        <v>52</v>
      </c>
      <c r="S159" s="165">
        <v>63</v>
      </c>
      <c r="T159" s="165">
        <v>0</v>
      </c>
      <c r="U159" s="165">
        <v>90</v>
      </c>
      <c r="V159" s="165">
        <v>0</v>
      </c>
      <c r="W159" s="165">
        <v>9</v>
      </c>
      <c r="X159" s="165">
        <v>1</v>
      </c>
      <c r="Y159" s="165">
        <v>0</v>
      </c>
      <c r="Z159" s="189">
        <v>0</v>
      </c>
      <c r="AA159" s="184">
        <v>37</v>
      </c>
      <c r="AB159" s="175">
        <v>258</v>
      </c>
      <c r="AC159" s="174">
        <v>2</v>
      </c>
      <c r="AD159" s="174">
        <v>16</v>
      </c>
      <c r="AE159" s="174">
        <v>3</v>
      </c>
      <c r="AF159" s="174">
        <v>4</v>
      </c>
      <c r="AG159" s="174">
        <v>1</v>
      </c>
      <c r="AH159" s="174">
        <v>0</v>
      </c>
      <c r="AI159" s="174">
        <v>196</v>
      </c>
      <c r="AJ159" s="174">
        <v>14</v>
      </c>
      <c r="AK159" s="174">
        <v>17</v>
      </c>
      <c r="AL159" s="174">
        <v>5</v>
      </c>
      <c r="AM159" s="176">
        <v>35</v>
      </c>
    </row>
    <row r="160" spans="1:42" ht="41.25" customHeight="1">
      <c r="A160" s="164" t="s">
        <v>179</v>
      </c>
      <c r="B160" s="165" t="s">
        <v>169</v>
      </c>
      <c r="C160" s="165" t="s">
        <v>170</v>
      </c>
      <c r="D160" s="180">
        <v>418</v>
      </c>
      <c r="E160" s="188">
        <v>10</v>
      </c>
      <c r="F160" s="165">
        <v>0</v>
      </c>
      <c r="G160" s="165">
        <v>24</v>
      </c>
      <c r="H160" s="165">
        <v>0</v>
      </c>
      <c r="I160" s="165">
        <v>0</v>
      </c>
      <c r="J160" s="165">
        <v>3</v>
      </c>
      <c r="K160" s="165">
        <v>2</v>
      </c>
      <c r="L160" s="165">
        <v>5</v>
      </c>
      <c r="M160" s="165">
        <v>8</v>
      </c>
      <c r="N160" s="165">
        <v>0</v>
      </c>
      <c r="O160" s="165">
        <v>1</v>
      </c>
      <c r="P160" s="165">
        <v>0</v>
      </c>
      <c r="Q160" s="165">
        <v>0</v>
      </c>
      <c r="R160" s="165">
        <v>240</v>
      </c>
      <c r="S160" s="165">
        <v>53</v>
      </c>
      <c r="T160" s="165">
        <v>0</v>
      </c>
      <c r="U160" s="165">
        <v>72</v>
      </c>
      <c r="V160" s="165">
        <v>0</v>
      </c>
      <c r="W160" s="165">
        <v>0</v>
      </c>
      <c r="X160" s="165">
        <v>0</v>
      </c>
      <c r="Y160" s="165">
        <v>0</v>
      </c>
      <c r="Z160" s="189">
        <v>0</v>
      </c>
      <c r="AA160" s="184">
        <v>30</v>
      </c>
      <c r="AB160" s="175">
        <v>422</v>
      </c>
      <c r="AC160" s="174">
        <v>10</v>
      </c>
      <c r="AD160" s="174">
        <v>14</v>
      </c>
      <c r="AE160" s="174">
        <v>3</v>
      </c>
      <c r="AF160" s="174">
        <v>17</v>
      </c>
      <c r="AG160" s="174">
        <v>4</v>
      </c>
      <c r="AH160" s="174">
        <v>0</v>
      </c>
      <c r="AI160" s="174">
        <v>339</v>
      </c>
      <c r="AJ160" s="174">
        <v>14</v>
      </c>
      <c r="AK160" s="174">
        <v>16</v>
      </c>
      <c r="AL160" s="174">
        <v>5</v>
      </c>
      <c r="AM160" s="176">
        <v>41</v>
      </c>
    </row>
    <row r="161" spans="1:42" ht="41.25" customHeight="1">
      <c r="A161" s="164" t="s">
        <v>180</v>
      </c>
      <c r="B161" s="165" t="s">
        <v>169</v>
      </c>
      <c r="C161" s="165" t="s">
        <v>170</v>
      </c>
      <c r="D161" s="180">
        <v>104</v>
      </c>
      <c r="E161" s="188">
        <v>0</v>
      </c>
      <c r="F161" s="165">
        <v>0</v>
      </c>
      <c r="G161" s="165">
        <v>0</v>
      </c>
      <c r="H161" s="165">
        <v>0</v>
      </c>
      <c r="I161" s="165">
        <v>0</v>
      </c>
      <c r="J161" s="165">
        <v>1</v>
      </c>
      <c r="K161" s="165">
        <v>0</v>
      </c>
      <c r="L161" s="165">
        <v>0</v>
      </c>
      <c r="M161" s="165">
        <v>19</v>
      </c>
      <c r="N161" s="165">
        <v>0</v>
      </c>
      <c r="O161" s="165">
        <v>0</v>
      </c>
      <c r="P161" s="165">
        <v>0</v>
      </c>
      <c r="Q161" s="165">
        <v>0</v>
      </c>
      <c r="R161" s="165">
        <v>14</v>
      </c>
      <c r="S161" s="165">
        <v>57</v>
      </c>
      <c r="T161" s="165">
        <v>0</v>
      </c>
      <c r="U161" s="165">
        <v>11</v>
      </c>
      <c r="V161" s="165">
        <v>0</v>
      </c>
      <c r="W161" s="165">
        <v>2</v>
      </c>
      <c r="X161" s="165">
        <v>0</v>
      </c>
      <c r="Y161" s="165">
        <v>0</v>
      </c>
      <c r="Z161" s="189">
        <v>0</v>
      </c>
      <c r="AA161" s="184">
        <v>21</v>
      </c>
      <c r="AB161" s="175">
        <v>96</v>
      </c>
      <c r="AC161" s="174">
        <v>2</v>
      </c>
      <c r="AD161" s="174">
        <v>2</v>
      </c>
      <c r="AE161" s="174">
        <v>1</v>
      </c>
      <c r="AF161" s="174">
        <v>14</v>
      </c>
      <c r="AG161" s="174">
        <v>0</v>
      </c>
      <c r="AH161" s="174">
        <v>0</v>
      </c>
      <c r="AI161" s="174">
        <v>75</v>
      </c>
      <c r="AJ161" s="174">
        <v>0</v>
      </c>
      <c r="AK161" s="174">
        <v>0</v>
      </c>
      <c r="AL161" s="174">
        <v>2</v>
      </c>
      <c r="AM161" s="176">
        <v>5</v>
      </c>
    </row>
    <row r="162" spans="1:42" ht="41.25" customHeight="1">
      <c r="A162" s="164" t="s">
        <v>181</v>
      </c>
      <c r="B162" s="165" t="s">
        <v>169</v>
      </c>
      <c r="C162" s="165" t="s">
        <v>170</v>
      </c>
      <c r="D162" s="181">
        <v>2005</v>
      </c>
      <c r="E162" s="188">
        <v>17</v>
      </c>
      <c r="F162" s="165">
        <v>2</v>
      </c>
      <c r="G162" s="165">
        <v>186</v>
      </c>
      <c r="H162" s="165">
        <v>15</v>
      </c>
      <c r="I162" s="165">
        <v>13</v>
      </c>
      <c r="J162" s="165">
        <v>107</v>
      </c>
      <c r="K162" s="165">
        <v>72</v>
      </c>
      <c r="L162" s="165">
        <v>23</v>
      </c>
      <c r="M162" s="165">
        <v>29</v>
      </c>
      <c r="N162" s="165">
        <v>2</v>
      </c>
      <c r="O162" s="165">
        <v>0</v>
      </c>
      <c r="P162" s="165">
        <v>2</v>
      </c>
      <c r="Q162" s="165">
        <v>31</v>
      </c>
      <c r="R162" s="165">
        <v>876</v>
      </c>
      <c r="S162" s="165">
        <v>242</v>
      </c>
      <c r="T162" s="165">
        <v>23</v>
      </c>
      <c r="U162" s="165">
        <v>302</v>
      </c>
      <c r="V162" s="165">
        <v>3</v>
      </c>
      <c r="W162" s="165">
        <v>43</v>
      </c>
      <c r="X162" s="165">
        <v>17</v>
      </c>
      <c r="Y162" s="165">
        <v>0</v>
      </c>
      <c r="Z162" s="189">
        <v>0</v>
      </c>
      <c r="AA162" s="184">
        <v>29</v>
      </c>
      <c r="AB162" s="175">
        <v>2063</v>
      </c>
      <c r="AC162" s="174">
        <v>44</v>
      </c>
      <c r="AD162" s="174">
        <v>41</v>
      </c>
      <c r="AE162" s="174">
        <v>28</v>
      </c>
      <c r="AF162" s="174">
        <v>88</v>
      </c>
      <c r="AG162" s="174">
        <v>21</v>
      </c>
      <c r="AH162" s="174">
        <v>0</v>
      </c>
      <c r="AI162" s="174">
        <v>1400</v>
      </c>
      <c r="AJ162" s="174">
        <v>235</v>
      </c>
      <c r="AK162" s="174">
        <v>136</v>
      </c>
      <c r="AL162" s="174">
        <v>70</v>
      </c>
      <c r="AM162" s="176">
        <v>348</v>
      </c>
      <c r="AN162" s="25"/>
      <c r="AO162" s="25"/>
      <c r="AP162" s="25"/>
    </row>
    <row r="163" spans="1:42" ht="41.25" customHeight="1">
      <c r="A163" s="164" t="s">
        <v>182</v>
      </c>
      <c r="B163" s="165" t="s">
        <v>169</v>
      </c>
      <c r="C163" s="165" t="s">
        <v>170</v>
      </c>
      <c r="D163" s="180">
        <v>256</v>
      </c>
      <c r="E163" s="188">
        <v>54</v>
      </c>
      <c r="F163" s="165">
        <v>0</v>
      </c>
      <c r="G163" s="165">
        <v>0</v>
      </c>
      <c r="H163" s="165">
        <v>1</v>
      </c>
      <c r="I163" s="165">
        <v>7</v>
      </c>
      <c r="J163" s="165">
        <v>3</v>
      </c>
      <c r="K163" s="165">
        <v>1</v>
      </c>
      <c r="L163" s="165">
        <v>0</v>
      </c>
      <c r="M163" s="165">
        <v>11</v>
      </c>
      <c r="N163" s="165">
        <v>0</v>
      </c>
      <c r="O163" s="165">
        <v>0</v>
      </c>
      <c r="P163" s="165">
        <v>0</v>
      </c>
      <c r="Q163" s="165">
        <v>0</v>
      </c>
      <c r="R163" s="165">
        <v>47</v>
      </c>
      <c r="S163" s="165">
        <v>88</v>
      </c>
      <c r="T163" s="165">
        <v>1</v>
      </c>
      <c r="U163" s="165">
        <v>40</v>
      </c>
      <c r="V163" s="165">
        <v>0</v>
      </c>
      <c r="W163" s="165">
        <v>2</v>
      </c>
      <c r="X163" s="165">
        <v>1</v>
      </c>
      <c r="Y163" s="165">
        <v>0</v>
      </c>
      <c r="Z163" s="189">
        <v>0</v>
      </c>
      <c r="AA163" s="184">
        <v>23</v>
      </c>
      <c r="AB163" s="175">
        <v>249</v>
      </c>
      <c r="AC163" s="174">
        <v>7</v>
      </c>
      <c r="AD163" s="174">
        <v>1</v>
      </c>
      <c r="AE163" s="174">
        <v>39</v>
      </c>
      <c r="AF163" s="174">
        <v>13</v>
      </c>
      <c r="AG163" s="174">
        <v>1</v>
      </c>
      <c r="AH163" s="174">
        <v>0</v>
      </c>
      <c r="AI163" s="174">
        <v>141</v>
      </c>
      <c r="AJ163" s="174">
        <v>21</v>
      </c>
      <c r="AK163" s="174">
        <v>18</v>
      </c>
      <c r="AL163" s="174">
        <v>8</v>
      </c>
      <c r="AM163" s="176">
        <v>68</v>
      </c>
    </row>
    <row r="164" spans="1:42" ht="41.25" customHeight="1">
      <c r="A164" s="164" t="s">
        <v>183</v>
      </c>
      <c r="B164" s="165" t="s">
        <v>169</v>
      </c>
      <c r="C164" s="165" t="s">
        <v>170</v>
      </c>
      <c r="D164" s="180">
        <v>897</v>
      </c>
      <c r="E164" s="188">
        <v>34</v>
      </c>
      <c r="F164" s="165">
        <v>0</v>
      </c>
      <c r="G164" s="165">
        <v>38</v>
      </c>
      <c r="H164" s="165">
        <v>0</v>
      </c>
      <c r="I164" s="165">
        <v>7</v>
      </c>
      <c r="J164" s="165">
        <v>9</v>
      </c>
      <c r="K164" s="165">
        <v>45</v>
      </c>
      <c r="L164" s="165">
        <v>9</v>
      </c>
      <c r="M164" s="165">
        <v>23</v>
      </c>
      <c r="N164" s="165">
        <v>2</v>
      </c>
      <c r="O164" s="165">
        <v>0</v>
      </c>
      <c r="P164" s="165">
        <v>0</v>
      </c>
      <c r="Q164" s="165">
        <v>7</v>
      </c>
      <c r="R164" s="165">
        <v>295</v>
      </c>
      <c r="S164" s="165">
        <v>116</v>
      </c>
      <c r="T164" s="165">
        <v>3</v>
      </c>
      <c r="U164" s="165">
        <v>303</v>
      </c>
      <c r="V164" s="165">
        <v>0</v>
      </c>
      <c r="W164" s="165">
        <v>5</v>
      </c>
      <c r="X164" s="165">
        <v>1</v>
      </c>
      <c r="Y164" s="165">
        <v>0</v>
      </c>
      <c r="Z164" s="189">
        <v>0</v>
      </c>
      <c r="AA164" s="184">
        <v>22</v>
      </c>
      <c r="AB164" s="175">
        <v>877</v>
      </c>
      <c r="AC164" s="174">
        <v>17</v>
      </c>
      <c r="AD164" s="174">
        <v>19</v>
      </c>
      <c r="AE164" s="174">
        <v>19</v>
      </c>
      <c r="AF164" s="174">
        <v>37</v>
      </c>
      <c r="AG164" s="174">
        <v>13</v>
      </c>
      <c r="AH164" s="174">
        <v>0</v>
      </c>
      <c r="AI164" s="174">
        <v>549</v>
      </c>
      <c r="AJ164" s="174">
        <v>89</v>
      </c>
      <c r="AK164" s="174">
        <v>60</v>
      </c>
      <c r="AL164" s="174">
        <v>74</v>
      </c>
      <c r="AM164" s="176">
        <v>144</v>
      </c>
    </row>
    <row r="165" spans="1:42" ht="41.25" customHeight="1">
      <c r="A165" s="164" t="s">
        <v>184</v>
      </c>
      <c r="B165" s="165" t="s">
        <v>169</v>
      </c>
      <c r="C165" s="165" t="s">
        <v>170</v>
      </c>
      <c r="D165" s="180">
        <v>87</v>
      </c>
      <c r="E165" s="188">
        <v>4</v>
      </c>
      <c r="F165" s="165">
        <v>0</v>
      </c>
      <c r="G165" s="165">
        <v>7</v>
      </c>
      <c r="H165" s="165">
        <v>0</v>
      </c>
      <c r="I165" s="165">
        <v>0</v>
      </c>
      <c r="J165" s="165">
        <v>0</v>
      </c>
      <c r="K165" s="165">
        <v>0</v>
      </c>
      <c r="L165" s="165">
        <v>0</v>
      </c>
      <c r="M165" s="165">
        <v>5</v>
      </c>
      <c r="N165" s="165">
        <v>0</v>
      </c>
      <c r="O165" s="165">
        <v>2</v>
      </c>
      <c r="P165" s="165">
        <v>0</v>
      </c>
      <c r="Q165" s="165">
        <v>1</v>
      </c>
      <c r="R165" s="165">
        <v>18</v>
      </c>
      <c r="S165" s="165">
        <v>20</v>
      </c>
      <c r="T165" s="165">
        <v>0</v>
      </c>
      <c r="U165" s="165">
        <v>27</v>
      </c>
      <c r="V165" s="165">
        <v>0</v>
      </c>
      <c r="W165" s="165">
        <v>0</v>
      </c>
      <c r="X165" s="165">
        <v>3</v>
      </c>
      <c r="Y165" s="165">
        <v>0</v>
      </c>
      <c r="Z165" s="189">
        <v>0</v>
      </c>
      <c r="AA165" s="184">
        <v>16</v>
      </c>
      <c r="AB165" s="175">
        <v>85</v>
      </c>
      <c r="AC165" s="174">
        <v>1</v>
      </c>
      <c r="AD165" s="174">
        <v>5</v>
      </c>
      <c r="AE165" s="174">
        <v>0</v>
      </c>
      <c r="AF165" s="174">
        <v>2</v>
      </c>
      <c r="AG165" s="174">
        <v>0</v>
      </c>
      <c r="AH165" s="174">
        <v>0</v>
      </c>
      <c r="AI165" s="174">
        <v>71</v>
      </c>
      <c r="AJ165" s="174">
        <v>3</v>
      </c>
      <c r="AK165" s="174">
        <v>0</v>
      </c>
      <c r="AL165" s="174">
        <v>3</v>
      </c>
      <c r="AM165" s="176">
        <v>9</v>
      </c>
    </row>
    <row r="166" spans="1:42" ht="41.25" customHeight="1">
      <c r="A166" s="164" t="s">
        <v>185</v>
      </c>
      <c r="B166" s="165" t="s">
        <v>169</v>
      </c>
      <c r="C166" s="165" t="s">
        <v>170</v>
      </c>
      <c r="D166" s="180">
        <v>149</v>
      </c>
      <c r="E166" s="188">
        <v>1</v>
      </c>
      <c r="F166" s="165">
        <v>0</v>
      </c>
      <c r="G166" s="165">
        <v>23</v>
      </c>
      <c r="H166" s="165">
        <v>0</v>
      </c>
      <c r="I166" s="165">
        <v>2</v>
      </c>
      <c r="J166" s="165">
        <v>0</v>
      </c>
      <c r="K166" s="165">
        <v>3</v>
      </c>
      <c r="L166" s="165">
        <v>1</v>
      </c>
      <c r="M166" s="165">
        <v>0</v>
      </c>
      <c r="N166" s="165">
        <v>0</v>
      </c>
      <c r="O166" s="165">
        <v>0</v>
      </c>
      <c r="P166" s="165">
        <v>0</v>
      </c>
      <c r="Q166" s="165">
        <v>1</v>
      </c>
      <c r="R166" s="165">
        <v>9</v>
      </c>
      <c r="S166" s="165">
        <v>94</v>
      </c>
      <c r="T166" s="165">
        <v>0</v>
      </c>
      <c r="U166" s="165">
        <v>0</v>
      </c>
      <c r="V166" s="165">
        <v>0</v>
      </c>
      <c r="W166" s="165">
        <v>0</v>
      </c>
      <c r="X166" s="165">
        <v>15</v>
      </c>
      <c r="Y166" s="165">
        <v>0</v>
      </c>
      <c r="Z166" s="189">
        <v>0</v>
      </c>
      <c r="AA166" s="184">
        <v>36</v>
      </c>
      <c r="AB166" s="175">
        <v>131</v>
      </c>
      <c r="AC166" s="174">
        <v>2</v>
      </c>
      <c r="AD166" s="174">
        <v>3</v>
      </c>
      <c r="AE166" s="174">
        <v>12</v>
      </c>
      <c r="AF166" s="174">
        <v>13</v>
      </c>
      <c r="AG166" s="174">
        <v>2</v>
      </c>
      <c r="AH166" s="174">
        <v>0</v>
      </c>
      <c r="AI166" s="174">
        <v>93</v>
      </c>
      <c r="AJ166" s="174">
        <v>2</v>
      </c>
      <c r="AK166" s="174">
        <v>3</v>
      </c>
      <c r="AL166" s="174">
        <v>1</v>
      </c>
      <c r="AM166" s="176">
        <v>19</v>
      </c>
    </row>
    <row r="167" spans="1:42" ht="41.25" customHeight="1">
      <c r="A167" s="164" t="s">
        <v>186</v>
      </c>
      <c r="B167" s="165" t="s">
        <v>169</v>
      </c>
      <c r="C167" s="165" t="s">
        <v>170</v>
      </c>
      <c r="D167" s="181">
        <v>3769</v>
      </c>
      <c r="E167" s="188">
        <v>5</v>
      </c>
      <c r="F167" s="165">
        <v>0</v>
      </c>
      <c r="G167" s="165">
        <v>133</v>
      </c>
      <c r="H167" s="165">
        <v>0</v>
      </c>
      <c r="I167" s="165">
        <v>89</v>
      </c>
      <c r="J167" s="165">
        <v>35</v>
      </c>
      <c r="K167" s="165">
        <v>229</v>
      </c>
      <c r="L167" s="165">
        <v>80</v>
      </c>
      <c r="M167" s="165">
        <v>73</v>
      </c>
      <c r="N167" s="165">
        <v>19</v>
      </c>
      <c r="O167" s="165">
        <v>1</v>
      </c>
      <c r="P167" s="165">
        <v>9</v>
      </c>
      <c r="Q167" s="165">
        <v>69</v>
      </c>
      <c r="R167" s="166">
        <v>2204</v>
      </c>
      <c r="S167" s="165">
        <v>415</v>
      </c>
      <c r="T167" s="165">
        <v>26</v>
      </c>
      <c r="U167" s="165">
        <v>287</v>
      </c>
      <c r="V167" s="165">
        <v>22</v>
      </c>
      <c r="W167" s="165">
        <v>58</v>
      </c>
      <c r="X167" s="165">
        <v>15</v>
      </c>
      <c r="Y167" s="165">
        <v>0</v>
      </c>
      <c r="Z167" s="189">
        <v>0</v>
      </c>
      <c r="AA167" s="184">
        <v>24</v>
      </c>
      <c r="AB167" s="175">
        <v>3738</v>
      </c>
      <c r="AC167" s="174">
        <v>73</v>
      </c>
      <c r="AD167" s="174">
        <v>2840</v>
      </c>
      <c r="AE167" s="174">
        <v>71</v>
      </c>
      <c r="AF167" s="174">
        <v>245</v>
      </c>
      <c r="AG167" s="174">
        <v>22</v>
      </c>
      <c r="AH167" s="174">
        <v>0</v>
      </c>
      <c r="AI167" s="174">
        <v>349</v>
      </c>
      <c r="AJ167" s="174">
        <v>21</v>
      </c>
      <c r="AK167" s="174">
        <v>20</v>
      </c>
      <c r="AL167" s="174">
        <v>97</v>
      </c>
      <c r="AM167" s="176">
        <v>3005</v>
      </c>
    </row>
    <row r="168" spans="1:42" ht="41.25" customHeight="1">
      <c r="A168" s="164" t="s">
        <v>187</v>
      </c>
      <c r="B168" s="165" t="s">
        <v>169</v>
      </c>
      <c r="C168" s="165" t="s">
        <v>170</v>
      </c>
      <c r="D168" s="180">
        <v>135</v>
      </c>
      <c r="E168" s="188">
        <v>13</v>
      </c>
      <c r="F168" s="165">
        <v>0</v>
      </c>
      <c r="G168" s="165">
        <v>0</v>
      </c>
      <c r="H168" s="165">
        <v>0</v>
      </c>
      <c r="I168" s="165">
        <v>0</v>
      </c>
      <c r="J168" s="165">
        <v>1</v>
      </c>
      <c r="K168" s="165">
        <v>12</v>
      </c>
      <c r="L168" s="165">
        <v>1</v>
      </c>
      <c r="M168" s="165">
        <v>2</v>
      </c>
      <c r="N168" s="165">
        <v>0</v>
      </c>
      <c r="O168" s="165">
        <v>1</v>
      </c>
      <c r="P168" s="165">
        <v>0</v>
      </c>
      <c r="Q168" s="165">
        <v>1</v>
      </c>
      <c r="R168" s="165">
        <v>35</v>
      </c>
      <c r="S168" s="165">
        <v>48</v>
      </c>
      <c r="T168" s="165">
        <v>0</v>
      </c>
      <c r="U168" s="165">
        <v>20</v>
      </c>
      <c r="V168" s="165">
        <v>0</v>
      </c>
      <c r="W168" s="165">
        <v>1</v>
      </c>
      <c r="X168" s="165">
        <v>0</v>
      </c>
      <c r="Y168" s="165">
        <v>0</v>
      </c>
      <c r="Z168" s="189">
        <v>0</v>
      </c>
      <c r="AA168" s="184">
        <v>31</v>
      </c>
      <c r="AB168" s="175">
        <v>132</v>
      </c>
      <c r="AC168" s="174">
        <v>0</v>
      </c>
      <c r="AD168" s="174">
        <v>1</v>
      </c>
      <c r="AE168" s="174">
        <v>6</v>
      </c>
      <c r="AF168" s="174">
        <v>7</v>
      </c>
      <c r="AG168" s="174">
        <v>1</v>
      </c>
      <c r="AH168" s="174">
        <v>0</v>
      </c>
      <c r="AI168" s="174">
        <v>111</v>
      </c>
      <c r="AJ168" s="174">
        <v>3</v>
      </c>
      <c r="AK168" s="174">
        <v>0</v>
      </c>
      <c r="AL168" s="174">
        <v>3</v>
      </c>
      <c r="AM168" s="176">
        <v>10</v>
      </c>
      <c r="AN168" s="25"/>
      <c r="AO168" s="25"/>
      <c r="AP168" s="25"/>
    </row>
    <row r="169" spans="1:42" ht="41.25" customHeight="1">
      <c r="A169" s="164" t="s">
        <v>188</v>
      </c>
      <c r="B169" s="165" t="s">
        <v>169</v>
      </c>
      <c r="C169" s="165" t="s">
        <v>170</v>
      </c>
      <c r="D169" s="180">
        <v>762</v>
      </c>
      <c r="E169" s="188">
        <v>12</v>
      </c>
      <c r="F169" s="165">
        <v>4</v>
      </c>
      <c r="G169" s="165">
        <v>143</v>
      </c>
      <c r="H169" s="165">
        <v>0</v>
      </c>
      <c r="I169" s="165">
        <v>0</v>
      </c>
      <c r="J169" s="165">
        <v>0</v>
      </c>
      <c r="K169" s="165">
        <v>11</v>
      </c>
      <c r="L169" s="165">
        <v>0</v>
      </c>
      <c r="M169" s="165">
        <v>4</v>
      </c>
      <c r="N169" s="165">
        <v>0</v>
      </c>
      <c r="O169" s="165">
        <v>10</v>
      </c>
      <c r="P169" s="165">
        <v>0</v>
      </c>
      <c r="Q169" s="165">
        <v>1</v>
      </c>
      <c r="R169" s="165">
        <v>487</v>
      </c>
      <c r="S169" s="165">
        <v>42</v>
      </c>
      <c r="T169" s="165">
        <v>0</v>
      </c>
      <c r="U169" s="165">
        <v>44</v>
      </c>
      <c r="V169" s="165">
        <v>0</v>
      </c>
      <c r="W169" s="165">
        <v>4</v>
      </c>
      <c r="X169" s="165">
        <v>0</v>
      </c>
      <c r="Y169" s="165">
        <v>0</v>
      </c>
      <c r="Z169" s="189">
        <v>0</v>
      </c>
      <c r="AA169" s="184">
        <v>24</v>
      </c>
      <c r="AB169" s="175">
        <v>756</v>
      </c>
      <c r="AC169" s="174">
        <v>4</v>
      </c>
      <c r="AD169" s="174">
        <v>8</v>
      </c>
      <c r="AE169" s="174">
        <v>2</v>
      </c>
      <c r="AF169" s="174">
        <v>14</v>
      </c>
      <c r="AG169" s="174">
        <v>1</v>
      </c>
      <c r="AH169" s="174">
        <v>0</v>
      </c>
      <c r="AI169" s="174">
        <v>612</v>
      </c>
      <c r="AJ169" s="174">
        <v>44</v>
      </c>
      <c r="AK169" s="174">
        <v>61</v>
      </c>
      <c r="AL169" s="174">
        <v>10</v>
      </c>
      <c r="AM169" s="176">
        <v>58</v>
      </c>
    </row>
    <row r="170" spans="1:42" ht="41.25" customHeight="1">
      <c r="A170" s="164" t="s">
        <v>189</v>
      </c>
      <c r="B170" s="165" t="s">
        <v>190</v>
      </c>
      <c r="C170" s="165" t="s">
        <v>191</v>
      </c>
      <c r="D170" s="180">
        <v>312</v>
      </c>
      <c r="E170" s="188">
        <v>1</v>
      </c>
      <c r="F170" s="165">
        <v>0</v>
      </c>
      <c r="G170" s="165">
        <v>11</v>
      </c>
      <c r="H170" s="165">
        <v>0</v>
      </c>
      <c r="I170" s="165">
        <v>6</v>
      </c>
      <c r="J170" s="165">
        <v>5</v>
      </c>
      <c r="K170" s="165">
        <v>14</v>
      </c>
      <c r="L170" s="165">
        <v>5</v>
      </c>
      <c r="M170" s="165">
        <v>25</v>
      </c>
      <c r="N170" s="165">
        <v>0</v>
      </c>
      <c r="O170" s="165">
        <v>0</v>
      </c>
      <c r="P170" s="165">
        <v>1</v>
      </c>
      <c r="Q170" s="165">
        <v>0</v>
      </c>
      <c r="R170" s="165">
        <v>51</v>
      </c>
      <c r="S170" s="165">
        <v>52</v>
      </c>
      <c r="T170" s="165">
        <v>0</v>
      </c>
      <c r="U170" s="165">
        <v>138</v>
      </c>
      <c r="V170" s="165">
        <v>0</v>
      </c>
      <c r="W170" s="165">
        <v>2</v>
      </c>
      <c r="X170" s="165">
        <v>1</v>
      </c>
      <c r="Y170" s="165">
        <v>0</v>
      </c>
      <c r="Z170" s="189">
        <v>0</v>
      </c>
      <c r="AA170" s="184">
        <v>24</v>
      </c>
      <c r="AB170" s="175">
        <v>325</v>
      </c>
      <c r="AC170" s="174">
        <v>3</v>
      </c>
      <c r="AD170" s="174">
        <v>12</v>
      </c>
      <c r="AE170" s="174">
        <v>4</v>
      </c>
      <c r="AF170" s="174">
        <v>4</v>
      </c>
      <c r="AG170" s="174">
        <v>0</v>
      </c>
      <c r="AH170" s="174">
        <v>0</v>
      </c>
      <c r="AI170" s="174">
        <v>160</v>
      </c>
      <c r="AJ170" s="174">
        <v>126</v>
      </c>
      <c r="AK170" s="174">
        <v>14</v>
      </c>
      <c r="AL170" s="174">
        <v>2</v>
      </c>
      <c r="AM170" s="176">
        <v>145</v>
      </c>
    </row>
    <row r="171" spans="1:42" ht="41.25" customHeight="1">
      <c r="A171" s="164" t="s">
        <v>192</v>
      </c>
      <c r="B171" s="165" t="s">
        <v>190</v>
      </c>
      <c r="C171" s="165" t="s">
        <v>191</v>
      </c>
      <c r="D171" s="180">
        <v>267</v>
      </c>
      <c r="E171" s="188">
        <v>1</v>
      </c>
      <c r="F171" s="165">
        <v>19</v>
      </c>
      <c r="G171" s="165">
        <v>6</v>
      </c>
      <c r="H171" s="165">
        <v>0</v>
      </c>
      <c r="I171" s="165">
        <v>0</v>
      </c>
      <c r="J171" s="165">
        <v>2</v>
      </c>
      <c r="K171" s="165">
        <v>5</v>
      </c>
      <c r="L171" s="165">
        <v>3</v>
      </c>
      <c r="M171" s="165">
        <v>16</v>
      </c>
      <c r="N171" s="165">
        <v>3</v>
      </c>
      <c r="O171" s="165">
        <v>1</v>
      </c>
      <c r="P171" s="165">
        <v>0</v>
      </c>
      <c r="Q171" s="165">
        <v>4</v>
      </c>
      <c r="R171" s="165">
        <v>35</v>
      </c>
      <c r="S171" s="165">
        <v>37</v>
      </c>
      <c r="T171" s="165">
        <v>0</v>
      </c>
      <c r="U171" s="165">
        <v>133</v>
      </c>
      <c r="V171" s="165">
        <v>0</v>
      </c>
      <c r="W171" s="165">
        <v>1</v>
      </c>
      <c r="X171" s="165">
        <v>1</v>
      </c>
      <c r="Y171" s="165">
        <v>0</v>
      </c>
      <c r="Z171" s="189">
        <v>0</v>
      </c>
      <c r="AA171" s="184">
        <v>21</v>
      </c>
      <c r="AB171" s="175">
        <v>240</v>
      </c>
      <c r="AC171" s="174">
        <v>4</v>
      </c>
      <c r="AD171" s="174">
        <v>10</v>
      </c>
      <c r="AE171" s="174">
        <v>1</v>
      </c>
      <c r="AF171" s="174">
        <v>18</v>
      </c>
      <c r="AG171" s="174">
        <v>1</v>
      </c>
      <c r="AH171" s="174">
        <v>0</v>
      </c>
      <c r="AI171" s="174">
        <v>110</v>
      </c>
      <c r="AJ171" s="174">
        <v>86</v>
      </c>
      <c r="AK171" s="174">
        <v>7</v>
      </c>
      <c r="AL171" s="174">
        <v>3</v>
      </c>
      <c r="AM171" s="176">
        <v>101</v>
      </c>
    </row>
    <row r="172" spans="1:42" ht="41.25" customHeight="1">
      <c r="A172" s="164" t="s">
        <v>193</v>
      </c>
      <c r="B172" s="165" t="s">
        <v>190</v>
      </c>
      <c r="C172" s="165" t="s">
        <v>191</v>
      </c>
      <c r="D172" s="181">
        <v>12863</v>
      </c>
      <c r="E172" s="188">
        <v>166</v>
      </c>
      <c r="F172" s="165">
        <v>1</v>
      </c>
      <c r="G172" s="165">
        <v>519</v>
      </c>
      <c r="H172" s="165">
        <v>8</v>
      </c>
      <c r="I172" s="165">
        <v>111</v>
      </c>
      <c r="J172" s="165">
        <v>449</v>
      </c>
      <c r="K172" s="165">
        <v>933</v>
      </c>
      <c r="L172" s="165">
        <v>283</v>
      </c>
      <c r="M172" s="165">
        <v>316</v>
      </c>
      <c r="N172" s="165">
        <v>129</v>
      </c>
      <c r="O172" s="165">
        <v>39</v>
      </c>
      <c r="P172" s="165">
        <v>8</v>
      </c>
      <c r="Q172" s="165">
        <v>509</v>
      </c>
      <c r="R172" s="166">
        <v>5184</v>
      </c>
      <c r="S172" s="165">
        <v>700</v>
      </c>
      <c r="T172" s="165">
        <v>351</v>
      </c>
      <c r="U172" s="166">
        <v>2841</v>
      </c>
      <c r="V172" s="165">
        <v>60</v>
      </c>
      <c r="W172" s="165">
        <v>208</v>
      </c>
      <c r="X172" s="165">
        <v>48</v>
      </c>
      <c r="Y172" s="165">
        <v>0</v>
      </c>
      <c r="Z172" s="189">
        <v>0</v>
      </c>
      <c r="AA172" s="184">
        <v>23</v>
      </c>
      <c r="AB172" s="175">
        <v>12292</v>
      </c>
      <c r="AC172" s="174">
        <v>152</v>
      </c>
      <c r="AD172" s="174">
        <v>423</v>
      </c>
      <c r="AE172" s="174">
        <v>44</v>
      </c>
      <c r="AF172" s="174">
        <v>406</v>
      </c>
      <c r="AG172" s="174">
        <v>6</v>
      </c>
      <c r="AH172" s="174">
        <v>0</v>
      </c>
      <c r="AI172" s="174">
        <v>7676</v>
      </c>
      <c r="AJ172" s="174">
        <v>3066</v>
      </c>
      <c r="AK172" s="174">
        <v>438</v>
      </c>
      <c r="AL172" s="174">
        <v>81</v>
      </c>
      <c r="AM172" s="176">
        <v>3685</v>
      </c>
    </row>
    <row r="173" spans="1:42" ht="41.25" customHeight="1">
      <c r="A173" s="164" t="s">
        <v>194</v>
      </c>
      <c r="B173" s="165" t="s">
        <v>190</v>
      </c>
      <c r="C173" s="165" t="s">
        <v>191</v>
      </c>
      <c r="D173" s="180">
        <v>398</v>
      </c>
      <c r="E173" s="188">
        <v>10</v>
      </c>
      <c r="F173" s="165">
        <v>1</v>
      </c>
      <c r="G173" s="165">
        <v>33</v>
      </c>
      <c r="H173" s="165">
        <v>0</v>
      </c>
      <c r="I173" s="165">
        <v>5</v>
      </c>
      <c r="J173" s="165">
        <v>12</v>
      </c>
      <c r="K173" s="165">
        <v>10</v>
      </c>
      <c r="L173" s="165">
        <v>3</v>
      </c>
      <c r="M173" s="165">
        <v>0</v>
      </c>
      <c r="N173" s="165">
        <v>0</v>
      </c>
      <c r="O173" s="165">
        <v>0</v>
      </c>
      <c r="P173" s="165">
        <v>0</v>
      </c>
      <c r="Q173" s="165">
        <v>7</v>
      </c>
      <c r="R173" s="165">
        <v>65</v>
      </c>
      <c r="S173" s="165">
        <v>83</v>
      </c>
      <c r="T173" s="165">
        <v>0</v>
      </c>
      <c r="U173" s="165">
        <v>164</v>
      </c>
      <c r="V173" s="165">
        <v>0</v>
      </c>
      <c r="W173" s="165">
        <v>3</v>
      </c>
      <c r="X173" s="165">
        <v>2</v>
      </c>
      <c r="Y173" s="165">
        <v>0</v>
      </c>
      <c r="Z173" s="189">
        <v>0</v>
      </c>
      <c r="AA173" s="184">
        <v>27</v>
      </c>
      <c r="AB173" s="175">
        <v>392</v>
      </c>
      <c r="AC173" s="174">
        <v>2</v>
      </c>
      <c r="AD173" s="174">
        <v>11</v>
      </c>
      <c r="AE173" s="174">
        <v>0</v>
      </c>
      <c r="AF173" s="174">
        <v>6</v>
      </c>
      <c r="AG173" s="174">
        <v>0</v>
      </c>
      <c r="AH173" s="174">
        <v>0</v>
      </c>
      <c r="AI173" s="174">
        <v>222</v>
      </c>
      <c r="AJ173" s="174">
        <v>137</v>
      </c>
      <c r="AK173" s="174">
        <v>8</v>
      </c>
      <c r="AL173" s="174">
        <v>6</v>
      </c>
      <c r="AM173" s="176">
        <v>150</v>
      </c>
    </row>
    <row r="174" spans="1:42" ht="41.25" customHeight="1">
      <c r="A174" s="164" t="s">
        <v>195</v>
      </c>
      <c r="B174" s="165" t="s">
        <v>190</v>
      </c>
      <c r="C174" s="165" t="s">
        <v>191</v>
      </c>
      <c r="D174" s="180">
        <v>818</v>
      </c>
      <c r="E174" s="188">
        <v>22</v>
      </c>
      <c r="F174" s="165">
        <v>0</v>
      </c>
      <c r="G174" s="165">
        <v>48</v>
      </c>
      <c r="H174" s="165">
        <v>0</v>
      </c>
      <c r="I174" s="165">
        <v>17</v>
      </c>
      <c r="J174" s="165">
        <v>21</v>
      </c>
      <c r="K174" s="165">
        <v>44</v>
      </c>
      <c r="L174" s="165">
        <v>3</v>
      </c>
      <c r="M174" s="165">
        <v>16</v>
      </c>
      <c r="N174" s="165">
        <v>2</v>
      </c>
      <c r="O174" s="165">
        <v>0</v>
      </c>
      <c r="P174" s="165">
        <v>0</v>
      </c>
      <c r="Q174" s="165">
        <v>11</v>
      </c>
      <c r="R174" s="165">
        <v>164</v>
      </c>
      <c r="S174" s="165">
        <v>130</v>
      </c>
      <c r="T174" s="165">
        <v>14</v>
      </c>
      <c r="U174" s="165">
        <v>310</v>
      </c>
      <c r="V174" s="165">
        <v>3</v>
      </c>
      <c r="W174" s="165">
        <v>11</v>
      </c>
      <c r="X174" s="165">
        <v>2</v>
      </c>
      <c r="Y174" s="165">
        <v>0</v>
      </c>
      <c r="Z174" s="189">
        <v>0</v>
      </c>
      <c r="AA174" s="184">
        <v>25</v>
      </c>
      <c r="AB174" s="175">
        <v>753</v>
      </c>
      <c r="AC174" s="174">
        <v>11</v>
      </c>
      <c r="AD174" s="174">
        <v>29</v>
      </c>
      <c r="AE174" s="174">
        <v>9</v>
      </c>
      <c r="AF174" s="174">
        <v>16</v>
      </c>
      <c r="AG174" s="174">
        <v>1</v>
      </c>
      <c r="AH174" s="174">
        <v>0</v>
      </c>
      <c r="AI174" s="174">
        <v>400</v>
      </c>
      <c r="AJ174" s="174">
        <v>259</v>
      </c>
      <c r="AK174" s="174">
        <v>18</v>
      </c>
      <c r="AL174" s="174">
        <v>10</v>
      </c>
      <c r="AM174" s="176">
        <v>308</v>
      </c>
    </row>
    <row r="175" spans="1:42" ht="41.25" customHeight="1">
      <c r="A175" s="164" t="s">
        <v>196</v>
      </c>
      <c r="B175" s="165" t="s">
        <v>190</v>
      </c>
      <c r="C175" s="165" t="s">
        <v>191</v>
      </c>
      <c r="D175" s="181">
        <v>1065</v>
      </c>
      <c r="E175" s="188">
        <v>10</v>
      </c>
      <c r="F175" s="165">
        <v>0</v>
      </c>
      <c r="G175" s="165">
        <v>194</v>
      </c>
      <c r="H175" s="165">
        <v>0</v>
      </c>
      <c r="I175" s="165">
        <v>0</v>
      </c>
      <c r="J175" s="165">
        <v>35</v>
      </c>
      <c r="K175" s="165">
        <v>7</v>
      </c>
      <c r="L175" s="165">
        <v>9</v>
      </c>
      <c r="M175" s="165">
        <v>24</v>
      </c>
      <c r="N175" s="165">
        <v>0</v>
      </c>
      <c r="O175" s="165">
        <v>2</v>
      </c>
      <c r="P175" s="165">
        <v>1</v>
      </c>
      <c r="Q175" s="165">
        <v>4</v>
      </c>
      <c r="R175" s="165">
        <v>366</v>
      </c>
      <c r="S175" s="165">
        <v>182</v>
      </c>
      <c r="T175" s="165">
        <v>0</v>
      </c>
      <c r="U175" s="165">
        <v>215</v>
      </c>
      <c r="V175" s="165">
        <v>2</v>
      </c>
      <c r="W175" s="165">
        <v>7</v>
      </c>
      <c r="X175" s="165">
        <v>7</v>
      </c>
      <c r="Y175" s="165">
        <v>0</v>
      </c>
      <c r="Z175" s="189">
        <v>0</v>
      </c>
      <c r="AA175" s="184">
        <v>21</v>
      </c>
      <c r="AB175" s="175">
        <v>1032</v>
      </c>
      <c r="AC175" s="174">
        <v>12</v>
      </c>
      <c r="AD175" s="174">
        <v>18</v>
      </c>
      <c r="AE175" s="174">
        <v>2</v>
      </c>
      <c r="AF175" s="174">
        <v>14</v>
      </c>
      <c r="AG175" s="174">
        <v>0</v>
      </c>
      <c r="AH175" s="174">
        <v>0</v>
      </c>
      <c r="AI175" s="174">
        <v>674</v>
      </c>
      <c r="AJ175" s="174">
        <v>278</v>
      </c>
      <c r="AK175" s="174">
        <v>25</v>
      </c>
      <c r="AL175" s="174">
        <v>9</v>
      </c>
      <c r="AM175" s="176">
        <v>310</v>
      </c>
    </row>
    <row r="176" spans="1:42" ht="41.25" customHeight="1">
      <c r="A176" s="164" t="s">
        <v>197</v>
      </c>
      <c r="B176" s="165" t="s">
        <v>190</v>
      </c>
      <c r="C176" s="165" t="s">
        <v>191</v>
      </c>
      <c r="D176" s="181">
        <v>1031</v>
      </c>
      <c r="E176" s="188">
        <v>24</v>
      </c>
      <c r="F176" s="165">
        <v>0</v>
      </c>
      <c r="G176" s="165">
        <v>117</v>
      </c>
      <c r="H176" s="165">
        <v>1</v>
      </c>
      <c r="I176" s="165">
        <v>16</v>
      </c>
      <c r="J176" s="165">
        <v>25</v>
      </c>
      <c r="K176" s="165">
        <v>92</v>
      </c>
      <c r="L176" s="165">
        <v>39</v>
      </c>
      <c r="M176" s="165">
        <v>15</v>
      </c>
      <c r="N176" s="165">
        <v>14</v>
      </c>
      <c r="O176" s="165">
        <v>2</v>
      </c>
      <c r="P176" s="165">
        <v>8</v>
      </c>
      <c r="Q176" s="165">
        <v>10</v>
      </c>
      <c r="R176" s="165">
        <v>273</v>
      </c>
      <c r="S176" s="165">
        <v>123</v>
      </c>
      <c r="T176" s="165">
        <v>7</v>
      </c>
      <c r="U176" s="165">
        <v>257</v>
      </c>
      <c r="V176" s="165">
        <v>0</v>
      </c>
      <c r="W176" s="165">
        <v>6</v>
      </c>
      <c r="X176" s="165">
        <v>2</v>
      </c>
      <c r="Y176" s="165">
        <v>0</v>
      </c>
      <c r="Z176" s="189">
        <v>0</v>
      </c>
      <c r="AA176" s="184">
        <v>25</v>
      </c>
      <c r="AB176" s="175">
        <v>1010</v>
      </c>
      <c r="AC176" s="174">
        <v>16</v>
      </c>
      <c r="AD176" s="174">
        <v>54</v>
      </c>
      <c r="AE176" s="174">
        <v>4</v>
      </c>
      <c r="AF176" s="174">
        <v>57</v>
      </c>
      <c r="AG176" s="174">
        <v>1</v>
      </c>
      <c r="AH176" s="174">
        <v>0</v>
      </c>
      <c r="AI176" s="174">
        <v>600</v>
      </c>
      <c r="AJ176" s="174">
        <v>226</v>
      </c>
      <c r="AK176" s="174">
        <v>35</v>
      </c>
      <c r="AL176" s="174">
        <v>17</v>
      </c>
      <c r="AM176" s="176">
        <v>300</v>
      </c>
      <c r="AN176" s="25"/>
      <c r="AO176" s="25"/>
      <c r="AP176" s="25"/>
    </row>
    <row r="177" spans="1:42" ht="41.25" customHeight="1">
      <c r="A177" s="164" t="s">
        <v>198</v>
      </c>
      <c r="B177" s="165" t="s">
        <v>190</v>
      </c>
      <c r="C177" s="165" t="s">
        <v>191</v>
      </c>
      <c r="D177" s="180">
        <v>785</v>
      </c>
      <c r="E177" s="188">
        <v>5</v>
      </c>
      <c r="F177" s="165">
        <v>0</v>
      </c>
      <c r="G177" s="165">
        <v>86</v>
      </c>
      <c r="H177" s="165">
        <v>0</v>
      </c>
      <c r="I177" s="165">
        <v>2</v>
      </c>
      <c r="J177" s="165">
        <v>15</v>
      </c>
      <c r="K177" s="165">
        <v>14</v>
      </c>
      <c r="L177" s="165">
        <v>2</v>
      </c>
      <c r="M177" s="165">
        <v>3</v>
      </c>
      <c r="N177" s="165">
        <v>2</v>
      </c>
      <c r="O177" s="165">
        <v>0</v>
      </c>
      <c r="P177" s="165">
        <v>1</v>
      </c>
      <c r="Q177" s="165">
        <v>39</v>
      </c>
      <c r="R177" s="165">
        <v>153</v>
      </c>
      <c r="S177" s="165">
        <v>112</v>
      </c>
      <c r="T177" s="165">
        <v>15</v>
      </c>
      <c r="U177" s="165">
        <v>313</v>
      </c>
      <c r="V177" s="165">
        <v>0</v>
      </c>
      <c r="W177" s="165">
        <v>10</v>
      </c>
      <c r="X177" s="165">
        <v>13</v>
      </c>
      <c r="Y177" s="165">
        <v>0</v>
      </c>
      <c r="Z177" s="189">
        <v>0</v>
      </c>
      <c r="AA177" s="184">
        <v>19</v>
      </c>
      <c r="AB177" s="175">
        <v>700</v>
      </c>
      <c r="AC177" s="174">
        <v>5</v>
      </c>
      <c r="AD177" s="174">
        <v>23</v>
      </c>
      <c r="AE177" s="174">
        <v>4</v>
      </c>
      <c r="AF177" s="174">
        <v>19</v>
      </c>
      <c r="AG177" s="174">
        <v>0</v>
      </c>
      <c r="AH177" s="174">
        <v>0</v>
      </c>
      <c r="AI177" s="174">
        <v>389</v>
      </c>
      <c r="AJ177" s="174">
        <v>224</v>
      </c>
      <c r="AK177" s="174">
        <v>23</v>
      </c>
      <c r="AL177" s="174">
        <v>13</v>
      </c>
      <c r="AM177" s="176">
        <v>256</v>
      </c>
      <c r="AN177" s="25"/>
      <c r="AO177" s="25"/>
      <c r="AP177" s="25"/>
    </row>
    <row r="178" spans="1:42" ht="41.25" customHeight="1">
      <c r="A178" s="164" t="s">
        <v>199</v>
      </c>
      <c r="B178" s="165" t="s">
        <v>190</v>
      </c>
      <c r="C178" s="165" t="s">
        <v>191</v>
      </c>
      <c r="D178" s="181">
        <v>1056</v>
      </c>
      <c r="E178" s="188">
        <v>7</v>
      </c>
      <c r="F178" s="165">
        <v>0</v>
      </c>
      <c r="G178" s="165">
        <v>54</v>
      </c>
      <c r="H178" s="165">
        <v>0</v>
      </c>
      <c r="I178" s="165">
        <v>49</v>
      </c>
      <c r="J178" s="165">
        <v>6</v>
      </c>
      <c r="K178" s="165">
        <v>65</v>
      </c>
      <c r="L178" s="165">
        <v>26</v>
      </c>
      <c r="M178" s="165">
        <v>15</v>
      </c>
      <c r="N178" s="165">
        <v>0</v>
      </c>
      <c r="O178" s="165">
        <v>0</v>
      </c>
      <c r="P178" s="165">
        <v>0</v>
      </c>
      <c r="Q178" s="165">
        <v>23</v>
      </c>
      <c r="R178" s="165">
        <v>281</v>
      </c>
      <c r="S178" s="165">
        <v>96</v>
      </c>
      <c r="T178" s="165">
        <v>19</v>
      </c>
      <c r="U178" s="165">
        <v>395</v>
      </c>
      <c r="V178" s="165">
        <v>9</v>
      </c>
      <c r="W178" s="165">
        <v>8</v>
      </c>
      <c r="X178" s="165">
        <v>3</v>
      </c>
      <c r="Y178" s="165">
        <v>0</v>
      </c>
      <c r="Z178" s="189">
        <v>0</v>
      </c>
      <c r="AA178" s="184">
        <v>25</v>
      </c>
      <c r="AB178" s="175">
        <v>985</v>
      </c>
      <c r="AC178" s="174">
        <v>11</v>
      </c>
      <c r="AD178" s="174">
        <v>17</v>
      </c>
      <c r="AE178" s="174">
        <v>20</v>
      </c>
      <c r="AF178" s="174">
        <v>27</v>
      </c>
      <c r="AG178" s="174">
        <v>0</v>
      </c>
      <c r="AH178" s="174">
        <v>0</v>
      </c>
      <c r="AI178" s="174">
        <v>551</v>
      </c>
      <c r="AJ178" s="174">
        <v>282</v>
      </c>
      <c r="AK178" s="174">
        <v>69</v>
      </c>
      <c r="AL178" s="174">
        <v>8</v>
      </c>
      <c r="AM178" s="176">
        <v>330</v>
      </c>
    </row>
    <row r="179" spans="1:42" ht="41.25" customHeight="1">
      <c r="A179" s="164" t="s">
        <v>200</v>
      </c>
      <c r="B179" s="165" t="s">
        <v>190</v>
      </c>
      <c r="C179" s="165" t="s">
        <v>191</v>
      </c>
      <c r="D179" s="180">
        <v>706</v>
      </c>
      <c r="E179" s="188">
        <v>2</v>
      </c>
      <c r="F179" s="165">
        <v>19</v>
      </c>
      <c r="G179" s="165">
        <v>110</v>
      </c>
      <c r="H179" s="165">
        <v>0</v>
      </c>
      <c r="I179" s="165">
        <v>6</v>
      </c>
      <c r="J179" s="165">
        <v>16</v>
      </c>
      <c r="K179" s="165">
        <v>19</v>
      </c>
      <c r="L179" s="165">
        <v>1</v>
      </c>
      <c r="M179" s="165">
        <v>3</v>
      </c>
      <c r="N179" s="165">
        <v>15</v>
      </c>
      <c r="O179" s="165">
        <v>0</v>
      </c>
      <c r="P179" s="165">
        <v>3</v>
      </c>
      <c r="Q179" s="165">
        <v>45</v>
      </c>
      <c r="R179" s="165">
        <v>310</v>
      </c>
      <c r="S179" s="165">
        <v>18</v>
      </c>
      <c r="T179" s="165">
        <v>7</v>
      </c>
      <c r="U179" s="165">
        <v>108</v>
      </c>
      <c r="V179" s="165">
        <v>8</v>
      </c>
      <c r="W179" s="165">
        <v>2</v>
      </c>
      <c r="X179" s="165">
        <v>14</v>
      </c>
      <c r="Y179" s="165">
        <v>0</v>
      </c>
      <c r="Z179" s="189">
        <v>0</v>
      </c>
      <c r="AA179" s="184">
        <v>22</v>
      </c>
      <c r="AB179" s="175">
        <v>682</v>
      </c>
      <c r="AC179" s="174">
        <v>0</v>
      </c>
      <c r="AD179" s="174">
        <v>16</v>
      </c>
      <c r="AE179" s="174">
        <v>5</v>
      </c>
      <c r="AF179" s="174">
        <v>24</v>
      </c>
      <c r="AG179" s="174">
        <v>0</v>
      </c>
      <c r="AH179" s="174">
        <v>0</v>
      </c>
      <c r="AI179" s="174">
        <v>502</v>
      </c>
      <c r="AJ179" s="174">
        <v>107</v>
      </c>
      <c r="AK179" s="174">
        <v>25</v>
      </c>
      <c r="AL179" s="174">
        <v>3</v>
      </c>
      <c r="AM179" s="176">
        <v>128</v>
      </c>
      <c r="AN179" s="25"/>
      <c r="AO179" s="25"/>
      <c r="AP179" s="25"/>
    </row>
    <row r="180" spans="1:42" ht="41.25" customHeight="1">
      <c r="A180" s="164" t="s">
        <v>201</v>
      </c>
      <c r="B180" s="165" t="s">
        <v>190</v>
      </c>
      <c r="C180" s="165" t="s">
        <v>191</v>
      </c>
      <c r="D180" s="180">
        <v>174</v>
      </c>
      <c r="E180" s="188">
        <v>3</v>
      </c>
      <c r="F180" s="165">
        <v>0</v>
      </c>
      <c r="G180" s="165">
        <v>18</v>
      </c>
      <c r="H180" s="165">
        <v>0</v>
      </c>
      <c r="I180" s="165">
        <v>0</v>
      </c>
      <c r="J180" s="165">
        <v>4</v>
      </c>
      <c r="K180" s="165">
        <v>18</v>
      </c>
      <c r="L180" s="165">
        <v>0</v>
      </c>
      <c r="M180" s="165">
        <v>3</v>
      </c>
      <c r="N180" s="165">
        <v>0</v>
      </c>
      <c r="O180" s="165">
        <v>0</v>
      </c>
      <c r="P180" s="165">
        <v>0</v>
      </c>
      <c r="Q180" s="165">
        <v>5</v>
      </c>
      <c r="R180" s="165">
        <v>43</v>
      </c>
      <c r="S180" s="165">
        <v>30</v>
      </c>
      <c r="T180" s="165">
        <v>0</v>
      </c>
      <c r="U180" s="165">
        <v>45</v>
      </c>
      <c r="V180" s="165">
        <v>0</v>
      </c>
      <c r="W180" s="165">
        <v>2</v>
      </c>
      <c r="X180" s="165">
        <v>3</v>
      </c>
      <c r="Y180" s="165">
        <v>0</v>
      </c>
      <c r="Z180" s="189">
        <v>0</v>
      </c>
      <c r="AA180" s="184">
        <v>20</v>
      </c>
      <c r="AB180" s="175">
        <v>177</v>
      </c>
      <c r="AC180" s="174">
        <v>2</v>
      </c>
      <c r="AD180" s="174">
        <v>13</v>
      </c>
      <c r="AE180" s="174">
        <v>0</v>
      </c>
      <c r="AF180" s="174">
        <v>6</v>
      </c>
      <c r="AG180" s="174">
        <v>0</v>
      </c>
      <c r="AH180" s="174">
        <v>0</v>
      </c>
      <c r="AI180" s="174">
        <v>118</v>
      </c>
      <c r="AJ180" s="174">
        <v>36</v>
      </c>
      <c r="AK180" s="174">
        <v>1</v>
      </c>
      <c r="AL180" s="174">
        <v>1</v>
      </c>
      <c r="AM180" s="176">
        <v>51</v>
      </c>
    </row>
    <row r="181" spans="1:42" ht="41.25" customHeight="1">
      <c r="A181" s="164" t="s">
        <v>202</v>
      </c>
      <c r="B181" s="165" t="s">
        <v>190</v>
      </c>
      <c r="C181" s="165" t="s">
        <v>191</v>
      </c>
      <c r="D181" s="180">
        <v>144</v>
      </c>
      <c r="E181" s="188">
        <v>9</v>
      </c>
      <c r="F181" s="165">
        <v>0</v>
      </c>
      <c r="G181" s="165">
        <v>6</v>
      </c>
      <c r="H181" s="165">
        <v>0</v>
      </c>
      <c r="I181" s="165">
        <v>0</v>
      </c>
      <c r="J181" s="165">
        <v>0</v>
      </c>
      <c r="K181" s="165">
        <v>3</v>
      </c>
      <c r="L181" s="165">
        <v>1</v>
      </c>
      <c r="M181" s="165">
        <v>0</v>
      </c>
      <c r="N181" s="165">
        <v>0</v>
      </c>
      <c r="O181" s="165">
        <v>0</v>
      </c>
      <c r="P181" s="165">
        <v>0</v>
      </c>
      <c r="Q181" s="165">
        <v>0</v>
      </c>
      <c r="R181" s="165">
        <v>32</v>
      </c>
      <c r="S181" s="165">
        <v>18</v>
      </c>
      <c r="T181" s="165">
        <v>0</v>
      </c>
      <c r="U181" s="165">
        <v>74</v>
      </c>
      <c r="V181" s="165">
        <v>0</v>
      </c>
      <c r="W181" s="165">
        <v>1</v>
      </c>
      <c r="X181" s="165">
        <v>0</v>
      </c>
      <c r="Y181" s="165">
        <v>0</v>
      </c>
      <c r="Z181" s="189">
        <v>0</v>
      </c>
      <c r="AA181" s="184">
        <v>18</v>
      </c>
      <c r="AB181" s="175">
        <v>148</v>
      </c>
      <c r="AC181" s="174">
        <v>3</v>
      </c>
      <c r="AD181" s="174">
        <v>5</v>
      </c>
      <c r="AE181" s="174">
        <v>1</v>
      </c>
      <c r="AF181" s="174">
        <v>4</v>
      </c>
      <c r="AG181" s="174">
        <v>0</v>
      </c>
      <c r="AH181" s="174">
        <v>0</v>
      </c>
      <c r="AI181" s="174">
        <v>76</v>
      </c>
      <c r="AJ181" s="174">
        <v>57</v>
      </c>
      <c r="AK181" s="174">
        <v>1</v>
      </c>
      <c r="AL181" s="174">
        <v>1</v>
      </c>
      <c r="AM181" s="176">
        <v>66</v>
      </c>
    </row>
    <row r="182" spans="1:42" ht="41.25" customHeight="1">
      <c r="A182" s="164" t="s">
        <v>203</v>
      </c>
      <c r="B182" s="165" t="s">
        <v>190</v>
      </c>
      <c r="C182" s="165" t="s">
        <v>191</v>
      </c>
      <c r="D182" s="180">
        <v>235</v>
      </c>
      <c r="E182" s="188">
        <v>4</v>
      </c>
      <c r="F182" s="165">
        <v>0</v>
      </c>
      <c r="G182" s="165">
        <v>70</v>
      </c>
      <c r="H182" s="165">
        <v>0</v>
      </c>
      <c r="I182" s="165">
        <v>1</v>
      </c>
      <c r="J182" s="165">
        <v>0</v>
      </c>
      <c r="K182" s="165">
        <v>5</v>
      </c>
      <c r="L182" s="165">
        <v>8</v>
      </c>
      <c r="M182" s="165">
        <v>3</v>
      </c>
      <c r="N182" s="165">
        <v>13</v>
      </c>
      <c r="O182" s="165">
        <v>0</v>
      </c>
      <c r="P182" s="165">
        <v>0</v>
      </c>
      <c r="Q182" s="165">
        <v>5</v>
      </c>
      <c r="R182" s="165">
        <v>6</v>
      </c>
      <c r="S182" s="165">
        <v>58</v>
      </c>
      <c r="T182" s="165">
        <v>0</v>
      </c>
      <c r="U182" s="165">
        <v>60</v>
      </c>
      <c r="V182" s="165">
        <v>1</v>
      </c>
      <c r="W182" s="165">
        <v>1</v>
      </c>
      <c r="X182" s="165">
        <v>0</v>
      </c>
      <c r="Y182" s="165">
        <v>0</v>
      </c>
      <c r="Z182" s="189">
        <v>0</v>
      </c>
      <c r="AA182" s="184">
        <v>25</v>
      </c>
      <c r="AB182" s="175">
        <v>224</v>
      </c>
      <c r="AC182" s="174">
        <v>5</v>
      </c>
      <c r="AD182" s="174">
        <v>22</v>
      </c>
      <c r="AE182" s="174">
        <v>13</v>
      </c>
      <c r="AF182" s="174">
        <v>15</v>
      </c>
      <c r="AG182" s="174">
        <v>0</v>
      </c>
      <c r="AH182" s="174">
        <v>0</v>
      </c>
      <c r="AI182" s="174">
        <v>114</v>
      </c>
      <c r="AJ182" s="174">
        <v>48</v>
      </c>
      <c r="AK182" s="174">
        <v>3</v>
      </c>
      <c r="AL182" s="174">
        <v>4</v>
      </c>
      <c r="AM182" s="176">
        <v>88</v>
      </c>
      <c r="AN182" s="25"/>
      <c r="AO182" s="25"/>
      <c r="AP182" s="25"/>
    </row>
    <row r="183" spans="1:42" ht="41.25" customHeight="1">
      <c r="A183" s="164" t="s">
        <v>204</v>
      </c>
      <c r="B183" s="165" t="s">
        <v>205</v>
      </c>
      <c r="C183" s="165" t="s">
        <v>206</v>
      </c>
      <c r="D183" s="180">
        <v>241</v>
      </c>
      <c r="E183" s="188">
        <v>4</v>
      </c>
      <c r="F183" s="165">
        <v>1</v>
      </c>
      <c r="G183" s="165">
        <v>9</v>
      </c>
      <c r="H183" s="165">
        <v>0</v>
      </c>
      <c r="I183" s="165">
        <v>0</v>
      </c>
      <c r="J183" s="165">
        <v>5</v>
      </c>
      <c r="K183" s="165">
        <v>34</v>
      </c>
      <c r="L183" s="165">
        <v>3</v>
      </c>
      <c r="M183" s="165">
        <v>11</v>
      </c>
      <c r="N183" s="165">
        <v>0</v>
      </c>
      <c r="O183" s="165">
        <v>0</v>
      </c>
      <c r="P183" s="165">
        <v>0</v>
      </c>
      <c r="Q183" s="165">
        <v>5</v>
      </c>
      <c r="R183" s="165">
        <v>92</v>
      </c>
      <c r="S183" s="165">
        <v>48</v>
      </c>
      <c r="T183" s="165">
        <v>0</v>
      </c>
      <c r="U183" s="165">
        <v>28</v>
      </c>
      <c r="V183" s="165">
        <v>0</v>
      </c>
      <c r="W183" s="165">
        <v>0</v>
      </c>
      <c r="X183" s="165">
        <v>1</v>
      </c>
      <c r="Y183" s="165">
        <v>0</v>
      </c>
      <c r="Z183" s="189">
        <v>0</v>
      </c>
      <c r="AA183" s="184">
        <v>18</v>
      </c>
      <c r="AB183" s="175">
        <v>239</v>
      </c>
      <c r="AC183" s="174">
        <v>2</v>
      </c>
      <c r="AD183" s="174">
        <v>17</v>
      </c>
      <c r="AE183" s="174">
        <v>7</v>
      </c>
      <c r="AF183" s="174">
        <v>1</v>
      </c>
      <c r="AG183" s="174">
        <v>3</v>
      </c>
      <c r="AH183" s="174">
        <v>0</v>
      </c>
      <c r="AI183" s="174">
        <v>184</v>
      </c>
      <c r="AJ183" s="174">
        <v>8</v>
      </c>
      <c r="AK183" s="174">
        <v>8</v>
      </c>
      <c r="AL183" s="174">
        <v>9</v>
      </c>
      <c r="AM183" s="176">
        <v>34</v>
      </c>
    </row>
    <row r="184" spans="1:42" ht="41.25" customHeight="1">
      <c r="A184" s="164" t="s">
        <v>207</v>
      </c>
      <c r="B184" s="165" t="s">
        <v>205</v>
      </c>
      <c r="C184" s="165" t="s">
        <v>206</v>
      </c>
      <c r="D184" s="180">
        <v>428</v>
      </c>
      <c r="E184" s="188">
        <v>16</v>
      </c>
      <c r="F184" s="165">
        <v>0</v>
      </c>
      <c r="G184" s="165">
        <v>45</v>
      </c>
      <c r="H184" s="165">
        <v>0</v>
      </c>
      <c r="I184" s="165">
        <v>4</v>
      </c>
      <c r="J184" s="165">
        <v>19</v>
      </c>
      <c r="K184" s="165">
        <v>30</v>
      </c>
      <c r="L184" s="165">
        <v>2</v>
      </c>
      <c r="M184" s="165">
        <v>2</v>
      </c>
      <c r="N184" s="165">
        <v>0</v>
      </c>
      <c r="O184" s="165">
        <v>0</v>
      </c>
      <c r="P184" s="165">
        <v>0</v>
      </c>
      <c r="Q184" s="165">
        <v>10</v>
      </c>
      <c r="R184" s="165">
        <v>185</v>
      </c>
      <c r="S184" s="165">
        <v>2</v>
      </c>
      <c r="T184" s="165">
        <v>0</v>
      </c>
      <c r="U184" s="165">
        <v>106</v>
      </c>
      <c r="V184" s="165">
        <v>0</v>
      </c>
      <c r="W184" s="165">
        <v>6</v>
      </c>
      <c r="X184" s="165">
        <v>1</v>
      </c>
      <c r="Y184" s="165">
        <v>0</v>
      </c>
      <c r="Z184" s="189">
        <v>0</v>
      </c>
      <c r="AA184" s="184">
        <v>42</v>
      </c>
      <c r="AB184" s="175">
        <v>410</v>
      </c>
      <c r="AC184" s="174">
        <v>2</v>
      </c>
      <c r="AD184" s="174">
        <v>8</v>
      </c>
      <c r="AE184" s="174">
        <v>10</v>
      </c>
      <c r="AF184" s="174">
        <v>5</v>
      </c>
      <c r="AG184" s="174">
        <v>3</v>
      </c>
      <c r="AH184" s="174">
        <v>0</v>
      </c>
      <c r="AI184" s="174">
        <v>355</v>
      </c>
      <c r="AJ184" s="174">
        <v>11</v>
      </c>
      <c r="AK184" s="174">
        <v>11</v>
      </c>
      <c r="AL184" s="174">
        <v>5</v>
      </c>
      <c r="AM184" s="176">
        <v>31</v>
      </c>
      <c r="AN184" s="25"/>
      <c r="AO184" s="25"/>
      <c r="AP184" s="25"/>
    </row>
    <row r="185" spans="1:42" ht="41.25" customHeight="1">
      <c r="A185" s="164" t="s">
        <v>208</v>
      </c>
      <c r="B185" s="165" t="s">
        <v>205</v>
      </c>
      <c r="C185" s="165" t="s">
        <v>206</v>
      </c>
      <c r="D185" s="181">
        <v>24780</v>
      </c>
      <c r="E185" s="188">
        <v>76</v>
      </c>
      <c r="F185" s="165">
        <v>6</v>
      </c>
      <c r="G185" s="165">
        <v>362</v>
      </c>
      <c r="H185" s="165">
        <v>19</v>
      </c>
      <c r="I185" s="165">
        <v>304</v>
      </c>
      <c r="J185" s="165">
        <v>579</v>
      </c>
      <c r="K185" s="166">
        <v>2356</v>
      </c>
      <c r="L185" s="165">
        <v>377</v>
      </c>
      <c r="M185" s="165">
        <v>453</v>
      </c>
      <c r="N185" s="165">
        <v>200</v>
      </c>
      <c r="O185" s="165">
        <v>62</v>
      </c>
      <c r="P185" s="165">
        <v>143</v>
      </c>
      <c r="Q185" s="166">
        <v>1180</v>
      </c>
      <c r="R185" s="166">
        <v>13820</v>
      </c>
      <c r="S185" s="166">
        <v>1594</v>
      </c>
      <c r="T185" s="165">
        <v>549</v>
      </c>
      <c r="U185" s="166">
        <v>1704</v>
      </c>
      <c r="V185" s="165">
        <v>154</v>
      </c>
      <c r="W185" s="165">
        <v>770</v>
      </c>
      <c r="X185" s="165">
        <v>72</v>
      </c>
      <c r="Y185" s="165">
        <v>0</v>
      </c>
      <c r="Z185" s="189">
        <v>0</v>
      </c>
      <c r="AA185" s="184">
        <v>31</v>
      </c>
      <c r="AB185" s="175">
        <v>24427</v>
      </c>
      <c r="AC185" s="174">
        <v>201</v>
      </c>
      <c r="AD185" s="174">
        <v>346</v>
      </c>
      <c r="AE185" s="174">
        <v>250</v>
      </c>
      <c r="AF185" s="174">
        <v>132</v>
      </c>
      <c r="AG185" s="174">
        <v>90</v>
      </c>
      <c r="AH185" s="174">
        <v>0</v>
      </c>
      <c r="AI185" s="174">
        <v>19898</v>
      </c>
      <c r="AJ185" s="174">
        <v>2245</v>
      </c>
      <c r="AK185" s="174">
        <v>1027</v>
      </c>
      <c r="AL185" s="174">
        <v>238</v>
      </c>
      <c r="AM185" s="176">
        <v>3042</v>
      </c>
      <c r="AN185" s="25"/>
      <c r="AO185" s="25"/>
      <c r="AP185" s="25"/>
    </row>
    <row r="186" spans="1:42" ht="41.25" customHeight="1">
      <c r="A186" s="164" t="s">
        <v>209</v>
      </c>
      <c r="B186" s="165" t="s">
        <v>205</v>
      </c>
      <c r="C186" s="165" t="s">
        <v>206</v>
      </c>
      <c r="D186" s="181">
        <v>1741</v>
      </c>
      <c r="E186" s="188">
        <v>44</v>
      </c>
      <c r="F186" s="165">
        <v>1</v>
      </c>
      <c r="G186" s="165">
        <v>110</v>
      </c>
      <c r="H186" s="165">
        <v>1</v>
      </c>
      <c r="I186" s="165">
        <v>30</v>
      </c>
      <c r="J186" s="165">
        <v>17</v>
      </c>
      <c r="K186" s="165">
        <v>96</v>
      </c>
      <c r="L186" s="165">
        <v>34</v>
      </c>
      <c r="M186" s="165">
        <v>36</v>
      </c>
      <c r="N186" s="165">
        <v>0</v>
      </c>
      <c r="O186" s="165">
        <v>1</v>
      </c>
      <c r="P186" s="165">
        <v>8</v>
      </c>
      <c r="Q186" s="165">
        <v>37</v>
      </c>
      <c r="R186" s="165">
        <v>637</v>
      </c>
      <c r="S186" s="165">
        <v>167</v>
      </c>
      <c r="T186" s="165">
        <v>21</v>
      </c>
      <c r="U186" s="165">
        <v>392</v>
      </c>
      <c r="V186" s="165">
        <v>46</v>
      </c>
      <c r="W186" s="165">
        <v>58</v>
      </c>
      <c r="X186" s="165">
        <v>5</v>
      </c>
      <c r="Y186" s="165">
        <v>0</v>
      </c>
      <c r="Z186" s="189">
        <v>0</v>
      </c>
      <c r="AA186" s="184">
        <v>29</v>
      </c>
      <c r="AB186" s="175">
        <v>1673</v>
      </c>
      <c r="AC186" s="174">
        <v>26</v>
      </c>
      <c r="AD186" s="174">
        <v>18</v>
      </c>
      <c r="AE186" s="174">
        <v>16</v>
      </c>
      <c r="AF186" s="174">
        <v>15</v>
      </c>
      <c r="AG186" s="174">
        <v>31</v>
      </c>
      <c r="AH186" s="174">
        <v>0</v>
      </c>
      <c r="AI186" s="174">
        <v>1266</v>
      </c>
      <c r="AJ186" s="174">
        <v>243</v>
      </c>
      <c r="AK186" s="174">
        <v>38</v>
      </c>
      <c r="AL186" s="174">
        <v>20</v>
      </c>
      <c r="AM186" s="176">
        <v>303</v>
      </c>
    </row>
    <row r="187" spans="1:42" ht="41.25" customHeight="1">
      <c r="A187" s="164" t="s">
        <v>210</v>
      </c>
      <c r="B187" s="165" t="s">
        <v>205</v>
      </c>
      <c r="C187" s="165" t="s">
        <v>206</v>
      </c>
      <c r="D187" s="180">
        <v>118</v>
      </c>
      <c r="E187" s="188">
        <v>1</v>
      </c>
      <c r="F187" s="165">
        <v>0</v>
      </c>
      <c r="G187" s="165">
        <v>4</v>
      </c>
      <c r="H187" s="165">
        <v>0</v>
      </c>
      <c r="I187" s="165">
        <v>0</v>
      </c>
      <c r="J187" s="165">
        <v>0</v>
      </c>
      <c r="K187" s="165">
        <v>4</v>
      </c>
      <c r="L187" s="165">
        <v>0</v>
      </c>
      <c r="M187" s="165">
        <v>0</v>
      </c>
      <c r="N187" s="165">
        <v>0</v>
      </c>
      <c r="O187" s="165">
        <v>2</v>
      </c>
      <c r="P187" s="165">
        <v>0</v>
      </c>
      <c r="Q187" s="165">
        <v>0</v>
      </c>
      <c r="R187" s="165">
        <v>70</v>
      </c>
      <c r="S187" s="165">
        <v>16</v>
      </c>
      <c r="T187" s="165">
        <v>0</v>
      </c>
      <c r="U187" s="165">
        <v>14</v>
      </c>
      <c r="V187" s="165">
        <v>0</v>
      </c>
      <c r="W187" s="165">
        <v>7</v>
      </c>
      <c r="X187" s="165">
        <v>0</v>
      </c>
      <c r="Y187" s="165">
        <v>0</v>
      </c>
      <c r="Z187" s="189">
        <v>0</v>
      </c>
      <c r="AA187" s="184">
        <v>23</v>
      </c>
      <c r="AB187" s="175">
        <v>108</v>
      </c>
      <c r="AC187" s="174">
        <v>1</v>
      </c>
      <c r="AD187" s="174">
        <v>2</v>
      </c>
      <c r="AE187" s="174">
        <v>5</v>
      </c>
      <c r="AF187" s="174">
        <v>0</v>
      </c>
      <c r="AG187" s="174">
        <v>2</v>
      </c>
      <c r="AH187" s="174">
        <v>0</v>
      </c>
      <c r="AI187" s="174">
        <v>47</v>
      </c>
      <c r="AJ187" s="174">
        <v>50</v>
      </c>
      <c r="AK187" s="174">
        <v>1</v>
      </c>
      <c r="AL187" s="174">
        <v>0</v>
      </c>
      <c r="AM187" s="176">
        <v>58</v>
      </c>
      <c r="AN187" s="25"/>
      <c r="AO187" s="25"/>
      <c r="AP187" s="25"/>
    </row>
    <row r="188" spans="1:42" ht="41.25" customHeight="1">
      <c r="A188" s="164" t="s">
        <v>211</v>
      </c>
      <c r="B188" s="165" t="s">
        <v>205</v>
      </c>
      <c r="C188" s="165" t="s">
        <v>206</v>
      </c>
      <c r="D188" s="180">
        <v>368</v>
      </c>
      <c r="E188" s="188">
        <v>6</v>
      </c>
      <c r="F188" s="165">
        <v>1</v>
      </c>
      <c r="G188" s="165">
        <v>6</v>
      </c>
      <c r="H188" s="165">
        <v>0</v>
      </c>
      <c r="I188" s="165">
        <v>1</v>
      </c>
      <c r="J188" s="165">
        <v>3</v>
      </c>
      <c r="K188" s="165">
        <v>9</v>
      </c>
      <c r="L188" s="165">
        <v>0</v>
      </c>
      <c r="M188" s="165">
        <v>2</v>
      </c>
      <c r="N188" s="165">
        <v>0</v>
      </c>
      <c r="O188" s="165">
        <v>0</v>
      </c>
      <c r="P188" s="165">
        <v>0</v>
      </c>
      <c r="Q188" s="165">
        <v>6</v>
      </c>
      <c r="R188" s="165">
        <v>167</v>
      </c>
      <c r="S188" s="165">
        <v>51</v>
      </c>
      <c r="T188" s="165">
        <v>4</v>
      </c>
      <c r="U188" s="165">
        <v>108</v>
      </c>
      <c r="V188" s="165">
        <v>0</v>
      </c>
      <c r="W188" s="165">
        <v>4</v>
      </c>
      <c r="X188" s="165">
        <v>0</v>
      </c>
      <c r="Y188" s="165">
        <v>0</v>
      </c>
      <c r="Z188" s="189">
        <v>0</v>
      </c>
      <c r="AA188" s="184">
        <v>25</v>
      </c>
      <c r="AB188" s="175">
        <v>354</v>
      </c>
      <c r="AC188" s="174">
        <v>6</v>
      </c>
      <c r="AD188" s="174">
        <v>3</v>
      </c>
      <c r="AE188" s="174">
        <v>7</v>
      </c>
      <c r="AF188" s="174">
        <v>9</v>
      </c>
      <c r="AG188" s="174">
        <v>2</v>
      </c>
      <c r="AH188" s="174">
        <v>0</v>
      </c>
      <c r="AI188" s="174">
        <v>249</v>
      </c>
      <c r="AJ188" s="174">
        <v>59</v>
      </c>
      <c r="AK188" s="174">
        <v>17</v>
      </c>
      <c r="AL188" s="174">
        <v>2</v>
      </c>
      <c r="AM188" s="176">
        <v>75</v>
      </c>
    </row>
    <row r="189" spans="1:42" ht="41.25" customHeight="1">
      <c r="A189" s="164" t="s">
        <v>212</v>
      </c>
      <c r="B189" s="165" t="s">
        <v>205</v>
      </c>
      <c r="C189" s="165" t="s">
        <v>206</v>
      </c>
      <c r="D189" s="180">
        <v>914</v>
      </c>
      <c r="E189" s="188">
        <v>10</v>
      </c>
      <c r="F189" s="165">
        <v>0</v>
      </c>
      <c r="G189" s="165">
        <v>98</v>
      </c>
      <c r="H189" s="165">
        <v>1</v>
      </c>
      <c r="I189" s="165">
        <v>5</v>
      </c>
      <c r="J189" s="165">
        <v>11</v>
      </c>
      <c r="K189" s="165">
        <v>63</v>
      </c>
      <c r="L189" s="165">
        <v>6</v>
      </c>
      <c r="M189" s="165">
        <v>21</v>
      </c>
      <c r="N189" s="165">
        <v>0</v>
      </c>
      <c r="O189" s="165">
        <v>0</v>
      </c>
      <c r="P189" s="165">
        <v>0</v>
      </c>
      <c r="Q189" s="165">
        <v>10</v>
      </c>
      <c r="R189" s="165">
        <v>445</v>
      </c>
      <c r="S189" s="165">
        <v>145</v>
      </c>
      <c r="T189" s="165">
        <v>8</v>
      </c>
      <c r="U189" s="165">
        <v>70</v>
      </c>
      <c r="V189" s="165">
        <v>0</v>
      </c>
      <c r="W189" s="165">
        <v>8</v>
      </c>
      <c r="X189" s="165">
        <v>13</v>
      </c>
      <c r="Y189" s="165">
        <v>0</v>
      </c>
      <c r="Z189" s="189">
        <v>0</v>
      </c>
      <c r="AA189" s="184">
        <v>43</v>
      </c>
      <c r="AB189" s="175">
        <v>899</v>
      </c>
      <c r="AC189" s="174">
        <v>17</v>
      </c>
      <c r="AD189" s="174">
        <v>43</v>
      </c>
      <c r="AE189" s="174">
        <v>29</v>
      </c>
      <c r="AF189" s="174">
        <v>20</v>
      </c>
      <c r="AG189" s="174">
        <v>6</v>
      </c>
      <c r="AH189" s="174">
        <v>0</v>
      </c>
      <c r="AI189" s="174">
        <v>716</v>
      </c>
      <c r="AJ189" s="174">
        <v>35</v>
      </c>
      <c r="AK189" s="174">
        <v>22</v>
      </c>
      <c r="AL189" s="174">
        <v>11</v>
      </c>
      <c r="AM189" s="176">
        <v>124</v>
      </c>
    </row>
    <row r="190" spans="1:42" ht="41.25" customHeight="1">
      <c r="A190" s="164" t="s">
        <v>213</v>
      </c>
      <c r="B190" s="165" t="s">
        <v>205</v>
      </c>
      <c r="C190" s="165" t="s">
        <v>206</v>
      </c>
      <c r="D190" s="180">
        <v>108</v>
      </c>
      <c r="E190" s="188">
        <v>1</v>
      </c>
      <c r="F190" s="165">
        <v>0</v>
      </c>
      <c r="G190" s="165">
        <v>0</v>
      </c>
      <c r="H190" s="165">
        <v>0</v>
      </c>
      <c r="I190" s="165">
        <v>0</v>
      </c>
      <c r="J190" s="165">
        <v>0</v>
      </c>
      <c r="K190" s="165">
        <v>1</v>
      </c>
      <c r="L190" s="165">
        <v>0</v>
      </c>
      <c r="M190" s="165">
        <v>0</v>
      </c>
      <c r="N190" s="165">
        <v>0</v>
      </c>
      <c r="O190" s="165">
        <v>0</v>
      </c>
      <c r="P190" s="165">
        <v>0</v>
      </c>
      <c r="Q190" s="165">
        <v>0</v>
      </c>
      <c r="R190" s="165">
        <v>5</v>
      </c>
      <c r="S190" s="165">
        <v>43</v>
      </c>
      <c r="T190" s="165">
        <v>0</v>
      </c>
      <c r="U190" s="165">
        <v>58</v>
      </c>
      <c r="V190" s="165">
        <v>0</v>
      </c>
      <c r="W190" s="165">
        <v>0</v>
      </c>
      <c r="X190" s="165">
        <v>0</v>
      </c>
      <c r="Y190" s="165">
        <v>0</v>
      </c>
      <c r="Z190" s="189">
        <v>0</v>
      </c>
      <c r="AA190" s="184">
        <v>47</v>
      </c>
      <c r="AB190" s="175">
        <v>106</v>
      </c>
      <c r="AC190" s="174">
        <v>0</v>
      </c>
      <c r="AD190" s="174">
        <v>4</v>
      </c>
      <c r="AE190" s="174">
        <v>0</v>
      </c>
      <c r="AF190" s="174">
        <v>2</v>
      </c>
      <c r="AG190" s="174">
        <v>0</v>
      </c>
      <c r="AH190" s="174">
        <v>0</v>
      </c>
      <c r="AI190" s="174">
        <v>95</v>
      </c>
      <c r="AJ190" s="174">
        <v>2</v>
      </c>
      <c r="AK190" s="174">
        <v>0</v>
      </c>
      <c r="AL190" s="174">
        <v>3</v>
      </c>
      <c r="AM190" s="176">
        <v>6</v>
      </c>
    </row>
    <row r="191" spans="1:42" ht="41.25" customHeight="1">
      <c r="A191" s="164" t="s">
        <v>214</v>
      </c>
      <c r="B191" s="165" t="s">
        <v>205</v>
      </c>
      <c r="C191" s="165" t="s">
        <v>206</v>
      </c>
      <c r="D191" s="180">
        <v>56</v>
      </c>
      <c r="E191" s="188">
        <v>0</v>
      </c>
      <c r="F191" s="165">
        <v>0</v>
      </c>
      <c r="G191" s="165">
        <v>0</v>
      </c>
      <c r="H191" s="165">
        <v>0</v>
      </c>
      <c r="I191" s="165">
        <v>0</v>
      </c>
      <c r="J191" s="165">
        <v>0</v>
      </c>
      <c r="K191" s="165">
        <v>2</v>
      </c>
      <c r="L191" s="165">
        <v>0</v>
      </c>
      <c r="M191" s="165">
        <v>0</v>
      </c>
      <c r="N191" s="165">
        <v>0</v>
      </c>
      <c r="O191" s="165">
        <v>0</v>
      </c>
      <c r="P191" s="165">
        <v>0</v>
      </c>
      <c r="Q191" s="165">
        <v>0</v>
      </c>
      <c r="R191" s="165">
        <v>14</v>
      </c>
      <c r="S191" s="165">
        <v>19</v>
      </c>
      <c r="T191" s="165">
        <v>0</v>
      </c>
      <c r="U191" s="165">
        <v>21</v>
      </c>
      <c r="V191" s="165">
        <v>0</v>
      </c>
      <c r="W191" s="165">
        <v>0</v>
      </c>
      <c r="X191" s="165">
        <v>0</v>
      </c>
      <c r="Y191" s="165">
        <v>0</v>
      </c>
      <c r="Z191" s="189">
        <v>0</v>
      </c>
      <c r="AA191" s="184">
        <v>58</v>
      </c>
      <c r="AB191" s="175">
        <v>60</v>
      </c>
      <c r="AC191" s="174">
        <v>0</v>
      </c>
      <c r="AD191" s="174">
        <v>1</v>
      </c>
      <c r="AE191" s="174">
        <v>2</v>
      </c>
      <c r="AF191" s="174">
        <v>7</v>
      </c>
      <c r="AG191" s="174">
        <v>0</v>
      </c>
      <c r="AH191" s="174">
        <v>0</v>
      </c>
      <c r="AI191" s="174">
        <v>47</v>
      </c>
      <c r="AJ191" s="174">
        <v>0</v>
      </c>
      <c r="AK191" s="174">
        <v>0</v>
      </c>
      <c r="AL191" s="174">
        <v>3</v>
      </c>
      <c r="AM191" s="176">
        <v>3</v>
      </c>
      <c r="AN191" s="25"/>
      <c r="AO191" s="25"/>
      <c r="AP191" s="25"/>
    </row>
    <row r="192" spans="1:42" ht="41.25" customHeight="1">
      <c r="A192" s="164" t="s">
        <v>215</v>
      </c>
      <c r="B192" s="165" t="s">
        <v>205</v>
      </c>
      <c r="C192" s="165" t="s">
        <v>206</v>
      </c>
      <c r="D192" s="180">
        <v>81</v>
      </c>
      <c r="E192" s="188">
        <v>1</v>
      </c>
      <c r="F192" s="165">
        <v>0</v>
      </c>
      <c r="G192" s="165">
        <v>0</v>
      </c>
      <c r="H192" s="165">
        <v>0</v>
      </c>
      <c r="I192" s="165">
        <v>0</v>
      </c>
      <c r="J192" s="165">
        <v>0</v>
      </c>
      <c r="K192" s="165">
        <v>1</v>
      </c>
      <c r="L192" s="165">
        <v>0</v>
      </c>
      <c r="M192" s="165">
        <v>0</v>
      </c>
      <c r="N192" s="165">
        <v>0</v>
      </c>
      <c r="O192" s="165">
        <v>5</v>
      </c>
      <c r="P192" s="165">
        <v>0</v>
      </c>
      <c r="Q192" s="165">
        <v>0</v>
      </c>
      <c r="R192" s="165">
        <v>7</v>
      </c>
      <c r="S192" s="165">
        <v>56</v>
      </c>
      <c r="T192" s="165">
        <v>0</v>
      </c>
      <c r="U192" s="165">
        <v>10</v>
      </c>
      <c r="V192" s="165">
        <v>0</v>
      </c>
      <c r="W192" s="165">
        <v>1</v>
      </c>
      <c r="X192" s="165">
        <v>0</v>
      </c>
      <c r="Y192" s="165">
        <v>0</v>
      </c>
      <c r="Z192" s="189">
        <v>0</v>
      </c>
      <c r="AA192" s="184">
        <v>24</v>
      </c>
      <c r="AB192" s="175">
        <v>83</v>
      </c>
      <c r="AC192" s="174">
        <v>4</v>
      </c>
      <c r="AD192" s="174">
        <v>4</v>
      </c>
      <c r="AE192" s="174">
        <v>0</v>
      </c>
      <c r="AF192" s="174">
        <v>2</v>
      </c>
      <c r="AG192" s="174">
        <v>1</v>
      </c>
      <c r="AH192" s="174">
        <v>0</v>
      </c>
      <c r="AI192" s="174">
        <v>70</v>
      </c>
      <c r="AJ192" s="174">
        <v>2</v>
      </c>
      <c r="AK192" s="174">
        <v>0</v>
      </c>
      <c r="AL192" s="174">
        <v>0</v>
      </c>
      <c r="AM192" s="176">
        <v>10</v>
      </c>
    </row>
    <row r="193" spans="1:42" ht="41.25" customHeight="1">
      <c r="A193" s="164" t="s">
        <v>216</v>
      </c>
      <c r="B193" s="165" t="s">
        <v>205</v>
      </c>
      <c r="C193" s="165" t="s">
        <v>206</v>
      </c>
      <c r="D193" s="180">
        <v>210</v>
      </c>
      <c r="E193" s="188">
        <v>0</v>
      </c>
      <c r="F193" s="165">
        <v>0</v>
      </c>
      <c r="G193" s="165">
        <v>7</v>
      </c>
      <c r="H193" s="165">
        <v>0</v>
      </c>
      <c r="I193" s="165">
        <v>0</v>
      </c>
      <c r="J193" s="165">
        <v>0</v>
      </c>
      <c r="K193" s="165">
        <v>1</v>
      </c>
      <c r="L193" s="165">
        <v>0</v>
      </c>
      <c r="M193" s="165">
        <v>11</v>
      </c>
      <c r="N193" s="165">
        <v>0</v>
      </c>
      <c r="O193" s="165">
        <v>1</v>
      </c>
      <c r="P193" s="165">
        <v>0</v>
      </c>
      <c r="Q193" s="165">
        <v>4</v>
      </c>
      <c r="R193" s="165">
        <v>170</v>
      </c>
      <c r="S193" s="165">
        <v>13</v>
      </c>
      <c r="T193" s="165">
        <v>0</v>
      </c>
      <c r="U193" s="165">
        <v>3</v>
      </c>
      <c r="V193" s="165">
        <v>0</v>
      </c>
      <c r="W193" s="165">
        <v>0</v>
      </c>
      <c r="X193" s="165">
        <v>0</v>
      </c>
      <c r="Y193" s="165">
        <v>0</v>
      </c>
      <c r="Z193" s="189">
        <v>0</v>
      </c>
      <c r="AA193" s="184">
        <v>22</v>
      </c>
      <c r="AB193" s="175">
        <v>195</v>
      </c>
      <c r="AC193" s="174">
        <v>0</v>
      </c>
      <c r="AD193" s="174">
        <v>1</v>
      </c>
      <c r="AE193" s="174">
        <v>0</v>
      </c>
      <c r="AF193" s="174">
        <v>3</v>
      </c>
      <c r="AG193" s="174">
        <v>0</v>
      </c>
      <c r="AH193" s="174">
        <v>0</v>
      </c>
      <c r="AI193" s="174">
        <v>90</v>
      </c>
      <c r="AJ193" s="174">
        <v>66</v>
      </c>
      <c r="AK193" s="174">
        <v>35</v>
      </c>
      <c r="AL193" s="174">
        <v>0</v>
      </c>
      <c r="AM193" s="176">
        <v>67</v>
      </c>
    </row>
    <row r="194" spans="1:42" ht="41.25" customHeight="1">
      <c r="A194" s="164" t="s">
        <v>217</v>
      </c>
      <c r="B194" s="165" t="s">
        <v>205</v>
      </c>
      <c r="C194" s="165" t="s">
        <v>206</v>
      </c>
      <c r="D194" s="181">
        <v>1176</v>
      </c>
      <c r="E194" s="188">
        <v>35</v>
      </c>
      <c r="F194" s="165">
        <v>0</v>
      </c>
      <c r="G194" s="165">
        <v>43</v>
      </c>
      <c r="H194" s="165">
        <v>0</v>
      </c>
      <c r="I194" s="165">
        <v>9</v>
      </c>
      <c r="J194" s="165">
        <v>17</v>
      </c>
      <c r="K194" s="165">
        <v>94</v>
      </c>
      <c r="L194" s="165">
        <v>10</v>
      </c>
      <c r="M194" s="165">
        <v>26</v>
      </c>
      <c r="N194" s="165">
        <v>0</v>
      </c>
      <c r="O194" s="165">
        <v>0</v>
      </c>
      <c r="P194" s="165">
        <v>0</v>
      </c>
      <c r="Q194" s="165">
        <v>11</v>
      </c>
      <c r="R194" s="165">
        <v>402</v>
      </c>
      <c r="S194" s="165">
        <v>232</v>
      </c>
      <c r="T194" s="165">
        <v>4</v>
      </c>
      <c r="U194" s="165">
        <v>215</v>
      </c>
      <c r="V194" s="165">
        <v>47</v>
      </c>
      <c r="W194" s="165">
        <v>19</v>
      </c>
      <c r="X194" s="165">
        <v>12</v>
      </c>
      <c r="Y194" s="165">
        <v>0</v>
      </c>
      <c r="Z194" s="189">
        <v>0</v>
      </c>
      <c r="AA194" s="184">
        <v>43</v>
      </c>
      <c r="AB194" s="175">
        <v>1136</v>
      </c>
      <c r="AC194" s="174">
        <v>15</v>
      </c>
      <c r="AD194" s="174">
        <v>21</v>
      </c>
      <c r="AE194" s="174">
        <v>18</v>
      </c>
      <c r="AF194" s="174">
        <v>5</v>
      </c>
      <c r="AG194" s="174">
        <v>13</v>
      </c>
      <c r="AH194" s="174">
        <v>0</v>
      </c>
      <c r="AI194" s="174">
        <v>947</v>
      </c>
      <c r="AJ194" s="174">
        <v>59</v>
      </c>
      <c r="AK194" s="174">
        <v>46</v>
      </c>
      <c r="AL194" s="174">
        <v>12</v>
      </c>
      <c r="AM194" s="176">
        <v>113</v>
      </c>
      <c r="AN194" s="25"/>
      <c r="AO194" s="25"/>
      <c r="AP194" s="25"/>
    </row>
    <row r="195" spans="1:42" ht="41.25" customHeight="1">
      <c r="A195" s="164" t="s">
        <v>218</v>
      </c>
      <c r="B195" s="165" t="s">
        <v>205</v>
      </c>
      <c r="C195" s="165" t="s">
        <v>206</v>
      </c>
      <c r="D195" s="180">
        <v>13</v>
      </c>
      <c r="E195" s="188">
        <v>0</v>
      </c>
      <c r="F195" s="165">
        <v>0</v>
      </c>
      <c r="G195" s="165">
        <v>0</v>
      </c>
      <c r="H195" s="165">
        <v>0</v>
      </c>
      <c r="I195" s="165">
        <v>0</v>
      </c>
      <c r="J195" s="165">
        <v>0</v>
      </c>
      <c r="K195" s="165">
        <v>2</v>
      </c>
      <c r="L195" s="165">
        <v>0</v>
      </c>
      <c r="M195" s="165">
        <v>0</v>
      </c>
      <c r="N195" s="165">
        <v>0</v>
      </c>
      <c r="O195" s="165">
        <v>0</v>
      </c>
      <c r="P195" s="165">
        <v>0</v>
      </c>
      <c r="Q195" s="165">
        <v>0</v>
      </c>
      <c r="R195" s="165">
        <v>3</v>
      </c>
      <c r="S195" s="165">
        <v>8</v>
      </c>
      <c r="T195" s="165">
        <v>0</v>
      </c>
      <c r="U195" s="165">
        <v>0</v>
      </c>
      <c r="V195" s="165">
        <v>0</v>
      </c>
      <c r="W195" s="165">
        <v>0</v>
      </c>
      <c r="X195" s="165">
        <v>0</v>
      </c>
      <c r="Y195" s="165">
        <v>0</v>
      </c>
      <c r="Z195" s="189">
        <v>0</v>
      </c>
      <c r="AA195" s="184">
        <v>32</v>
      </c>
      <c r="AB195" s="175">
        <v>14</v>
      </c>
      <c r="AC195" s="174">
        <v>1</v>
      </c>
      <c r="AD195" s="174">
        <v>0</v>
      </c>
      <c r="AE195" s="174">
        <v>0</v>
      </c>
      <c r="AF195" s="174">
        <v>0</v>
      </c>
      <c r="AG195" s="174">
        <v>1</v>
      </c>
      <c r="AH195" s="174">
        <v>0</v>
      </c>
      <c r="AI195" s="174">
        <v>12</v>
      </c>
      <c r="AJ195" s="174">
        <v>0</v>
      </c>
      <c r="AK195" s="174">
        <v>0</v>
      </c>
      <c r="AL195" s="174">
        <v>0</v>
      </c>
      <c r="AM195" s="176">
        <v>1</v>
      </c>
    </row>
    <row r="196" spans="1:42" ht="41.25" customHeight="1">
      <c r="A196" s="164" t="s">
        <v>219</v>
      </c>
      <c r="B196" s="165" t="s">
        <v>205</v>
      </c>
      <c r="C196" s="165" t="s">
        <v>206</v>
      </c>
      <c r="D196" s="180">
        <v>109</v>
      </c>
      <c r="E196" s="188">
        <v>0</v>
      </c>
      <c r="F196" s="165">
        <v>1</v>
      </c>
      <c r="G196" s="165">
        <v>18</v>
      </c>
      <c r="H196" s="165">
        <v>0</v>
      </c>
      <c r="I196" s="165">
        <v>0</v>
      </c>
      <c r="J196" s="165">
        <v>1</v>
      </c>
      <c r="K196" s="165">
        <v>5</v>
      </c>
      <c r="L196" s="165">
        <v>0</v>
      </c>
      <c r="M196" s="165">
        <v>4</v>
      </c>
      <c r="N196" s="165">
        <v>0</v>
      </c>
      <c r="O196" s="165">
        <v>0</v>
      </c>
      <c r="P196" s="165">
        <v>0</v>
      </c>
      <c r="Q196" s="165">
        <v>0</v>
      </c>
      <c r="R196" s="165">
        <v>28</v>
      </c>
      <c r="S196" s="165">
        <v>41</v>
      </c>
      <c r="T196" s="165">
        <v>0</v>
      </c>
      <c r="U196" s="165">
        <v>10</v>
      </c>
      <c r="V196" s="165">
        <v>0</v>
      </c>
      <c r="W196" s="165">
        <v>1</v>
      </c>
      <c r="X196" s="165">
        <v>0</v>
      </c>
      <c r="Y196" s="165">
        <v>0</v>
      </c>
      <c r="Z196" s="189">
        <v>0</v>
      </c>
      <c r="AA196" s="184">
        <v>33</v>
      </c>
      <c r="AB196" s="175">
        <v>100</v>
      </c>
      <c r="AC196" s="174">
        <v>3</v>
      </c>
      <c r="AD196" s="174">
        <v>1</v>
      </c>
      <c r="AE196" s="174">
        <v>5</v>
      </c>
      <c r="AF196" s="174">
        <v>3</v>
      </c>
      <c r="AG196" s="174">
        <v>5</v>
      </c>
      <c r="AH196" s="174">
        <v>0</v>
      </c>
      <c r="AI196" s="174">
        <v>71</v>
      </c>
      <c r="AJ196" s="174">
        <v>8</v>
      </c>
      <c r="AK196" s="174">
        <v>0</v>
      </c>
      <c r="AL196" s="174">
        <v>4</v>
      </c>
      <c r="AM196" s="176">
        <v>17</v>
      </c>
      <c r="AN196" s="25"/>
      <c r="AO196" s="25"/>
      <c r="AP196" s="25"/>
    </row>
    <row r="197" spans="1:42" ht="41.25" customHeight="1">
      <c r="A197" s="164" t="s">
        <v>220</v>
      </c>
      <c r="B197" s="165" t="s">
        <v>205</v>
      </c>
      <c r="C197" s="165" t="s">
        <v>206</v>
      </c>
      <c r="D197" s="180">
        <v>669</v>
      </c>
      <c r="E197" s="188">
        <v>4</v>
      </c>
      <c r="F197" s="165">
        <v>0</v>
      </c>
      <c r="G197" s="165">
        <v>41</v>
      </c>
      <c r="H197" s="165">
        <v>0</v>
      </c>
      <c r="I197" s="165">
        <v>0</v>
      </c>
      <c r="J197" s="165">
        <v>4</v>
      </c>
      <c r="K197" s="165">
        <v>11</v>
      </c>
      <c r="L197" s="165">
        <v>3</v>
      </c>
      <c r="M197" s="165">
        <v>26</v>
      </c>
      <c r="N197" s="165">
        <v>0</v>
      </c>
      <c r="O197" s="165">
        <v>2</v>
      </c>
      <c r="P197" s="165">
        <v>0</v>
      </c>
      <c r="Q197" s="165">
        <v>14</v>
      </c>
      <c r="R197" s="165">
        <v>349</v>
      </c>
      <c r="S197" s="165">
        <v>70</v>
      </c>
      <c r="T197" s="165">
        <v>0</v>
      </c>
      <c r="U197" s="165">
        <v>119</v>
      </c>
      <c r="V197" s="165">
        <v>12</v>
      </c>
      <c r="W197" s="165">
        <v>11</v>
      </c>
      <c r="X197" s="165">
        <v>3</v>
      </c>
      <c r="Y197" s="165">
        <v>0</v>
      </c>
      <c r="Z197" s="189">
        <v>0</v>
      </c>
      <c r="AA197" s="184">
        <v>34</v>
      </c>
      <c r="AB197" s="175">
        <v>634</v>
      </c>
      <c r="AC197" s="174">
        <v>6</v>
      </c>
      <c r="AD197" s="174">
        <v>11</v>
      </c>
      <c r="AE197" s="174">
        <v>13</v>
      </c>
      <c r="AF197" s="174">
        <v>14</v>
      </c>
      <c r="AG197" s="174">
        <v>5</v>
      </c>
      <c r="AH197" s="174">
        <v>0</v>
      </c>
      <c r="AI197" s="174">
        <v>515</v>
      </c>
      <c r="AJ197" s="174">
        <v>50</v>
      </c>
      <c r="AK197" s="174">
        <v>19</v>
      </c>
      <c r="AL197" s="174">
        <v>1</v>
      </c>
      <c r="AM197" s="176">
        <v>80</v>
      </c>
    </row>
    <row r="198" spans="1:42" ht="41.25" customHeight="1">
      <c r="A198" s="164" t="s">
        <v>221</v>
      </c>
      <c r="B198" s="165" t="s">
        <v>205</v>
      </c>
      <c r="C198" s="165" t="s">
        <v>206</v>
      </c>
      <c r="D198" s="180">
        <v>145</v>
      </c>
      <c r="E198" s="188">
        <v>3</v>
      </c>
      <c r="F198" s="165">
        <v>0</v>
      </c>
      <c r="G198" s="165">
        <v>1</v>
      </c>
      <c r="H198" s="165">
        <v>0</v>
      </c>
      <c r="I198" s="165">
        <v>0</v>
      </c>
      <c r="J198" s="165">
        <v>3</v>
      </c>
      <c r="K198" s="165">
        <v>10</v>
      </c>
      <c r="L198" s="165">
        <v>0</v>
      </c>
      <c r="M198" s="165">
        <v>1</v>
      </c>
      <c r="N198" s="165">
        <v>1</v>
      </c>
      <c r="O198" s="165">
        <v>0</v>
      </c>
      <c r="P198" s="165">
        <v>0</v>
      </c>
      <c r="Q198" s="165">
        <v>0</v>
      </c>
      <c r="R198" s="165">
        <v>17</v>
      </c>
      <c r="S198" s="165">
        <v>71</v>
      </c>
      <c r="T198" s="165">
        <v>0</v>
      </c>
      <c r="U198" s="165">
        <v>31</v>
      </c>
      <c r="V198" s="165">
        <v>3</v>
      </c>
      <c r="W198" s="165">
        <v>0</v>
      </c>
      <c r="X198" s="165">
        <v>4</v>
      </c>
      <c r="Y198" s="165">
        <v>0</v>
      </c>
      <c r="Z198" s="189">
        <v>0</v>
      </c>
      <c r="AA198" s="184">
        <v>57</v>
      </c>
      <c r="AB198" s="175">
        <v>163</v>
      </c>
      <c r="AC198" s="174">
        <v>5</v>
      </c>
      <c r="AD198" s="174">
        <v>11</v>
      </c>
      <c r="AE198" s="174">
        <v>1</v>
      </c>
      <c r="AF198" s="174">
        <v>2</v>
      </c>
      <c r="AG198" s="174">
        <v>2</v>
      </c>
      <c r="AH198" s="174">
        <v>0</v>
      </c>
      <c r="AI198" s="174">
        <v>108</v>
      </c>
      <c r="AJ198" s="174">
        <v>30</v>
      </c>
      <c r="AK198" s="174">
        <v>2</v>
      </c>
      <c r="AL198" s="174">
        <v>2</v>
      </c>
      <c r="AM198" s="176">
        <v>47</v>
      </c>
      <c r="AN198" s="25"/>
      <c r="AO198" s="25"/>
      <c r="AP198" s="25"/>
    </row>
    <row r="199" spans="1:42" ht="41.25" customHeight="1">
      <c r="A199" s="164" t="s">
        <v>222</v>
      </c>
      <c r="B199" s="165" t="s">
        <v>205</v>
      </c>
      <c r="C199" s="165" t="s">
        <v>206</v>
      </c>
      <c r="D199" s="180">
        <v>256</v>
      </c>
      <c r="E199" s="188">
        <v>8</v>
      </c>
      <c r="F199" s="165">
        <v>0</v>
      </c>
      <c r="G199" s="165">
        <v>6</v>
      </c>
      <c r="H199" s="165">
        <v>0</v>
      </c>
      <c r="I199" s="165">
        <v>0</v>
      </c>
      <c r="J199" s="165">
        <v>7</v>
      </c>
      <c r="K199" s="165">
        <v>20</v>
      </c>
      <c r="L199" s="165">
        <v>0</v>
      </c>
      <c r="M199" s="165">
        <v>12</v>
      </c>
      <c r="N199" s="165">
        <v>0</v>
      </c>
      <c r="O199" s="165">
        <v>0</v>
      </c>
      <c r="P199" s="165">
        <v>0</v>
      </c>
      <c r="Q199" s="165">
        <v>4</v>
      </c>
      <c r="R199" s="165">
        <v>113</v>
      </c>
      <c r="S199" s="165">
        <v>52</v>
      </c>
      <c r="T199" s="165">
        <v>0</v>
      </c>
      <c r="U199" s="165">
        <v>27</v>
      </c>
      <c r="V199" s="165">
        <v>0</v>
      </c>
      <c r="W199" s="165">
        <v>7</v>
      </c>
      <c r="X199" s="165">
        <v>0</v>
      </c>
      <c r="Y199" s="165">
        <v>0</v>
      </c>
      <c r="Z199" s="189">
        <v>0</v>
      </c>
      <c r="AA199" s="184">
        <v>42</v>
      </c>
      <c r="AB199" s="175">
        <v>256</v>
      </c>
      <c r="AC199" s="174">
        <v>3</v>
      </c>
      <c r="AD199" s="174">
        <v>11</v>
      </c>
      <c r="AE199" s="174">
        <v>13</v>
      </c>
      <c r="AF199" s="174">
        <v>10</v>
      </c>
      <c r="AG199" s="174">
        <v>4</v>
      </c>
      <c r="AH199" s="174">
        <v>0</v>
      </c>
      <c r="AI199" s="174">
        <v>179</v>
      </c>
      <c r="AJ199" s="174">
        <v>18</v>
      </c>
      <c r="AK199" s="174">
        <v>14</v>
      </c>
      <c r="AL199" s="174">
        <v>4</v>
      </c>
      <c r="AM199" s="176">
        <v>45</v>
      </c>
    </row>
    <row r="200" spans="1:42" ht="41.25" customHeight="1">
      <c r="A200" s="164" t="s">
        <v>223</v>
      </c>
      <c r="B200" s="165" t="s">
        <v>205</v>
      </c>
      <c r="C200" s="165" t="s">
        <v>206</v>
      </c>
      <c r="D200" s="180">
        <v>709</v>
      </c>
      <c r="E200" s="188">
        <v>24</v>
      </c>
      <c r="F200" s="165">
        <v>0</v>
      </c>
      <c r="G200" s="165">
        <v>29</v>
      </c>
      <c r="H200" s="165">
        <v>0</v>
      </c>
      <c r="I200" s="165">
        <v>1</v>
      </c>
      <c r="J200" s="165">
        <v>23</v>
      </c>
      <c r="K200" s="165">
        <v>64</v>
      </c>
      <c r="L200" s="165">
        <v>5</v>
      </c>
      <c r="M200" s="165">
        <v>6</v>
      </c>
      <c r="N200" s="165">
        <v>2</v>
      </c>
      <c r="O200" s="165">
        <v>0</v>
      </c>
      <c r="P200" s="165">
        <v>2</v>
      </c>
      <c r="Q200" s="165">
        <v>7</v>
      </c>
      <c r="R200" s="165">
        <v>184</v>
      </c>
      <c r="S200" s="165">
        <v>100</v>
      </c>
      <c r="T200" s="165">
        <v>11</v>
      </c>
      <c r="U200" s="165">
        <v>230</v>
      </c>
      <c r="V200" s="165">
        <v>9</v>
      </c>
      <c r="W200" s="165">
        <v>2</v>
      </c>
      <c r="X200" s="165">
        <v>10</v>
      </c>
      <c r="Y200" s="165">
        <v>0</v>
      </c>
      <c r="Z200" s="189">
        <v>0</v>
      </c>
      <c r="AA200" s="184">
        <v>27</v>
      </c>
      <c r="AB200" s="175">
        <v>704</v>
      </c>
      <c r="AC200" s="174">
        <v>23</v>
      </c>
      <c r="AD200" s="174">
        <v>22</v>
      </c>
      <c r="AE200" s="174">
        <v>21</v>
      </c>
      <c r="AF200" s="174">
        <v>16</v>
      </c>
      <c r="AG200" s="174">
        <v>4</v>
      </c>
      <c r="AH200" s="174">
        <v>0</v>
      </c>
      <c r="AI200" s="174">
        <v>516</v>
      </c>
      <c r="AJ200" s="174">
        <v>59</v>
      </c>
      <c r="AK200" s="174">
        <v>33</v>
      </c>
      <c r="AL200" s="174">
        <v>10</v>
      </c>
      <c r="AM200" s="176">
        <v>125</v>
      </c>
    </row>
    <row r="201" spans="1:42" ht="41.25" customHeight="1">
      <c r="A201" s="164" t="s">
        <v>224</v>
      </c>
      <c r="B201" s="165" t="s">
        <v>205</v>
      </c>
      <c r="C201" s="165" t="s">
        <v>206</v>
      </c>
      <c r="D201" s="180">
        <v>170</v>
      </c>
      <c r="E201" s="188">
        <v>0</v>
      </c>
      <c r="F201" s="165">
        <v>0</v>
      </c>
      <c r="G201" s="165">
        <v>5</v>
      </c>
      <c r="H201" s="165">
        <v>0</v>
      </c>
      <c r="I201" s="165">
        <v>0</v>
      </c>
      <c r="J201" s="165">
        <v>1</v>
      </c>
      <c r="K201" s="165">
        <v>1</v>
      </c>
      <c r="L201" s="165">
        <v>2</v>
      </c>
      <c r="M201" s="165">
        <v>0</v>
      </c>
      <c r="N201" s="165">
        <v>0</v>
      </c>
      <c r="O201" s="165">
        <v>0</v>
      </c>
      <c r="P201" s="165">
        <v>0</v>
      </c>
      <c r="Q201" s="165">
        <v>0</v>
      </c>
      <c r="R201" s="165">
        <v>109</v>
      </c>
      <c r="S201" s="165">
        <v>14</v>
      </c>
      <c r="T201" s="165">
        <v>0</v>
      </c>
      <c r="U201" s="165">
        <v>38</v>
      </c>
      <c r="V201" s="165">
        <v>0</v>
      </c>
      <c r="W201" s="165">
        <v>0</v>
      </c>
      <c r="X201" s="165">
        <v>0</v>
      </c>
      <c r="Y201" s="165">
        <v>0</v>
      </c>
      <c r="Z201" s="189">
        <v>0</v>
      </c>
      <c r="AA201" s="184">
        <v>26</v>
      </c>
      <c r="AB201" s="175">
        <v>175</v>
      </c>
      <c r="AC201" s="174">
        <v>0</v>
      </c>
      <c r="AD201" s="174">
        <v>5</v>
      </c>
      <c r="AE201" s="174">
        <v>6</v>
      </c>
      <c r="AF201" s="174">
        <v>7</v>
      </c>
      <c r="AG201" s="174">
        <v>0</v>
      </c>
      <c r="AH201" s="174">
        <v>0</v>
      </c>
      <c r="AI201" s="174">
        <v>144</v>
      </c>
      <c r="AJ201" s="174">
        <v>9</v>
      </c>
      <c r="AK201" s="174">
        <v>1</v>
      </c>
      <c r="AL201" s="174">
        <v>3</v>
      </c>
      <c r="AM201" s="176">
        <v>20</v>
      </c>
    </row>
    <row r="202" spans="1:42" ht="41.25" customHeight="1">
      <c r="A202" s="164" t="s">
        <v>225</v>
      </c>
      <c r="B202" s="165" t="s">
        <v>205</v>
      </c>
      <c r="C202" s="165" t="s">
        <v>206</v>
      </c>
      <c r="D202" s="180">
        <v>186</v>
      </c>
      <c r="E202" s="188">
        <v>0</v>
      </c>
      <c r="F202" s="165">
        <v>0</v>
      </c>
      <c r="G202" s="165">
        <v>14</v>
      </c>
      <c r="H202" s="165">
        <v>0</v>
      </c>
      <c r="I202" s="165">
        <v>1</v>
      </c>
      <c r="J202" s="165">
        <v>2</v>
      </c>
      <c r="K202" s="165">
        <v>0</v>
      </c>
      <c r="L202" s="165">
        <v>0</v>
      </c>
      <c r="M202" s="165">
        <v>0</v>
      </c>
      <c r="N202" s="165">
        <v>0</v>
      </c>
      <c r="O202" s="165">
        <v>0</v>
      </c>
      <c r="P202" s="165">
        <v>0</v>
      </c>
      <c r="Q202" s="165">
        <v>0</v>
      </c>
      <c r="R202" s="165">
        <v>85</v>
      </c>
      <c r="S202" s="165">
        <v>81</v>
      </c>
      <c r="T202" s="165">
        <v>0</v>
      </c>
      <c r="U202" s="165">
        <v>2</v>
      </c>
      <c r="V202" s="165">
        <v>0</v>
      </c>
      <c r="W202" s="165">
        <v>1</v>
      </c>
      <c r="X202" s="165">
        <v>0</v>
      </c>
      <c r="Y202" s="165">
        <v>0</v>
      </c>
      <c r="Z202" s="189">
        <v>0</v>
      </c>
      <c r="AA202" s="184">
        <v>30</v>
      </c>
      <c r="AB202" s="175">
        <v>183</v>
      </c>
      <c r="AC202" s="174">
        <v>5</v>
      </c>
      <c r="AD202" s="174">
        <v>5</v>
      </c>
      <c r="AE202" s="174">
        <v>1</v>
      </c>
      <c r="AF202" s="174">
        <v>0</v>
      </c>
      <c r="AG202" s="174">
        <v>0</v>
      </c>
      <c r="AH202" s="174">
        <v>0</v>
      </c>
      <c r="AI202" s="174">
        <v>155</v>
      </c>
      <c r="AJ202" s="174">
        <v>0</v>
      </c>
      <c r="AK202" s="174">
        <v>15</v>
      </c>
      <c r="AL202" s="174">
        <v>2</v>
      </c>
      <c r="AM202" s="176">
        <v>11</v>
      </c>
    </row>
    <row r="203" spans="1:42" ht="41.25" customHeight="1">
      <c r="A203" s="164" t="s">
        <v>226</v>
      </c>
      <c r="B203" s="165" t="s">
        <v>205</v>
      </c>
      <c r="C203" s="165" t="s">
        <v>206</v>
      </c>
      <c r="D203" s="181">
        <v>1015</v>
      </c>
      <c r="E203" s="188">
        <v>20</v>
      </c>
      <c r="F203" s="165">
        <v>0</v>
      </c>
      <c r="G203" s="165">
        <v>56</v>
      </c>
      <c r="H203" s="165">
        <v>1</v>
      </c>
      <c r="I203" s="165">
        <v>3</v>
      </c>
      <c r="J203" s="165">
        <v>8</v>
      </c>
      <c r="K203" s="165">
        <v>80</v>
      </c>
      <c r="L203" s="165">
        <v>3</v>
      </c>
      <c r="M203" s="165">
        <v>8</v>
      </c>
      <c r="N203" s="165">
        <v>1</v>
      </c>
      <c r="O203" s="165">
        <v>2</v>
      </c>
      <c r="P203" s="165">
        <v>0</v>
      </c>
      <c r="Q203" s="165">
        <v>5</v>
      </c>
      <c r="R203" s="165">
        <v>583</v>
      </c>
      <c r="S203" s="165">
        <v>111</v>
      </c>
      <c r="T203" s="165">
        <v>6</v>
      </c>
      <c r="U203" s="165">
        <v>127</v>
      </c>
      <c r="V203" s="165">
        <v>0</v>
      </c>
      <c r="W203" s="165">
        <v>1</v>
      </c>
      <c r="X203" s="165">
        <v>0</v>
      </c>
      <c r="Y203" s="165">
        <v>0</v>
      </c>
      <c r="Z203" s="189">
        <v>0</v>
      </c>
      <c r="AA203" s="184">
        <v>28</v>
      </c>
      <c r="AB203" s="175">
        <v>985</v>
      </c>
      <c r="AC203" s="174">
        <v>12</v>
      </c>
      <c r="AD203" s="174">
        <v>6</v>
      </c>
      <c r="AE203" s="174">
        <v>14</v>
      </c>
      <c r="AF203" s="174">
        <v>8</v>
      </c>
      <c r="AG203" s="174">
        <v>5</v>
      </c>
      <c r="AH203" s="174">
        <v>0</v>
      </c>
      <c r="AI203" s="174">
        <v>648</v>
      </c>
      <c r="AJ203" s="174">
        <v>164</v>
      </c>
      <c r="AK203" s="174">
        <v>118</v>
      </c>
      <c r="AL203" s="174">
        <v>10</v>
      </c>
      <c r="AM203" s="176">
        <v>196</v>
      </c>
    </row>
    <row r="204" spans="1:42" ht="41.25" customHeight="1">
      <c r="A204" s="164" t="s">
        <v>227</v>
      </c>
      <c r="B204" s="165" t="s">
        <v>205</v>
      </c>
      <c r="C204" s="165" t="s">
        <v>206</v>
      </c>
      <c r="D204" s="181">
        <v>1725</v>
      </c>
      <c r="E204" s="188">
        <v>27</v>
      </c>
      <c r="F204" s="165">
        <v>0</v>
      </c>
      <c r="G204" s="165">
        <v>245</v>
      </c>
      <c r="H204" s="165">
        <v>0</v>
      </c>
      <c r="I204" s="165">
        <v>48</v>
      </c>
      <c r="J204" s="165">
        <v>17</v>
      </c>
      <c r="K204" s="165">
        <v>122</v>
      </c>
      <c r="L204" s="165">
        <v>12</v>
      </c>
      <c r="M204" s="165">
        <v>15</v>
      </c>
      <c r="N204" s="165">
        <v>0</v>
      </c>
      <c r="O204" s="165">
        <v>1</v>
      </c>
      <c r="P204" s="165">
        <v>7</v>
      </c>
      <c r="Q204" s="165">
        <v>28</v>
      </c>
      <c r="R204" s="165">
        <v>761</v>
      </c>
      <c r="S204" s="165">
        <v>284</v>
      </c>
      <c r="T204" s="165">
        <v>10</v>
      </c>
      <c r="U204" s="165">
        <v>111</v>
      </c>
      <c r="V204" s="165">
        <v>1</v>
      </c>
      <c r="W204" s="165">
        <v>28</v>
      </c>
      <c r="X204" s="165">
        <v>8</v>
      </c>
      <c r="Y204" s="165">
        <v>0</v>
      </c>
      <c r="Z204" s="189">
        <v>0</v>
      </c>
      <c r="AA204" s="184">
        <v>33</v>
      </c>
      <c r="AB204" s="175">
        <v>1737</v>
      </c>
      <c r="AC204" s="174">
        <v>51</v>
      </c>
      <c r="AD204" s="174">
        <v>9</v>
      </c>
      <c r="AE204" s="174">
        <v>36</v>
      </c>
      <c r="AF204" s="174">
        <v>32</v>
      </c>
      <c r="AG204" s="174">
        <v>11</v>
      </c>
      <c r="AH204" s="174">
        <v>0</v>
      </c>
      <c r="AI204" s="174">
        <v>1416</v>
      </c>
      <c r="AJ204" s="174">
        <v>99</v>
      </c>
      <c r="AK204" s="174">
        <v>75</v>
      </c>
      <c r="AL204" s="174">
        <v>8</v>
      </c>
      <c r="AM204" s="176">
        <v>195</v>
      </c>
    </row>
    <row r="205" spans="1:42" ht="41.25" customHeight="1">
      <c r="A205" s="164" t="s">
        <v>228</v>
      </c>
      <c r="B205" s="165" t="s">
        <v>229</v>
      </c>
      <c r="C205" s="165" t="s">
        <v>230</v>
      </c>
      <c r="D205" s="180">
        <v>871</v>
      </c>
      <c r="E205" s="188">
        <v>27</v>
      </c>
      <c r="F205" s="165">
        <v>0</v>
      </c>
      <c r="G205" s="165">
        <v>176</v>
      </c>
      <c r="H205" s="165">
        <v>3</v>
      </c>
      <c r="I205" s="165">
        <v>0</v>
      </c>
      <c r="J205" s="165">
        <v>29</v>
      </c>
      <c r="K205" s="165">
        <v>52</v>
      </c>
      <c r="L205" s="165">
        <v>1</v>
      </c>
      <c r="M205" s="165">
        <v>7</v>
      </c>
      <c r="N205" s="165">
        <v>6</v>
      </c>
      <c r="O205" s="165">
        <v>1</v>
      </c>
      <c r="P205" s="165">
        <v>2</v>
      </c>
      <c r="Q205" s="165">
        <v>7</v>
      </c>
      <c r="R205" s="165">
        <v>199</v>
      </c>
      <c r="S205" s="165">
        <v>167</v>
      </c>
      <c r="T205" s="165">
        <v>36</v>
      </c>
      <c r="U205" s="165">
        <v>140</v>
      </c>
      <c r="V205" s="165">
        <v>1</v>
      </c>
      <c r="W205" s="165">
        <v>15</v>
      </c>
      <c r="X205" s="165">
        <v>2</v>
      </c>
      <c r="Y205" s="165">
        <v>0</v>
      </c>
      <c r="Z205" s="189">
        <v>0</v>
      </c>
      <c r="AA205" s="184">
        <v>50</v>
      </c>
      <c r="AB205" s="175">
        <v>771</v>
      </c>
      <c r="AC205" s="174">
        <v>34</v>
      </c>
      <c r="AD205" s="174">
        <v>41</v>
      </c>
      <c r="AE205" s="174">
        <v>85</v>
      </c>
      <c r="AF205" s="174">
        <v>5</v>
      </c>
      <c r="AG205" s="174">
        <v>0</v>
      </c>
      <c r="AH205" s="174">
        <v>0</v>
      </c>
      <c r="AI205" s="174">
        <v>539</v>
      </c>
      <c r="AJ205" s="174">
        <v>38</v>
      </c>
      <c r="AK205" s="174">
        <v>18</v>
      </c>
      <c r="AL205" s="174">
        <v>11</v>
      </c>
      <c r="AM205" s="176">
        <v>198</v>
      </c>
      <c r="AN205" s="25"/>
      <c r="AO205" s="25"/>
      <c r="AP205" s="25"/>
    </row>
    <row r="206" spans="1:42" ht="41.25" customHeight="1">
      <c r="A206" s="164" t="s">
        <v>231</v>
      </c>
      <c r="B206" s="165" t="s">
        <v>229</v>
      </c>
      <c r="C206" s="165" t="s">
        <v>230</v>
      </c>
      <c r="D206" s="181">
        <v>2372</v>
      </c>
      <c r="E206" s="188">
        <v>6</v>
      </c>
      <c r="F206" s="165">
        <v>0</v>
      </c>
      <c r="G206" s="165">
        <v>52</v>
      </c>
      <c r="H206" s="165">
        <v>0</v>
      </c>
      <c r="I206" s="165">
        <v>144</v>
      </c>
      <c r="J206" s="165">
        <v>8</v>
      </c>
      <c r="K206" s="165">
        <v>477</v>
      </c>
      <c r="L206" s="165">
        <v>6</v>
      </c>
      <c r="M206" s="165">
        <v>47</v>
      </c>
      <c r="N206" s="165">
        <v>1</v>
      </c>
      <c r="O206" s="165">
        <v>2</v>
      </c>
      <c r="P206" s="165">
        <v>0</v>
      </c>
      <c r="Q206" s="165">
        <v>18</v>
      </c>
      <c r="R206" s="166">
        <v>1264</v>
      </c>
      <c r="S206" s="165">
        <v>77</v>
      </c>
      <c r="T206" s="165">
        <v>6</v>
      </c>
      <c r="U206" s="165">
        <v>261</v>
      </c>
      <c r="V206" s="165">
        <v>0</v>
      </c>
      <c r="W206" s="165">
        <v>3</v>
      </c>
      <c r="X206" s="165">
        <v>0</v>
      </c>
      <c r="Y206" s="165">
        <v>0</v>
      </c>
      <c r="Z206" s="189">
        <v>0</v>
      </c>
      <c r="AA206" s="184">
        <v>122</v>
      </c>
      <c r="AB206" s="175">
        <v>2325</v>
      </c>
      <c r="AC206" s="174">
        <v>37</v>
      </c>
      <c r="AD206" s="174">
        <v>126</v>
      </c>
      <c r="AE206" s="174">
        <v>232</v>
      </c>
      <c r="AF206" s="174">
        <v>4</v>
      </c>
      <c r="AG206" s="174">
        <v>0</v>
      </c>
      <c r="AH206" s="174">
        <v>0</v>
      </c>
      <c r="AI206" s="174">
        <v>1635</v>
      </c>
      <c r="AJ206" s="174">
        <v>74</v>
      </c>
      <c r="AK206" s="174">
        <v>181</v>
      </c>
      <c r="AL206" s="174">
        <v>36</v>
      </c>
      <c r="AM206" s="176">
        <v>469</v>
      </c>
    </row>
    <row r="207" spans="1:42" ht="41.25" customHeight="1">
      <c r="A207" s="164" t="s">
        <v>232</v>
      </c>
      <c r="B207" s="165" t="s">
        <v>229</v>
      </c>
      <c r="C207" s="165" t="s">
        <v>230</v>
      </c>
      <c r="D207" s="180">
        <v>133</v>
      </c>
      <c r="E207" s="188">
        <v>5</v>
      </c>
      <c r="F207" s="165">
        <v>0</v>
      </c>
      <c r="G207" s="165">
        <v>6</v>
      </c>
      <c r="H207" s="165">
        <v>0</v>
      </c>
      <c r="I207" s="165">
        <v>1</v>
      </c>
      <c r="J207" s="165">
        <v>1</v>
      </c>
      <c r="K207" s="165">
        <v>1</v>
      </c>
      <c r="L207" s="165">
        <v>8</v>
      </c>
      <c r="M207" s="165">
        <v>5</v>
      </c>
      <c r="N207" s="165">
        <v>0</v>
      </c>
      <c r="O207" s="165">
        <v>0</v>
      </c>
      <c r="P207" s="165">
        <v>0</v>
      </c>
      <c r="Q207" s="165">
        <v>0</v>
      </c>
      <c r="R207" s="165">
        <v>78</v>
      </c>
      <c r="S207" s="165">
        <v>13</v>
      </c>
      <c r="T207" s="165">
        <v>0</v>
      </c>
      <c r="U207" s="165">
        <v>14</v>
      </c>
      <c r="V207" s="165">
        <v>0</v>
      </c>
      <c r="W207" s="165">
        <v>1</v>
      </c>
      <c r="X207" s="165">
        <v>0</v>
      </c>
      <c r="Y207" s="165">
        <v>0</v>
      </c>
      <c r="Z207" s="189">
        <v>0</v>
      </c>
      <c r="AA207" s="184">
        <v>85</v>
      </c>
      <c r="AB207" s="175">
        <v>132</v>
      </c>
      <c r="AC207" s="174">
        <v>3</v>
      </c>
      <c r="AD207" s="174">
        <v>5</v>
      </c>
      <c r="AE207" s="174">
        <v>15</v>
      </c>
      <c r="AF207" s="174">
        <v>7</v>
      </c>
      <c r="AG207" s="174">
        <v>0</v>
      </c>
      <c r="AH207" s="174">
        <v>0</v>
      </c>
      <c r="AI207" s="174">
        <v>75</v>
      </c>
      <c r="AJ207" s="174">
        <v>5</v>
      </c>
      <c r="AK207" s="174">
        <v>7</v>
      </c>
      <c r="AL207" s="174">
        <v>15</v>
      </c>
      <c r="AM207" s="176">
        <v>28</v>
      </c>
      <c r="AN207" s="25"/>
      <c r="AO207" s="25"/>
      <c r="AP207" s="25"/>
    </row>
    <row r="208" spans="1:42" ht="41.25" customHeight="1">
      <c r="A208" s="164" t="s">
        <v>233</v>
      </c>
      <c r="B208" s="165" t="s">
        <v>229</v>
      </c>
      <c r="C208" s="165" t="s">
        <v>230</v>
      </c>
      <c r="D208" s="180">
        <v>613</v>
      </c>
      <c r="E208" s="188">
        <v>8</v>
      </c>
      <c r="F208" s="165">
        <v>0</v>
      </c>
      <c r="G208" s="165">
        <v>26</v>
      </c>
      <c r="H208" s="165">
        <v>0</v>
      </c>
      <c r="I208" s="165">
        <v>5</v>
      </c>
      <c r="J208" s="165">
        <v>5</v>
      </c>
      <c r="K208" s="165">
        <v>21</v>
      </c>
      <c r="L208" s="165">
        <v>7</v>
      </c>
      <c r="M208" s="165">
        <v>9</v>
      </c>
      <c r="N208" s="165">
        <v>0</v>
      </c>
      <c r="O208" s="165">
        <v>4</v>
      </c>
      <c r="P208" s="165">
        <v>0</v>
      </c>
      <c r="Q208" s="165">
        <v>7</v>
      </c>
      <c r="R208" s="165">
        <v>196</v>
      </c>
      <c r="S208" s="165">
        <v>137</v>
      </c>
      <c r="T208" s="165">
        <v>42</v>
      </c>
      <c r="U208" s="165">
        <v>121</v>
      </c>
      <c r="V208" s="165">
        <v>9</v>
      </c>
      <c r="W208" s="165">
        <v>7</v>
      </c>
      <c r="X208" s="165">
        <v>9</v>
      </c>
      <c r="Y208" s="165">
        <v>0</v>
      </c>
      <c r="Z208" s="189">
        <v>0</v>
      </c>
      <c r="AA208" s="184">
        <v>23</v>
      </c>
      <c r="AB208" s="175">
        <v>578</v>
      </c>
      <c r="AC208" s="174">
        <v>6</v>
      </c>
      <c r="AD208" s="174">
        <v>12</v>
      </c>
      <c r="AE208" s="174">
        <v>15</v>
      </c>
      <c r="AF208" s="174">
        <v>3</v>
      </c>
      <c r="AG208" s="174">
        <v>3</v>
      </c>
      <c r="AH208" s="174">
        <v>0</v>
      </c>
      <c r="AI208" s="174">
        <v>390</v>
      </c>
      <c r="AJ208" s="174">
        <v>130</v>
      </c>
      <c r="AK208" s="174">
        <v>16</v>
      </c>
      <c r="AL208" s="174">
        <v>3</v>
      </c>
      <c r="AM208" s="176">
        <v>163</v>
      </c>
    </row>
    <row r="209" spans="1:42" ht="41.25" customHeight="1">
      <c r="A209" s="164" t="s">
        <v>234</v>
      </c>
      <c r="B209" s="165" t="s">
        <v>229</v>
      </c>
      <c r="C209" s="165" t="s">
        <v>230</v>
      </c>
      <c r="D209" s="180">
        <v>81</v>
      </c>
      <c r="E209" s="188">
        <v>4</v>
      </c>
      <c r="F209" s="165">
        <v>0</v>
      </c>
      <c r="G209" s="165">
        <v>7</v>
      </c>
      <c r="H209" s="165">
        <v>0</v>
      </c>
      <c r="I209" s="165">
        <v>0</v>
      </c>
      <c r="J209" s="165">
        <v>0</v>
      </c>
      <c r="K209" s="165">
        <v>4</v>
      </c>
      <c r="L209" s="165">
        <v>1</v>
      </c>
      <c r="M209" s="165">
        <v>2</v>
      </c>
      <c r="N209" s="165">
        <v>0</v>
      </c>
      <c r="O209" s="165">
        <v>0</v>
      </c>
      <c r="P209" s="165">
        <v>0</v>
      </c>
      <c r="Q209" s="165">
        <v>0</v>
      </c>
      <c r="R209" s="165">
        <v>38</v>
      </c>
      <c r="S209" s="165">
        <v>10</v>
      </c>
      <c r="T209" s="165">
        <v>0</v>
      </c>
      <c r="U209" s="165">
        <v>15</v>
      </c>
      <c r="V209" s="165">
        <v>0</v>
      </c>
      <c r="W209" s="165">
        <v>0</v>
      </c>
      <c r="X209" s="165">
        <v>0</v>
      </c>
      <c r="Y209" s="165">
        <v>0</v>
      </c>
      <c r="Z209" s="189">
        <v>0</v>
      </c>
      <c r="AA209" s="184">
        <v>56</v>
      </c>
      <c r="AB209" s="175">
        <v>78</v>
      </c>
      <c r="AC209" s="174">
        <v>1</v>
      </c>
      <c r="AD209" s="174">
        <v>2</v>
      </c>
      <c r="AE209" s="174">
        <v>6</v>
      </c>
      <c r="AF209" s="174">
        <v>0</v>
      </c>
      <c r="AG209" s="174">
        <v>0</v>
      </c>
      <c r="AH209" s="174">
        <v>0</v>
      </c>
      <c r="AI209" s="174">
        <v>58</v>
      </c>
      <c r="AJ209" s="174">
        <v>3</v>
      </c>
      <c r="AK209" s="174">
        <v>0</v>
      </c>
      <c r="AL209" s="174">
        <v>8</v>
      </c>
      <c r="AM209" s="176">
        <v>12</v>
      </c>
      <c r="AN209" s="25"/>
      <c r="AO209" s="25"/>
      <c r="AP209" s="25"/>
    </row>
    <row r="210" spans="1:42" ht="41.25" customHeight="1">
      <c r="A210" s="164" t="s">
        <v>235</v>
      </c>
      <c r="B210" s="165" t="s">
        <v>229</v>
      </c>
      <c r="C210" s="165" t="s">
        <v>230</v>
      </c>
      <c r="D210" s="180">
        <v>407</v>
      </c>
      <c r="E210" s="188">
        <v>86</v>
      </c>
      <c r="F210" s="165">
        <v>0</v>
      </c>
      <c r="G210" s="165">
        <v>9</v>
      </c>
      <c r="H210" s="165">
        <v>0</v>
      </c>
      <c r="I210" s="165">
        <v>0</v>
      </c>
      <c r="J210" s="165">
        <v>4</v>
      </c>
      <c r="K210" s="165">
        <v>55</v>
      </c>
      <c r="L210" s="165">
        <v>3</v>
      </c>
      <c r="M210" s="165">
        <v>5</v>
      </c>
      <c r="N210" s="165">
        <v>4</v>
      </c>
      <c r="O210" s="165">
        <v>0</v>
      </c>
      <c r="P210" s="165">
        <v>1</v>
      </c>
      <c r="Q210" s="165">
        <v>1</v>
      </c>
      <c r="R210" s="165">
        <v>114</v>
      </c>
      <c r="S210" s="165">
        <v>79</v>
      </c>
      <c r="T210" s="165">
        <v>0</v>
      </c>
      <c r="U210" s="165">
        <v>40</v>
      </c>
      <c r="V210" s="165">
        <v>1</v>
      </c>
      <c r="W210" s="165">
        <v>5</v>
      </c>
      <c r="X210" s="165">
        <v>0</v>
      </c>
      <c r="Y210" s="165">
        <v>0</v>
      </c>
      <c r="Z210" s="189">
        <v>0</v>
      </c>
      <c r="AA210" s="184">
        <v>111</v>
      </c>
      <c r="AB210" s="175">
        <v>385</v>
      </c>
      <c r="AC210" s="174">
        <v>5</v>
      </c>
      <c r="AD210" s="174">
        <v>5</v>
      </c>
      <c r="AE210" s="174">
        <v>72</v>
      </c>
      <c r="AF210" s="174">
        <v>0</v>
      </c>
      <c r="AG210" s="174">
        <v>0</v>
      </c>
      <c r="AH210" s="174">
        <v>0</v>
      </c>
      <c r="AI210" s="174">
        <v>271</v>
      </c>
      <c r="AJ210" s="174">
        <v>12</v>
      </c>
      <c r="AK210" s="174">
        <v>7</v>
      </c>
      <c r="AL210" s="174">
        <v>13</v>
      </c>
      <c r="AM210" s="176">
        <v>94</v>
      </c>
    </row>
    <row r="211" spans="1:42" ht="41.25" customHeight="1">
      <c r="A211" s="164" t="s">
        <v>236</v>
      </c>
      <c r="B211" s="165" t="s">
        <v>229</v>
      </c>
      <c r="C211" s="165" t="s">
        <v>230</v>
      </c>
      <c r="D211" s="180">
        <v>87</v>
      </c>
      <c r="E211" s="188">
        <v>2</v>
      </c>
      <c r="F211" s="165">
        <v>0</v>
      </c>
      <c r="G211" s="165">
        <v>5</v>
      </c>
      <c r="H211" s="165">
        <v>0</v>
      </c>
      <c r="I211" s="165">
        <v>0</v>
      </c>
      <c r="J211" s="165">
        <v>0</v>
      </c>
      <c r="K211" s="165">
        <v>6</v>
      </c>
      <c r="L211" s="165">
        <v>0</v>
      </c>
      <c r="M211" s="165">
        <v>1</v>
      </c>
      <c r="N211" s="165">
        <v>0</v>
      </c>
      <c r="O211" s="165">
        <v>0</v>
      </c>
      <c r="P211" s="165">
        <v>0</v>
      </c>
      <c r="Q211" s="165">
        <v>0</v>
      </c>
      <c r="R211" s="165">
        <v>40</v>
      </c>
      <c r="S211" s="165">
        <v>13</v>
      </c>
      <c r="T211" s="165">
        <v>0</v>
      </c>
      <c r="U211" s="165">
        <v>16</v>
      </c>
      <c r="V211" s="165">
        <v>0</v>
      </c>
      <c r="W211" s="165">
        <v>3</v>
      </c>
      <c r="X211" s="165">
        <v>1</v>
      </c>
      <c r="Y211" s="165">
        <v>0</v>
      </c>
      <c r="Z211" s="189">
        <v>0</v>
      </c>
      <c r="AA211" s="184">
        <v>69</v>
      </c>
      <c r="AB211" s="175">
        <v>84</v>
      </c>
      <c r="AC211" s="174">
        <v>0</v>
      </c>
      <c r="AD211" s="174">
        <v>4</v>
      </c>
      <c r="AE211" s="174">
        <v>7</v>
      </c>
      <c r="AF211" s="174">
        <v>5</v>
      </c>
      <c r="AG211" s="174">
        <v>3</v>
      </c>
      <c r="AH211" s="174">
        <v>0</v>
      </c>
      <c r="AI211" s="174">
        <v>51</v>
      </c>
      <c r="AJ211" s="174">
        <v>7</v>
      </c>
      <c r="AK211" s="174">
        <v>0</v>
      </c>
      <c r="AL211" s="174">
        <v>7</v>
      </c>
      <c r="AM211" s="176">
        <v>18</v>
      </c>
    </row>
    <row r="212" spans="1:42" ht="41.25" customHeight="1">
      <c r="A212" s="164" t="s">
        <v>237</v>
      </c>
      <c r="B212" s="165" t="s">
        <v>229</v>
      </c>
      <c r="C212" s="165" t="s">
        <v>230</v>
      </c>
      <c r="D212" s="181">
        <v>1309</v>
      </c>
      <c r="E212" s="188">
        <v>12</v>
      </c>
      <c r="F212" s="165">
        <v>2</v>
      </c>
      <c r="G212" s="165">
        <v>138</v>
      </c>
      <c r="H212" s="165">
        <v>0</v>
      </c>
      <c r="I212" s="165">
        <v>29</v>
      </c>
      <c r="J212" s="165">
        <v>28</v>
      </c>
      <c r="K212" s="165">
        <v>107</v>
      </c>
      <c r="L212" s="165">
        <v>7</v>
      </c>
      <c r="M212" s="165">
        <v>16</v>
      </c>
      <c r="N212" s="165">
        <v>4</v>
      </c>
      <c r="O212" s="165">
        <v>4</v>
      </c>
      <c r="P212" s="165">
        <v>2</v>
      </c>
      <c r="Q212" s="165">
        <v>16</v>
      </c>
      <c r="R212" s="165">
        <v>508</v>
      </c>
      <c r="S212" s="165">
        <v>267</v>
      </c>
      <c r="T212" s="165">
        <v>14</v>
      </c>
      <c r="U212" s="165">
        <v>136</v>
      </c>
      <c r="V212" s="165">
        <v>1</v>
      </c>
      <c r="W212" s="165">
        <v>17</v>
      </c>
      <c r="X212" s="165">
        <v>1</v>
      </c>
      <c r="Y212" s="165">
        <v>0</v>
      </c>
      <c r="Z212" s="189">
        <v>0</v>
      </c>
      <c r="AA212" s="184">
        <v>34</v>
      </c>
      <c r="AB212" s="175">
        <v>1222</v>
      </c>
      <c r="AC212" s="174">
        <v>26</v>
      </c>
      <c r="AD212" s="174">
        <v>17</v>
      </c>
      <c r="AE212" s="174">
        <v>51</v>
      </c>
      <c r="AF212" s="174">
        <v>8</v>
      </c>
      <c r="AG212" s="174">
        <v>10</v>
      </c>
      <c r="AH212" s="174">
        <v>0</v>
      </c>
      <c r="AI212" s="174">
        <v>752</v>
      </c>
      <c r="AJ212" s="174">
        <v>260</v>
      </c>
      <c r="AK212" s="174">
        <v>64</v>
      </c>
      <c r="AL212" s="174">
        <v>34</v>
      </c>
      <c r="AM212" s="176">
        <v>354</v>
      </c>
      <c r="AN212" s="25"/>
      <c r="AO212" s="25"/>
      <c r="AP212" s="25"/>
    </row>
    <row r="213" spans="1:42" ht="41.25" customHeight="1">
      <c r="A213" s="164" t="s">
        <v>238</v>
      </c>
      <c r="B213" s="165" t="s">
        <v>229</v>
      </c>
      <c r="C213" s="165" t="s">
        <v>230</v>
      </c>
      <c r="D213" s="181">
        <v>2805</v>
      </c>
      <c r="E213" s="188">
        <v>19</v>
      </c>
      <c r="F213" s="165">
        <v>0</v>
      </c>
      <c r="G213" s="165">
        <v>715</v>
      </c>
      <c r="H213" s="165">
        <v>0</v>
      </c>
      <c r="I213" s="165">
        <v>17</v>
      </c>
      <c r="J213" s="165">
        <v>30</v>
      </c>
      <c r="K213" s="165">
        <v>88</v>
      </c>
      <c r="L213" s="165">
        <v>18</v>
      </c>
      <c r="M213" s="165">
        <v>45</v>
      </c>
      <c r="N213" s="165">
        <v>1</v>
      </c>
      <c r="O213" s="165">
        <v>0</v>
      </c>
      <c r="P213" s="165">
        <v>2</v>
      </c>
      <c r="Q213" s="165">
        <v>29</v>
      </c>
      <c r="R213" s="166">
        <v>1343</v>
      </c>
      <c r="S213" s="165">
        <v>138</v>
      </c>
      <c r="T213" s="165">
        <v>2</v>
      </c>
      <c r="U213" s="165">
        <v>305</v>
      </c>
      <c r="V213" s="165">
        <v>3</v>
      </c>
      <c r="W213" s="165">
        <v>48</v>
      </c>
      <c r="X213" s="165">
        <v>2</v>
      </c>
      <c r="Y213" s="165">
        <v>0</v>
      </c>
      <c r="Z213" s="189">
        <v>0</v>
      </c>
      <c r="AA213" s="184">
        <v>58</v>
      </c>
      <c r="AB213" s="175">
        <v>2648</v>
      </c>
      <c r="AC213" s="174">
        <v>47</v>
      </c>
      <c r="AD213" s="174">
        <v>371</v>
      </c>
      <c r="AE213" s="174">
        <v>26</v>
      </c>
      <c r="AF213" s="174">
        <v>23</v>
      </c>
      <c r="AG213" s="174">
        <v>5</v>
      </c>
      <c r="AH213" s="174">
        <v>0</v>
      </c>
      <c r="AI213" s="174">
        <v>1585</v>
      </c>
      <c r="AJ213" s="174">
        <v>144</v>
      </c>
      <c r="AK213" s="174">
        <v>410</v>
      </c>
      <c r="AL213" s="174">
        <v>37</v>
      </c>
      <c r="AM213" s="176">
        <v>588</v>
      </c>
    </row>
    <row r="214" spans="1:42" ht="41.25" customHeight="1">
      <c r="A214" s="164" t="s">
        <v>239</v>
      </c>
      <c r="B214" s="165" t="s">
        <v>229</v>
      </c>
      <c r="C214" s="165" t="s">
        <v>230</v>
      </c>
      <c r="D214" s="180">
        <v>238</v>
      </c>
      <c r="E214" s="188">
        <v>1</v>
      </c>
      <c r="F214" s="165">
        <v>0</v>
      </c>
      <c r="G214" s="165">
        <v>16</v>
      </c>
      <c r="H214" s="165">
        <v>0</v>
      </c>
      <c r="I214" s="165">
        <v>0</v>
      </c>
      <c r="J214" s="165">
        <v>8</v>
      </c>
      <c r="K214" s="165">
        <v>3</v>
      </c>
      <c r="L214" s="165">
        <v>7</v>
      </c>
      <c r="M214" s="165">
        <v>0</v>
      </c>
      <c r="N214" s="165">
        <v>0</v>
      </c>
      <c r="O214" s="165">
        <v>0</v>
      </c>
      <c r="P214" s="165">
        <v>0</v>
      </c>
      <c r="Q214" s="165">
        <v>1</v>
      </c>
      <c r="R214" s="165">
        <v>84</v>
      </c>
      <c r="S214" s="165">
        <v>45</v>
      </c>
      <c r="T214" s="165">
        <v>16</v>
      </c>
      <c r="U214" s="165">
        <v>53</v>
      </c>
      <c r="V214" s="165">
        <v>0</v>
      </c>
      <c r="W214" s="165">
        <v>4</v>
      </c>
      <c r="X214" s="165">
        <v>0</v>
      </c>
      <c r="Y214" s="165">
        <v>0</v>
      </c>
      <c r="Z214" s="189">
        <v>0</v>
      </c>
      <c r="AA214" s="184">
        <v>42</v>
      </c>
      <c r="AB214" s="175">
        <v>233</v>
      </c>
      <c r="AC214" s="174">
        <v>5</v>
      </c>
      <c r="AD214" s="174">
        <v>8</v>
      </c>
      <c r="AE214" s="174">
        <v>16</v>
      </c>
      <c r="AF214" s="174">
        <v>0</v>
      </c>
      <c r="AG214" s="174">
        <v>2</v>
      </c>
      <c r="AH214" s="174">
        <v>0</v>
      </c>
      <c r="AI214" s="174">
        <v>157</v>
      </c>
      <c r="AJ214" s="174">
        <v>10</v>
      </c>
      <c r="AK214" s="174">
        <v>32</v>
      </c>
      <c r="AL214" s="174">
        <v>3</v>
      </c>
      <c r="AM214" s="176">
        <v>39</v>
      </c>
      <c r="AN214" s="25"/>
      <c r="AO214" s="25"/>
      <c r="AP214" s="25"/>
    </row>
    <row r="215" spans="1:42" ht="41.25" customHeight="1">
      <c r="A215" s="164" t="s">
        <v>240</v>
      </c>
      <c r="B215" s="165" t="s">
        <v>229</v>
      </c>
      <c r="C215" s="165" t="s">
        <v>230</v>
      </c>
      <c r="D215" s="181">
        <v>2047</v>
      </c>
      <c r="E215" s="188">
        <v>26</v>
      </c>
      <c r="F215" s="165">
        <v>16</v>
      </c>
      <c r="G215" s="165">
        <v>216</v>
      </c>
      <c r="H215" s="165">
        <v>0</v>
      </c>
      <c r="I215" s="165">
        <v>2</v>
      </c>
      <c r="J215" s="165">
        <v>5</v>
      </c>
      <c r="K215" s="165">
        <v>79</v>
      </c>
      <c r="L215" s="165">
        <v>23</v>
      </c>
      <c r="M215" s="165">
        <v>71</v>
      </c>
      <c r="N215" s="165">
        <v>1</v>
      </c>
      <c r="O215" s="165">
        <v>3</v>
      </c>
      <c r="P215" s="165">
        <v>5</v>
      </c>
      <c r="Q215" s="165">
        <v>15</v>
      </c>
      <c r="R215" s="165">
        <v>767</v>
      </c>
      <c r="S215" s="165">
        <v>136</v>
      </c>
      <c r="T215" s="165">
        <v>19</v>
      </c>
      <c r="U215" s="165">
        <v>640</v>
      </c>
      <c r="V215" s="165">
        <v>3</v>
      </c>
      <c r="W215" s="165">
        <v>7</v>
      </c>
      <c r="X215" s="165">
        <v>13</v>
      </c>
      <c r="Y215" s="165">
        <v>0</v>
      </c>
      <c r="Z215" s="189">
        <v>0</v>
      </c>
      <c r="AA215" s="184">
        <v>60</v>
      </c>
      <c r="AB215" s="175">
        <v>1907</v>
      </c>
      <c r="AC215" s="174">
        <v>22</v>
      </c>
      <c r="AD215" s="174">
        <v>23</v>
      </c>
      <c r="AE215" s="174">
        <v>118</v>
      </c>
      <c r="AF215" s="174">
        <v>33</v>
      </c>
      <c r="AG215" s="174">
        <v>13</v>
      </c>
      <c r="AH215" s="174">
        <v>0</v>
      </c>
      <c r="AI215" s="174">
        <v>1322</v>
      </c>
      <c r="AJ215" s="174">
        <v>295</v>
      </c>
      <c r="AK215" s="174">
        <v>61</v>
      </c>
      <c r="AL215" s="174">
        <v>20</v>
      </c>
      <c r="AM215" s="176">
        <v>458</v>
      </c>
    </row>
    <row r="216" spans="1:42" ht="41.25" customHeight="1">
      <c r="A216" s="164" t="s">
        <v>241</v>
      </c>
      <c r="B216" s="165" t="s">
        <v>229</v>
      </c>
      <c r="C216" s="165" t="s">
        <v>230</v>
      </c>
      <c r="D216" s="180">
        <v>207</v>
      </c>
      <c r="E216" s="188">
        <v>5</v>
      </c>
      <c r="F216" s="165">
        <v>0</v>
      </c>
      <c r="G216" s="165">
        <v>12</v>
      </c>
      <c r="H216" s="165">
        <v>0</v>
      </c>
      <c r="I216" s="165">
        <v>0</v>
      </c>
      <c r="J216" s="165">
        <v>1</v>
      </c>
      <c r="K216" s="165">
        <v>6</v>
      </c>
      <c r="L216" s="165">
        <v>2</v>
      </c>
      <c r="M216" s="165">
        <v>11</v>
      </c>
      <c r="N216" s="165">
        <v>3</v>
      </c>
      <c r="O216" s="165">
        <v>1</v>
      </c>
      <c r="P216" s="165">
        <v>0</v>
      </c>
      <c r="Q216" s="165">
        <v>2</v>
      </c>
      <c r="R216" s="165">
        <v>55</v>
      </c>
      <c r="S216" s="165">
        <v>17</v>
      </c>
      <c r="T216" s="165">
        <v>7</v>
      </c>
      <c r="U216" s="165">
        <v>81</v>
      </c>
      <c r="V216" s="165">
        <v>2</v>
      </c>
      <c r="W216" s="165">
        <v>2</v>
      </c>
      <c r="X216" s="165">
        <v>0</v>
      </c>
      <c r="Y216" s="165">
        <v>0</v>
      </c>
      <c r="Z216" s="189">
        <v>0</v>
      </c>
      <c r="AA216" s="184">
        <v>41</v>
      </c>
      <c r="AB216" s="175">
        <v>201</v>
      </c>
      <c r="AC216" s="174">
        <v>3</v>
      </c>
      <c r="AD216" s="174">
        <v>7</v>
      </c>
      <c r="AE216" s="174">
        <v>15</v>
      </c>
      <c r="AF216" s="174">
        <v>8</v>
      </c>
      <c r="AG216" s="174">
        <v>1</v>
      </c>
      <c r="AH216" s="174">
        <v>0</v>
      </c>
      <c r="AI216" s="174">
        <v>128</v>
      </c>
      <c r="AJ216" s="174">
        <v>23</v>
      </c>
      <c r="AK216" s="174">
        <v>5</v>
      </c>
      <c r="AL216" s="174">
        <v>11</v>
      </c>
      <c r="AM216" s="176">
        <v>48</v>
      </c>
    </row>
    <row r="217" spans="1:42" ht="41.25" customHeight="1">
      <c r="A217" s="164" t="s">
        <v>242</v>
      </c>
      <c r="B217" s="165" t="s">
        <v>229</v>
      </c>
      <c r="C217" s="165" t="s">
        <v>230</v>
      </c>
      <c r="D217" s="181">
        <v>1665</v>
      </c>
      <c r="E217" s="188">
        <v>15</v>
      </c>
      <c r="F217" s="165">
        <v>1</v>
      </c>
      <c r="G217" s="165">
        <v>63</v>
      </c>
      <c r="H217" s="165">
        <v>0</v>
      </c>
      <c r="I217" s="165">
        <v>2</v>
      </c>
      <c r="J217" s="165">
        <v>3</v>
      </c>
      <c r="K217" s="165">
        <v>98</v>
      </c>
      <c r="L217" s="165">
        <v>7</v>
      </c>
      <c r="M217" s="165">
        <v>43</v>
      </c>
      <c r="N217" s="165">
        <v>3</v>
      </c>
      <c r="O217" s="165">
        <v>2</v>
      </c>
      <c r="P217" s="165">
        <v>0</v>
      </c>
      <c r="Q217" s="165">
        <v>41</v>
      </c>
      <c r="R217" s="165">
        <v>985</v>
      </c>
      <c r="S217" s="165">
        <v>217</v>
      </c>
      <c r="T217" s="165">
        <v>17</v>
      </c>
      <c r="U217" s="165">
        <v>139</v>
      </c>
      <c r="V217" s="165">
        <v>18</v>
      </c>
      <c r="W217" s="165">
        <v>7</v>
      </c>
      <c r="X217" s="165">
        <v>4</v>
      </c>
      <c r="Y217" s="165">
        <v>0</v>
      </c>
      <c r="Z217" s="189">
        <v>0</v>
      </c>
      <c r="AA217" s="184">
        <v>36</v>
      </c>
      <c r="AB217" s="175">
        <v>1603</v>
      </c>
      <c r="AC217" s="174">
        <v>22</v>
      </c>
      <c r="AD217" s="174">
        <v>76</v>
      </c>
      <c r="AE217" s="174">
        <v>18</v>
      </c>
      <c r="AF217" s="174">
        <v>51</v>
      </c>
      <c r="AG217" s="174">
        <v>6</v>
      </c>
      <c r="AH217" s="174">
        <v>0</v>
      </c>
      <c r="AI217" s="174">
        <v>1250</v>
      </c>
      <c r="AJ217" s="174">
        <v>98</v>
      </c>
      <c r="AK217" s="174">
        <v>63</v>
      </c>
      <c r="AL217" s="174">
        <v>19</v>
      </c>
      <c r="AM217" s="176">
        <v>214</v>
      </c>
    </row>
    <row r="218" spans="1:42" ht="41.25" customHeight="1">
      <c r="A218" s="164" t="s">
        <v>243</v>
      </c>
      <c r="B218" s="165" t="s">
        <v>229</v>
      </c>
      <c r="C218" s="165" t="s">
        <v>230</v>
      </c>
      <c r="D218" s="181">
        <v>15501</v>
      </c>
      <c r="E218" s="188">
        <v>25</v>
      </c>
      <c r="F218" s="165">
        <v>7</v>
      </c>
      <c r="G218" s="166">
        <v>1226</v>
      </c>
      <c r="H218" s="165">
        <v>7</v>
      </c>
      <c r="I218" s="165">
        <v>129</v>
      </c>
      <c r="J218" s="165">
        <v>321</v>
      </c>
      <c r="K218" s="166">
        <v>1788</v>
      </c>
      <c r="L218" s="165">
        <v>199</v>
      </c>
      <c r="M218" s="165">
        <v>417</v>
      </c>
      <c r="N218" s="165">
        <v>33</v>
      </c>
      <c r="O218" s="165">
        <v>23</v>
      </c>
      <c r="P218" s="165">
        <v>38</v>
      </c>
      <c r="Q218" s="165">
        <v>457</v>
      </c>
      <c r="R218" s="166">
        <v>7843</v>
      </c>
      <c r="S218" s="165">
        <v>734</v>
      </c>
      <c r="T218" s="165">
        <v>154</v>
      </c>
      <c r="U218" s="166">
        <v>1783</v>
      </c>
      <c r="V218" s="165">
        <v>26</v>
      </c>
      <c r="W218" s="165">
        <v>277</v>
      </c>
      <c r="X218" s="165">
        <v>14</v>
      </c>
      <c r="Y218" s="165">
        <v>0</v>
      </c>
      <c r="Z218" s="189">
        <v>0</v>
      </c>
      <c r="AA218" s="184">
        <v>33</v>
      </c>
      <c r="AB218" s="175">
        <v>14310</v>
      </c>
      <c r="AC218" s="174">
        <v>154</v>
      </c>
      <c r="AD218" s="174">
        <v>104</v>
      </c>
      <c r="AE218" s="174">
        <v>184</v>
      </c>
      <c r="AF218" s="174">
        <v>124</v>
      </c>
      <c r="AG218" s="174">
        <v>30</v>
      </c>
      <c r="AH218" s="174">
        <v>0</v>
      </c>
      <c r="AI218" s="174">
        <v>11571</v>
      </c>
      <c r="AJ218" s="174">
        <v>1264</v>
      </c>
      <c r="AK218" s="174">
        <v>716</v>
      </c>
      <c r="AL218" s="174">
        <v>163</v>
      </c>
      <c r="AM218" s="176">
        <v>1706</v>
      </c>
    </row>
    <row r="219" spans="1:42" ht="41.25" customHeight="1">
      <c r="A219" s="164" t="s">
        <v>244</v>
      </c>
      <c r="B219" s="165" t="s">
        <v>229</v>
      </c>
      <c r="C219" s="165" t="s">
        <v>230</v>
      </c>
      <c r="D219" s="180">
        <v>80</v>
      </c>
      <c r="E219" s="188">
        <v>1</v>
      </c>
      <c r="F219" s="165">
        <v>0</v>
      </c>
      <c r="G219" s="165">
        <v>3</v>
      </c>
      <c r="H219" s="165">
        <v>0</v>
      </c>
      <c r="I219" s="165">
        <v>0</v>
      </c>
      <c r="J219" s="165">
        <v>0</v>
      </c>
      <c r="K219" s="165">
        <v>1</v>
      </c>
      <c r="L219" s="165">
        <v>6</v>
      </c>
      <c r="M219" s="165">
        <v>0</v>
      </c>
      <c r="N219" s="165">
        <v>0</v>
      </c>
      <c r="O219" s="165">
        <v>0</v>
      </c>
      <c r="P219" s="165">
        <v>0</v>
      </c>
      <c r="Q219" s="165">
        <v>2</v>
      </c>
      <c r="R219" s="165">
        <v>13</v>
      </c>
      <c r="S219" s="165">
        <v>26</v>
      </c>
      <c r="T219" s="165">
        <v>0</v>
      </c>
      <c r="U219" s="165">
        <v>26</v>
      </c>
      <c r="V219" s="165">
        <v>0</v>
      </c>
      <c r="W219" s="165">
        <v>2</v>
      </c>
      <c r="X219" s="165">
        <v>0</v>
      </c>
      <c r="Y219" s="165">
        <v>0</v>
      </c>
      <c r="Z219" s="189">
        <v>0</v>
      </c>
      <c r="AA219" s="184">
        <v>48</v>
      </c>
      <c r="AB219" s="175">
        <v>75</v>
      </c>
      <c r="AC219" s="174">
        <v>4</v>
      </c>
      <c r="AD219" s="174">
        <v>4</v>
      </c>
      <c r="AE219" s="174">
        <v>5</v>
      </c>
      <c r="AF219" s="174">
        <v>7</v>
      </c>
      <c r="AG219" s="174">
        <v>0</v>
      </c>
      <c r="AH219" s="174">
        <v>0</v>
      </c>
      <c r="AI219" s="174">
        <v>48</v>
      </c>
      <c r="AJ219" s="174">
        <v>6</v>
      </c>
      <c r="AK219" s="174">
        <v>0</v>
      </c>
      <c r="AL219" s="174">
        <v>1</v>
      </c>
      <c r="AM219" s="176">
        <v>19</v>
      </c>
    </row>
    <row r="220" spans="1:42" ht="41.25" customHeight="1">
      <c r="A220" s="164" t="s">
        <v>245</v>
      </c>
      <c r="B220" s="165" t="s">
        <v>229</v>
      </c>
      <c r="C220" s="165" t="s">
        <v>230</v>
      </c>
      <c r="D220" s="180">
        <v>396</v>
      </c>
      <c r="E220" s="188">
        <v>3</v>
      </c>
      <c r="F220" s="165">
        <v>0</v>
      </c>
      <c r="G220" s="165">
        <v>24</v>
      </c>
      <c r="H220" s="165">
        <v>0</v>
      </c>
      <c r="I220" s="165">
        <v>2</v>
      </c>
      <c r="J220" s="165">
        <v>3</v>
      </c>
      <c r="K220" s="165">
        <v>12</v>
      </c>
      <c r="L220" s="165">
        <v>0</v>
      </c>
      <c r="M220" s="165">
        <v>0</v>
      </c>
      <c r="N220" s="165">
        <v>0</v>
      </c>
      <c r="O220" s="165">
        <v>0</v>
      </c>
      <c r="P220" s="165">
        <v>0</v>
      </c>
      <c r="Q220" s="165">
        <v>5</v>
      </c>
      <c r="R220" s="165">
        <v>267</v>
      </c>
      <c r="S220" s="165">
        <v>42</v>
      </c>
      <c r="T220" s="165">
        <v>0</v>
      </c>
      <c r="U220" s="165">
        <v>38</v>
      </c>
      <c r="V220" s="165">
        <v>0</v>
      </c>
      <c r="W220" s="165">
        <v>0</v>
      </c>
      <c r="X220" s="165">
        <v>0</v>
      </c>
      <c r="Y220" s="165">
        <v>0</v>
      </c>
      <c r="Z220" s="189">
        <v>0</v>
      </c>
      <c r="AA220" s="184">
        <v>35</v>
      </c>
      <c r="AB220" s="175">
        <v>389</v>
      </c>
      <c r="AC220" s="174">
        <v>3</v>
      </c>
      <c r="AD220" s="174">
        <v>4</v>
      </c>
      <c r="AE220" s="174">
        <v>9</v>
      </c>
      <c r="AF220" s="174">
        <v>3</v>
      </c>
      <c r="AG220" s="174">
        <v>4</v>
      </c>
      <c r="AH220" s="174">
        <v>0</v>
      </c>
      <c r="AI220" s="174">
        <v>309</v>
      </c>
      <c r="AJ220" s="174">
        <v>29</v>
      </c>
      <c r="AK220" s="174">
        <v>18</v>
      </c>
      <c r="AL220" s="174">
        <v>10</v>
      </c>
      <c r="AM220" s="176">
        <v>45</v>
      </c>
    </row>
    <row r="221" spans="1:42" ht="41.25" customHeight="1">
      <c r="A221" s="164" t="s">
        <v>246</v>
      </c>
      <c r="B221" s="165" t="s">
        <v>229</v>
      </c>
      <c r="C221" s="165" t="s">
        <v>230</v>
      </c>
      <c r="D221" s="180">
        <v>264</v>
      </c>
      <c r="E221" s="188">
        <v>16</v>
      </c>
      <c r="F221" s="165">
        <v>0</v>
      </c>
      <c r="G221" s="165">
        <v>55</v>
      </c>
      <c r="H221" s="165">
        <v>1</v>
      </c>
      <c r="I221" s="165">
        <v>0</v>
      </c>
      <c r="J221" s="165">
        <v>5</v>
      </c>
      <c r="K221" s="165">
        <v>3</v>
      </c>
      <c r="L221" s="165">
        <v>16</v>
      </c>
      <c r="M221" s="165">
        <v>0</v>
      </c>
      <c r="N221" s="165">
        <v>0</v>
      </c>
      <c r="O221" s="165">
        <v>0</v>
      </c>
      <c r="P221" s="165">
        <v>0</v>
      </c>
      <c r="Q221" s="165">
        <v>4</v>
      </c>
      <c r="R221" s="165">
        <v>39</v>
      </c>
      <c r="S221" s="165">
        <v>58</v>
      </c>
      <c r="T221" s="165">
        <v>0</v>
      </c>
      <c r="U221" s="165">
        <v>67</v>
      </c>
      <c r="V221" s="165">
        <v>0</v>
      </c>
      <c r="W221" s="165">
        <v>0</v>
      </c>
      <c r="X221" s="165">
        <v>0</v>
      </c>
      <c r="Y221" s="165">
        <v>0</v>
      </c>
      <c r="Z221" s="189">
        <v>0</v>
      </c>
      <c r="AA221" s="184">
        <v>60</v>
      </c>
      <c r="AB221" s="175">
        <v>255</v>
      </c>
      <c r="AC221" s="174">
        <v>11</v>
      </c>
      <c r="AD221" s="174">
        <v>15</v>
      </c>
      <c r="AE221" s="174">
        <v>23</v>
      </c>
      <c r="AF221" s="174">
        <v>1</v>
      </c>
      <c r="AG221" s="174">
        <v>0</v>
      </c>
      <c r="AH221" s="174">
        <v>0</v>
      </c>
      <c r="AI221" s="174">
        <v>185</v>
      </c>
      <c r="AJ221" s="174">
        <v>9</v>
      </c>
      <c r="AK221" s="174">
        <v>3</v>
      </c>
      <c r="AL221" s="174">
        <v>8</v>
      </c>
      <c r="AM221" s="176">
        <v>58</v>
      </c>
    </row>
    <row r="222" spans="1:42" ht="41.25" customHeight="1">
      <c r="A222" s="164" t="s">
        <v>247</v>
      </c>
      <c r="B222" s="165" t="s">
        <v>229</v>
      </c>
      <c r="C222" s="165" t="s">
        <v>230</v>
      </c>
      <c r="D222" s="180">
        <v>766</v>
      </c>
      <c r="E222" s="188">
        <v>7</v>
      </c>
      <c r="F222" s="165">
        <v>0</v>
      </c>
      <c r="G222" s="165">
        <v>36</v>
      </c>
      <c r="H222" s="165">
        <v>1</v>
      </c>
      <c r="I222" s="165">
        <v>0</v>
      </c>
      <c r="J222" s="165">
        <v>10</v>
      </c>
      <c r="K222" s="165">
        <v>25</v>
      </c>
      <c r="L222" s="165">
        <v>4</v>
      </c>
      <c r="M222" s="165">
        <v>14</v>
      </c>
      <c r="N222" s="165">
        <v>0</v>
      </c>
      <c r="O222" s="165">
        <v>0</v>
      </c>
      <c r="P222" s="165">
        <v>0</v>
      </c>
      <c r="Q222" s="165">
        <v>10</v>
      </c>
      <c r="R222" s="165">
        <v>450</v>
      </c>
      <c r="S222" s="165">
        <v>74</v>
      </c>
      <c r="T222" s="165">
        <v>16</v>
      </c>
      <c r="U222" s="165">
        <v>96</v>
      </c>
      <c r="V222" s="165">
        <v>10</v>
      </c>
      <c r="W222" s="165">
        <v>12</v>
      </c>
      <c r="X222" s="165">
        <v>1</v>
      </c>
      <c r="Y222" s="165">
        <v>0</v>
      </c>
      <c r="Z222" s="189">
        <v>0</v>
      </c>
      <c r="AA222" s="184">
        <v>61</v>
      </c>
      <c r="AB222" s="175">
        <v>784</v>
      </c>
      <c r="AC222" s="174">
        <v>18</v>
      </c>
      <c r="AD222" s="174">
        <v>19</v>
      </c>
      <c r="AE222" s="174">
        <v>41</v>
      </c>
      <c r="AF222" s="174">
        <v>22</v>
      </c>
      <c r="AG222" s="174">
        <v>0</v>
      </c>
      <c r="AH222" s="174">
        <v>0</v>
      </c>
      <c r="AI222" s="174">
        <v>494</v>
      </c>
      <c r="AJ222" s="174">
        <v>47</v>
      </c>
      <c r="AK222" s="174">
        <v>124</v>
      </c>
      <c r="AL222" s="174">
        <v>19</v>
      </c>
      <c r="AM222" s="176">
        <v>125</v>
      </c>
    </row>
    <row r="223" spans="1:42" ht="41.25" customHeight="1">
      <c r="A223" s="164" t="s">
        <v>248</v>
      </c>
      <c r="B223" s="165" t="s">
        <v>249</v>
      </c>
      <c r="C223" s="165" t="s">
        <v>250</v>
      </c>
      <c r="D223" s="180">
        <v>132</v>
      </c>
      <c r="E223" s="188">
        <v>5</v>
      </c>
      <c r="F223" s="165">
        <v>0</v>
      </c>
      <c r="G223" s="165">
        <v>15</v>
      </c>
      <c r="H223" s="165">
        <v>0</v>
      </c>
      <c r="I223" s="165">
        <v>1</v>
      </c>
      <c r="J223" s="165">
        <v>0</v>
      </c>
      <c r="K223" s="165">
        <v>11</v>
      </c>
      <c r="L223" s="165">
        <v>3</v>
      </c>
      <c r="M223" s="165">
        <v>1</v>
      </c>
      <c r="N223" s="165">
        <v>0</v>
      </c>
      <c r="O223" s="165">
        <v>0</v>
      </c>
      <c r="P223" s="165">
        <v>0</v>
      </c>
      <c r="Q223" s="165">
        <v>0</v>
      </c>
      <c r="R223" s="165">
        <v>44</v>
      </c>
      <c r="S223" s="165">
        <v>45</v>
      </c>
      <c r="T223" s="165">
        <v>3</v>
      </c>
      <c r="U223" s="165">
        <v>0</v>
      </c>
      <c r="V223" s="165">
        <v>0</v>
      </c>
      <c r="W223" s="165">
        <v>4</v>
      </c>
      <c r="X223" s="165">
        <v>0</v>
      </c>
      <c r="Y223" s="165">
        <v>0</v>
      </c>
      <c r="Z223" s="189">
        <v>0</v>
      </c>
      <c r="AA223" s="184">
        <v>39</v>
      </c>
      <c r="AB223" s="175">
        <v>123</v>
      </c>
      <c r="AC223" s="174">
        <v>0</v>
      </c>
      <c r="AD223" s="174">
        <v>2</v>
      </c>
      <c r="AE223" s="174">
        <v>1</v>
      </c>
      <c r="AF223" s="174">
        <v>0</v>
      </c>
      <c r="AG223" s="174">
        <v>2</v>
      </c>
      <c r="AH223" s="174">
        <v>0</v>
      </c>
      <c r="AI223" s="174">
        <v>102</v>
      </c>
      <c r="AJ223" s="174">
        <v>9</v>
      </c>
      <c r="AK223" s="174">
        <v>5</v>
      </c>
      <c r="AL223" s="174">
        <v>2</v>
      </c>
      <c r="AM223" s="176">
        <v>12</v>
      </c>
    </row>
    <row r="224" spans="1:42" ht="41.25" customHeight="1">
      <c r="A224" s="164" t="s">
        <v>251</v>
      </c>
      <c r="B224" s="165" t="s">
        <v>249</v>
      </c>
      <c r="C224" s="165" t="s">
        <v>250</v>
      </c>
      <c r="D224" s="180">
        <v>143</v>
      </c>
      <c r="E224" s="188">
        <v>0</v>
      </c>
      <c r="F224" s="165">
        <v>0</v>
      </c>
      <c r="G224" s="165">
        <v>1</v>
      </c>
      <c r="H224" s="165">
        <v>0</v>
      </c>
      <c r="I224" s="165">
        <v>0</v>
      </c>
      <c r="J224" s="165">
        <v>0</v>
      </c>
      <c r="K224" s="165">
        <v>4</v>
      </c>
      <c r="L224" s="165">
        <v>0</v>
      </c>
      <c r="M224" s="165">
        <v>0</v>
      </c>
      <c r="N224" s="165">
        <v>0</v>
      </c>
      <c r="O224" s="165">
        <v>1</v>
      </c>
      <c r="P224" s="165">
        <v>0</v>
      </c>
      <c r="Q224" s="165">
        <v>0</v>
      </c>
      <c r="R224" s="165">
        <v>122</v>
      </c>
      <c r="S224" s="165">
        <v>15</v>
      </c>
      <c r="T224" s="165">
        <v>0</v>
      </c>
      <c r="U224" s="165">
        <v>0</v>
      </c>
      <c r="V224" s="165">
        <v>0</v>
      </c>
      <c r="W224" s="165">
        <v>0</v>
      </c>
      <c r="X224" s="165">
        <v>0</v>
      </c>
      <c r="Y224" s="165">
        <v>0</v>
      </c>
      <c r="Z224" s="189">
        <v>0</v>
      </c>
      <c r="AA224" s="184">
        <v>53</v>
      </c>
      <c r="AB224" s="175">
        <v>139</v>
      </c>
      <c r="AC224" s="174">
        <v>2</v>
      </c>
      <c r="AD224" s="174">
        <v>1</v>
      </c>
      <c r="AE224" s="174">
        <v>1</v>
      </c>
      <c r="AF224" s="174">
        <v>0</v>
      </c>
      <c r="AG224" s="174">
        <v>0</v>
      </c>
      <c r="AH224" s="174">
        <v>0</v>
      </c>
      <c r="AI224" s="174">
        <v>131</v>
      </c>
      <c r="AJ224" s="174">
        <v>4</v>
      </c>
      <c r="AK224" s="174">
        <v>0</v>
      </c>
      <c r="AL224" s="174">
        <v>0</v>
      </c>
      <c r="AM224" s="176">
        <v>8</v>
      </c>
    </row>
    <row r="225" spans="1:42" ht="41.25" customHeight="1">
      <c r="A225" s="164" t="s">
        <v>252</v>
      </c>
      <c r="B225" s="165" t="s">
        <v>249</v>
      </c>
      <c r="C225" s="165" t="s">
        <v>250</v>
      </c>
      <c r="D225" s="180">
        <v>587</v>
      </c>
      <c r="E225" s="188">
        <v>8</v>
      </c>
      <c r="F225" s="165">
        <v>0</v>
      </c>
      <c r="G225" s="165">
        <v>26</v>
      </c>
      <c r="H225" s="165">
        <v>0</v>
      </c>
      <c r="I225" s="165">
        <v>8</v>
      </c>
      <c r="J225" s="165">
        <v>13</v>
      </c>
      <c r="K225" s="165">
        <v>41</v>
      </c>
      <c r="L225" s="165">
        <v>16</v>
      </c>
      <c r="M225" s="165">
        <v>17</v>
      </c>
      <c r="N225" s="165">
        <v>0</v>
      </c>
      <c r="O225" s="165">
        <v>0</v>
      </c>
      <c r="P225" s="165">
        <v>2</v>
      </c>
      <c r="Q225" s="165">
        <v>4</v>
      </c>
      <c r="R225" s="165">
        <v>195</v>
      </c>
      <c r="S225" s="165">
        <v>176</v>
      </c>
      <c r="T225" s="165">
        <v>1</v>
      </c>
      <c r="U225" s="165">
        <v>79</v>
      </c>
      <c r="V225" s="165">
        <v>0</v>
      </c>
      <c r="W225" s="165">
        <v>1</v>
      </c>
      <c r="X225" s="165">
        <v>0</v>
      </c>
      <c r="Y225" s="165">
        <v>0</v>
      </c>
      <c r="Z225" s="189">
        <v>0</v>
      </c>
      <c r="AA225" s="184">
        <v>50</v>
      </c>
      <c r="AB225" s="175">
        <v>561</v>
      </c>
      <c r="AC225" s="174">
        <v>15</v>
      </c>
      <c r="AD225" s="174">
        <v>11</v>
      </c>
      <c r="AE225" s="174">
        <v>15</v>
      </c>
      <c r="AF225" s="174">
        <v>6</v>
      </c>
      <c r="AG225" s="174">
        <v>39</v>
      </c>
      <c r="AH225" s="174">
        <v>0</v>
      </c>
      <c r="AI225" s="174">
        <v>445</v>
      </c>
      <c r="AJ225" s="174">
        <v>21</v>
      </c>
      <c r="AK225" s="174">
        <v>6</v>
      </c>
      <c r="AL225" s="174">
        <v>3</v>
      </c>
      <c r="AM225" s="176">
        <v>62</v>
      </c>
    </row>
    <row r="226" spans="1:42" ht="41.25" customHeight="1">
      <c r="A226" s="164" t="s">
        <v>253</v>
      </c>
      <c r="B226" s="165" t="s">
        <v>249</v>
      </c>
      <c r="C226" s="165" t="s">
        <v>250</v>
      </c>
      <c r="D226" s="180">
        <v>262</v>
      </c>
      <c r="E226" s="188">
        <v>0</v>
      </c>
      <c r="F226" s="165">
        <v>0</v>
      </c>
      <c r="G226" s="165">
        <v>77</v>
      </c>
      <c r="H226" s="165">
        <v>1</v>
      </c>
      <c r="I226" s="165">
        <v>6</v>
      </c>
      <c r="J226" s="165">
        <v>6</v>
      </c>
      <c r="K226" s="165">
        <v>3</v>
      </c>
      <c r="L226" s="165">
        <v>11</v>
      </c>
      <c r="M226" s="165">
        <v>7</v>
      </c>
      <c r="N226" s="165">
        <v>0</v>
      </c>
      <c r="O226" s="165">
        <v>0</v>
      </c>
      <c r="P226" s="165">
        <v>0</v>
      </c>
      <c r="Q226" s="165">
        <v>6</v>
      </c>
      <c r="R226" s="165">
        <v>91</v>
      </c>
      <c r="S226" s="165">
        <v>19</v>
      </c>
      <c r="T226" s="165">
        <v>0</v>
      </c>
      <c r="U226" s="165">
        <v>35</v>
      </c>
      <c r="V226" s="165">
        <v>0</v>
      </c>
      <c r="W226" s="165">
        <v>0</v>
      </c>
      <c r="X226" s="165">
        <v>0</v>
      </c>
      <c r="Y226" s="165">
        <v>0</v>
      </c>
      <c r="Z226" s="189">
        <v>0</v>
      </c>
      <c r="AA226" s="184">
        <v>47</v>
      </c>
      <c r="AB226" s="175">
        <v>228</v>
      </c>
      <c r="AC226" s="174">
        <v>8</v>
      </c>
      <c r="AD226" s="174">
        <v>9</v>
      </c>
      <c r="AE226" s="174">
        <v>6</v>
      </c>
      <c r="AF226" s="174">
        <v>3</v>
      </c>
      <c r="AG226" s="174">
        <v>3</v>
      </c>
      <c r="AH226" s="174">
        <v>0</v>
      </c>
      <c r="AI226" s="174">
        <v>166</v>
      </c>
      <c r="AJ226" s="174">
        <v>16</v>
      </c>
      <c r="AK226" s="174">
        <v>4</v>
      </c>
      <c r="AL226" s="174">
        <v>13</v>
      </c>
      <c r="AM226" s="176">
        <v>39</v>
      </c>
    </row>
    <row r="227" spans="1:42" ht="41.25" customHeight="1">
      <c r="A227" s="164" t="s">
        <v>254</v>
      </c>
      <c r="B227" s="165" t="s">
        <v>249</v>
      </c>
      <c r="C227" s="165" t="s">
        <v>250</v>
      </c>
      <c r="D227" s="180">
        <v>493</v>
      </c>
      <c r="E227" s="188">
        <v>8</v>
      </c>
      <c r="F227" s="165">
        <v>0</v>
      </c>
      <c r="G227" s="165">
        <v>32</v>
      </c>
      <c r="H227" s="165">
        <v>0</v>
      </c>
      <c r="I227" s="165">
        <v>0</v>
      </c>
      <c r="J227" s="165">
        <v>5</v>
      </c>
      <c r="K227" s="165">
        <v>17</v>
      </c>
      <c r="L227" s="165">
        <v>3</v>
      </c>
      <c r="M227" s="165">
        <v>2</v>
      </c>
      <c r="N227" s="165">
        <v>2</v>
      </c>
      <c r="O227" s="165">
        <v>1</v>
      </c>
      <c r="P227" s="165">
        <v>0</v>
      </c>
      <c r="Q227" s="165">
        <v>6</v>
      </c>
      <c r="R227" s="165">
        <v>269</v>
      </c>
      <c r="S227" s="165">
        <v>100</v>
      </c>
      <c r="T227" s="165">
        <v>0</v>
      </c>
      <c r="U227" s="165">
        <v>42</v>
      </c>
      <c r="V227" s="165">
        <v>1</v>
      </c>
      <c r="W227" s="165">
        <v>0</v>
      </c>
      <c r="X227" s="165">
        <v>5</v>
      </c>
      <c r="Y227" s="165">
        <v>0</v>
      </c>
      <c r="Z227" s="189">
        <v>0</v>
      </c>
      <c r="AA227" s="184">
        <v>43</v>
      </c>
      <c r="AB227" s="175">
        <v>465</v>
      </c>
      <c r="AC227" s="174">
        <v>9</v>
      </c>
      <c r="AD227" s="174">
        <v>7</v>
      </c>
      <c r="AE227" s="174">
        <v>13</v>
      </c>
      <c r="AF227" s="174">
        <v>6</v>
      </c>
      <c r="AG227" s="174">
        <v>7</v>
      </c>
      <c r="AH227" s="174">
        <v>0</v>
      </c>
      <c r="AI227" s="174">
        <v>396</v>
      </c>
      <c r="AJ227" s="174">
        <v>18</v>
      </c>
      <c r="AK227" s="174">
        <v>6</v>
      </c>
      <c r="AL227" s="174">
        <v>3</v>
      </c>
      <c r="AM227" s="176">
        <v>47</v>
      </c>
      <c r="AN227" s="25"/>
      <c r="AO227" s="25"/>
      <c r="AP227" s="25"/>
    </row>
    <row r="228" spans="1:42" ht="41.25" customHeight="1">
      <c r="A228" s="164" t="s">
        <v>255</v>
      </c>
      <c r="B228" s="165" t="s">
        <v>249</v>
      </c>
      <c r="C228" s="165" t="s">
        <v>250</v>
      </c>
      <c r="D228" s="180">
        <v>129</v>
      </c>
      <c r="E228" s="188">
        <v>0</v>
      </c>
      <c r="F228" s="165">
        <v>0</v>
      </c>
      <c r="G228" s="165">
        <v>7</v>
      </c>
      <c r="H228" s="165">
        <v>0</v>
      </c>
      <c r="I228" s="165">
        <v>0</v>
      </c>
      <c r="J228" s="165">
        <v>0</v>
      </c>
      <c r="K228" s="165">
        <v>0</v>
      </c>
      <c r="L228" s="165">
        <v>0</v>
      </c>
      <c r="M228" s="165">
        <v>0</v>
      </c>
      <c r="N228" s="165">
        <v>0</v>
      </c>
      <c r="O228" s="165">
        <v>0</v>
      </c>
      <c r="P228" s="165">
        <v>0</v>
      </c>
      <c r="Q228" s="165">
        <v>0</v>
      </c>
      <c r="R228" s="165">
        <v>67</v>
      </c>
      <c r="S228" s="165">
        <v>44</v>
      </c>
      <c r="T228" s="165">
        <v>0</v>
      </c>
      <c r="U228" s="165">
        <v>11</v>
      </c>
      <c r="V228" s="165">
        <v>0</v>
      </c>
      <c r="W228" s="165">
        <v>0</v>
      </c>
      <c r="X228" s="165">
        <v>0</v>
      </c>
      <c r="Y228" s="165">
        <v>0</v>
      </c>
      <c r="Z228" s="189">
        <v>0</v>
      </c>
      <c r="AA228" s="184">
        <v>30</v>
      </c>
      <c r="AB228" s="175">
        <v>130</v>
      </c>
      <c r="AC228" s="174">
        <v>1</v>
      </c>
      <c r="AD228" s="174">
        <v>1</v>
      </c>
      <c r="AE228" s="174">
        <v>0</v>
      </c>
      <c r="AF228" s="174">
        <v>12</v>
      </c>
      <c r="AG228" s="174">
        <v>1</v>
      </c>
      <c r="AH228" s="174">
        <v>0</v>
      </c>
      <c r="AI228" s="174">
        <v>95</v>
      </c>
      <c r="AJ228" s="174">
        <v>11</v>
      </c>
      <c r="AK228" s="174">
        <v>7</v>
      </c>
      <c r="AL228" s="174">
        <v>2</v>
      </c>
      <c r="AM228" s="176">
        <v>13</v>
      </c>
      <c r="AN228" s="25"/>
      <c r="AO228" s="25"/>
      <c r="AP228" s="25"/>
    </row>
    <row r="229" spans="1:42" ht="41.25" customHeight="1">
      <c r="A229" s="164" t="s">
        <v>256</v>
      </c>
      <c r="B229" s="165" t="s">
        <v>249</v>
      </c>
      <c r="C229" s="165" t="s">
        <v>250</v>
      </c>
      <c r="D229" s="180">
        <v>141</v>
      </c>
      <c r="E229" s="188">
        <v>4</v>
      </c>
      <c r="F229" s="165">
        <v>0</v>
      </c>
      <c r="G229" s="165">
        <v>23</v>
      </c>
      <c r="H229" s="165">
        <v>0</v>
      </c>
      <c r="I229" s="165">
        <v>2</v>
      </c>
      <c r="J229" s="165">
        <v>4</v>
      </c>
      <c r="K229" s="165">
        <v>2</v>
      </c>
      <c r="L229" s="165">
        <v>0</v>
      </c>
      <c r="M229" s="165">
        <v>0</v>
      </c>
      <c r="N229" s="165">
        <v>0</v>
      </c>
      <c r="O229" s="165">
        <v>0</v>
      </c>
      <c r="P229" s="165">
        <v>0</v>
      </c>
      <c r="Q229" s="165">
        <v>1</v>
      </c>
      <c r="R229" s="165">
        <v>5</v>
      </c>
      <c r="S229" s="165">
        <v>93</v>
      </c>
      <c r="T229" s="165">
        <v>0</v>
      </c>
      <c r="U229" s="165">
        <v>2</v>
      </c>
      <c r="V229" s="165">
        <v>0</v>
      </c>
      <c r="W229" s="165">
        <v>3</v>
      </c>
      <c r="X229" s="165">
        <v>2</v>
      </c>
      <c r="Y229" s="165">
        <v>0</v>
      </c>
      <c r="Z229" s="189">
        <v>0</v>
      </c>
      <c r="AA229" s="184">
        <v>19</v>
      </c>
      <c r="AB229" s="175">
        <v>137</v>
      </c>
      <c r="AC229" s="174">
        <v>2</v>
      </c>
      <c r="AD229" s="174">
        <v>2</v>
      </c>
      <c r="AE229" s="174">
        <v>2</v>
      </c>
      <c r="AF229" s="174">
        <v>1</v>
      </c>
      <c r="AG229" s="174">
        <v>1</v>
      </c>
      <c r="AH229" s="174">
        <v>0</v>
      </c>
      <c r="AI229" s="174">
        <v>125</v>
      </c>
      <c r="AJ229" s="174">
        <v>4</v>
      </c>
      <c r="AK229" s="174">
        <v>0</v>
      </c>
      <c r="AL229" s="174">
        <v>0</v>
      </c>
      <c r="AM229" s="176">
        <v>10</v>
      </c>
      <c r="AN229" s="25"/>
      <c r="AO229" s="25"/>
      <c r="AP229" s="25"/>
    </row>
    <row r="230" spans="1:42" ht="41.25" customHeight="1">
      <c r="A230" s="164" t="s">
        <v>257</v>
      </c>
      <c r="B230" s="165" t="s">
        <v>249</v>
      </c>
      <c r="C230" s="165" t="s">
        <v>250</v>
      </c>
      <c r="D230" s="180">
        <v>703</v>
      </c>
      <c r="E230" s="188">
        <v>1</v>
      </c>
      <c r="F230" s="165">
        <v>0</v>
      </c>
      <c r="G230" s="165">
        <v>43</v>
      </c>
      <c r="H230" s="165">
        <v>0</v>
      </c>
      <c r="I230" s="165">
        <v>18</v>
      </c>
      <c r="J230" s="165">
        <v>19</v>
      </c>
      <c r="K230" s="165">
        <v>26</v>
      </c>
      <c r="L230" s="165">
        <v>3</v>
      </c>
      <c r="M230" s="165">
        <v>32</v>
      </c>
      <c r="N230" s="165">
        <v>0</v>
      </c>
      <c r="O230" s="165">
        <v>2</v>
      </c>
      <c r="P230" s="165">
        <v>2</v>
      </c>
      <c r="Q230" s="165">
        <v>2</v>
      </c>
      <c r="R230" s="165">
        <v>158</v>
      </c>
      <c r="S230" s="165">
        <v>280</v>
      </c>
      <c r="T230" s="165">
        <v>2</v>
      </c>
      <c r="U230" s="165">
        <v>88</v>
      </c>
      <c r="V230" s="165">
        <v>7</v>
      </c>
      <c r="W230" s="165">
        <v>15</v>
      </c>
      <c r="X230" s="165">
        <v>5</v>
      </c>
      <c r="Y230" s="165">
        <v>0</v>
      </c>
      <c r="Z230" s="189">
        <v>0</v>
      </c>
      <c r="AA230" s="184">
        <v>55</v>
      </c>
      <c r="AB230" s="175">
        <v>672</v>
      </c>
      <c r="AC230" s="174">
        <v>9</v>
      </c>
      <c r="AD230" s="174">
        <v>28</v>
      </c>
      <c r="AE230" s="174">
        <v>11</v>
      </c>
      <c r="AF230" s="174">
        <v>5</v>
      </c>
      <c r="AG230" s="174">
        <v>7</v>
      </c>
      <c r="AH230" s="174">
        <v>0</v>
      </c>
      <c r="AI230" s="174">
        <v>538</v>
      </c>
      <c r="AJ230" s="174">
        <v>41</v>
      </c>
      <c r="AK230" s="174">
        <v>28</v>
      </c>
      <c r="AL230" s="174">
        <v>5</v>
      </c>
      <c r="AM230" s="176">
        <v>89</v>
      </c>
      <c r="AN230" s="25"/>
      <c r="AO230" s="25"/>
      <c r="AP230" s="25"/>
    </row>
    <row r="231" spans="1:42" ht="41.25" customHeight="1">
      <c r="A231" s="164" t="s">
        <v>258</v>
      </c>
      <c r="B231" s="165" t="s">
        <v>249</v>
      </c>
      <c r="C231" s="165" t="s">
        <v>250</v>
      </c>
      <c r="D231" s="180">
        <v>796</v>
      </c>
      <c r="E231" s="188">
        <v>8</v>
      </c>
      <c r="F231" s="165">
        <v>0</v>
      </c>
      <c r="G231" s="165">
        <v>66</v>
      </c>
      <c r="H231" s="165">
        <v>0</v>
      </c>
      <c r="I231" s="165">
        <v>0</v>
      </c>
      <c r="J231" s="165">
        <v>0</v>
      </c>
      <c r="K231" s="165">
        <v>68</v>
      </c>
      <c r="L231" s="165">
        <v>6</v>
      </c>
      <c r="M231" s="165">
        <v>13</v>
      </c>
      <c r="N231" s="165">
        <v>0</v>
      </c>
      <c r="O231" s="165">
        <v>2</v>
      </c>
      <c r="P231" s="165">
        <v>0</v>
      </c>
      <c r="Q231" s="165">
        <v>3</v>
      </c>
      <c r="R231" s="165">
        <v>407</v>
      </c>
      <c r="S231" s="165">
        <v>183</v>
      </c>
      <c r="T231" s="165">
        <v>12</v>
      </c>
      <c r="U231" s="165">
        <v>17</v>
      </c>
      <c r="V231" s="165">
        <v>0</v>
      </c>
      <c r="W231" s="165">
        <v>11</v>
      </c>
      <c r="X231" s="165">
        <v>0</v>
      </c>
      <c r="Y231" s="165">
        <v>0</v>
      </c>
      <c r="Z231" s="189">
        <v>0</v>
      </c>
      <c r="AA231" s="184">
        <v>46</v>
      </c>
      <c r="AB231" s="175">
        <v>804</v>
      </c>
      <c r="AC231" s="174">
        <v>7</v>
      </c>
      <c r="AD231" s="174">
        <v>39</v>
      </c>
      <c r="AE231" s="174">
        <v>8</v>
      </c>
      <c r="AF231" s="174">
        <v>5</v>
      </c>
      <c r="AG231" s="174">
        <v>20</v>
      </c>
      <c r="AH231" s="174">
        <v>0</v>
      </c>
      <c r="AI231" s="174">
        <v>675</v>
      </c>
      <c r="AJ231" s="174">
        <v>35</v>
      </c>
      <c r="AK231" s="174">
        <v>4</v>
      </c>
      <c r="AL231" s="174">
        <v>11</v>
      </c>
      <c r="AM231" s="176">
        <v>89</v>
      </c>
    </row>
    <row r="232" spans="1:42" ht="41.25" customHeight="1">
      <c r="A232" s="167" t="s">
        <v>531</v>
      </c>
      <c r="B232" s="165" t="s">
        <v>249</v>
      </c>
      <c r="C232" s="165" t="s">
        <v>250</v>
      </c>
      <c r="D232" s="180">
        <v>658</v>
      </c>
      <c r="E232" s="188">
        <v>3</v>
      </c>
      <c r="F232" s="165">
        <v>0</v>
      </c>
      <c r="G232" s="165">
        <v>36</v>
      </c>
      <c r="H232" s="165">
        <v>0</v>
      </c>
      <c r="I232" s="165">
        <v>0</v>
      </c>
      <c r="J232" s="165">
        <v>43</v>
      </c>
      <c r="K232" s="165">
        <v>336</v>
      </c>
      <c r="L232" s="165">
        <v>1</v>
      </c>
      <c r="M232" s="165">
        <v>4</v>
      </c>
      <c r="N232" s="165">
        <v>0</v>
      </c>
      <c r="O232" s="165">
        <v>0</v>
      </c>
      <c r="P232" s="165">
        <v>0</v>
      </c>
      <c r="Q232" s="165">
        <v>5</v>
      </c>
      <c r="R232" s="165">
        <v>138</v>
      </c>
      <c r="S232" s="165">
        <v>18</v>
      </c>
      <c r="T232" s="165">
        <v>2</v>
      </c>
      <c r="U232" s="165">
        <v>72</v>
      </c>
      <c r="V232" s="165">
        <v>0</v>
      </c>
      <c r="W232" s="165">
        <v>0</v>
      </c>
      <c r="X232" s="165">
        <v>0</v>
      </c>
      <c r="Y232" s="165">
        <v>0</v>
      </c>
      <c r="Z232" s="189">
        <v>0</v>
      </c>
      <c r="AA232" s="184"/>
      <c r="AB232" s="175">
        <v>632</v>
      </c>
      <c r="AC232" s="174">
        <v>6</v>
      </c>
      <c r="AD232" s="174">
        <v>4</v>
      </c>
      <c r="AE232" s="174">
        <v>0</v>
      </c>
      <c r="AF232" s="174">
        <v>156</v>
      </c>
      <c r="AG232" s="174">
        <v>2</v>
      </c>
      <c r="AH232" s="174">
        <v>0</v>
      </c>
      <c r="AI232" s="174">
        <v>400</v>
      </c>
      <c r="AJ232" s="174">
        <v>51</v>
      </c>
      <c r="AK232" s="174">
        <v>3</v>
      </c>
      <c r="AL232" s="174">
        <v>10</v>
      </c>
      <c r="AM232" s="176">
        <v>61</v>
      </c>
    </row>
    <row r="233" spans="1:42" ht="41.25" customHeight="1">
      <c r="A233" s="164" t="s">
        <v>260</v>
      </c>
      <c r="B233" s="165" t="s">
        <v>249</v>
      </c>
      <c r="C233" s="165" t="s">
        <v>250</v>
      </c>
      <c r="D233" s="181">
        <v>3015</v>
      </c>
      <c r="E233" s="188">
        <v>4</v>
      </c>
      <c r="F233" s="165">
        <v>0</v>
      </c>
      <c r="G233" s="165">
        <v>571</v>
      </c>
      <c r="H233" s="165">
        <v>0</v>
      </c>
      <c r="I233" s="165">
        <v>1</v>
      </c>
      <c r="J233" s="165">
        <v>16</v>
      </c>
      <c r="K233" s="165">
        <v>151</v>
      </c>
      <c r="L233" s="165">
        <v>14</v>
      </c>
      <c r="M233" s="165">
        <v>93</v>
      </c>
      <c r="N233" s="165">
        <v>20</v>
      </c>
      <c r="O233" s="165">
        <v>1</v>
      </c>
      <c r="P233" s="165">
        <v>6</v>
      </c>
      <c r="Q233" s="165">
        <v>44</v>
      </c>
      <c r="R233" s="166">
        <v>1407</v>
      </c>
      <c r="S233" s="165">
        <v>95</v>
      </c>
      <c r="T233" s="165">
        <v>49</v>
      </c>
      <c r="U233" s="165">
        <v>524</v>
      </c>
      <c r="V233" s="165">
        <v>9</v>
      </c>
      <c r="W233" s="165">
        <v>10</v>
      </c>
      <c r="X233" s="165">
        <v>0</v>
      </c>
      <c r="Y233" s="165">
        <v>0</v>
      </c>
      <c r="Z233" s="189">
        <v>0</v>
      </c>
      <c r="AA233" s="184">
        <v>32</v>
      </c>
      <c r="AB233" s="175">
        <v>2755</v>
      </c>
      <c r="AC233" s="174">
        <v>28</v>
      </c>
      <c r="AD233" s="174">
        <v>300</v>
      </c>
      <c r="AE233" s="174">
        <v>45</v>
      </c>
      <c r="AF233" s="174">
        <v>44</v>
      </c>
      <c r="AG233" s="174">
        <v>8</v>
      </c>
      <c r="AH233" s="174">
        <v>0</v>
      </c>
      <c r="AI233" s="174">
        <v>1814</v>
      </c>
      <c r="AJ233" s="174">
        <v>444</v>
      </c>
      <c r="AK233" s="174">
        <v>59</v>
      </c>
      <c r="AL233" s="174">
        <v>13</v>
      </c>
      <c r="AM233" s="176">
        <v>817</v>
      </c>
      <c r="AN233" s="25"/>
      <c r="AO233" s="25"/>
      <c r="AP233" s="25"/>
    </row>
    <row r="234" spans="1:42" ht="41.25" customHeight="1">
      <c r="A234" s="164" t="s">
        <v>261</v>
      </c>
      <c r="B234" s="165" t="s">
        <v>249</v>
      </c>
      <c r="C234" s="165" t="s">
        <v>250</v>
      </c>
      <c r="D234" s="180">
        <v>525</v>
      </c>
      <c r="E234" s="188">
        <v>3</v>
      </c>
      <c r="F234" s="165">
        <v>0</v>
      </c>
      <c r="G234" s="165">
        <v>267</v>
      </c>
      <c r="H234" s="165">
        <v>1</v>
      </c>
      <c r="I234" s="165">
        <v>1</v>
      </c>
      <c r="J234" s="165">
        <v>5</v>
      </c>
      <c r="K234" s="165">
        <v>4</v>
      </c>
      <c r="L234" s="165">
        <v>1</v>
      </c>
      <c r="M234" s="165">
        <v>7</v>
      </c>
      <c r="N234" s="165">
        <v>0</v>
      </c>
      <c r="O234" s="165">
        <v>1</v>
      </c>
      <c r="P234" s="165">
        <v>0</v>
      </c>
      <c r="Q234" s="165">
        <v>1</v>
      </c>
      <c r="R234" s="165">
        <v>112</v>
      </c>
      <c r="S234" s="165">
        <v>53</v>
      </c>
      <c r="T234" s="165">
        <v>3</v>
      </c>
      <c r="U234" s="165">
        <v>64</v>
      </c>
      <c r="V234" s="165">
        <v>0</v>
      </c>
      <c r="W234" s="165">
        <v>1</v>
      </c>
      <c r="X234" s="165">
        <v>1</v>
      </c>
      <c r="Y234" s="165">
        <v>0</v>
      </c>
      <c r="Z234" s="189">
        <v>0</v>
      </c>
      <c r="AA234" s="184">
        <v>32</v>
      </c>
      <c r="AB234" s="175">
        <v>401</v>
      </c>
      <c r="AC234" s="174">
        <v>4</v>
      </c>
      <c r="AD234" s="174">
        <v>4</v>
      </c>
      <c r="AE234" s="174">
        <v>5</v>
      </c>
      <c r="AF234" s="174">
        <v>0</v>
      </c>
      <c r="AG234" s="174">
        <v>1</v>
      </c>
      <c r="AH234" s="174">
        <v>0</v>
      </c>
      <c r="AI234" s="174">
        <v>331</v>
      </c>
      <c r="AJ234" s="174">
        <v>49</v>
      </c>
      <c r="AK234" s="174">
        <v>3</v>
      </c>
      <c r="AL234" s="174">
        <v>4</v>
      </c>
      <c r="AM234" s="176">
        <v>62</v>
      </c>
    </row>
    <row r="235" spans="1:42" ht="41.25" customHeight="1">
      <c r="A235" s="164" t="s">
        <v>262</v>
      </c>
      <c r="B235" s="165" t="s">
        <v>249</v>
      </c>
      <c r="C235" s="165" t="s">
        <v>250</v>
      </c>
      <c r="D235" s="181">
        <v>19922</v>
      </c>
      <c r="E235" s="188">
        <v>27</v>
      </c>
      <c r="F235" s="165">
        <v>0</v>
      </c>
      <c r="G235" s="165">
        <v>829</v>
      </c>
      <c r="H235" s="165">
        <v>25</v>
      </c>
      <c r="I235" s="165">
        <v>68</v>
      </c>
      <c r="J235" s="165">
        <v>265</v>
      </c>
      <c r="K235" s="165">
        <v>920</v>
      </c>
      <c r="L235" s="165">
        <v>130</v>
      </c>
      <c r="M235" s="165">
        <v>553</v>
      </c>
      <c r="N235" s="165">
        <v>161</v>
      </c>
      <c r="O235" s="165">
        <v>64</v>
      </c>
      <c r="P235" s="165">
        <v>39</v>
      </c>
      <c r="Q235" s="165">
        <v>835</v>
      </c>
      <c r="R235" s="166">
        <v>11949</v>
      </c>
      <c r="S235" s="166">
        <v>1409</v>
      </c>
      <c r="T235" s="165">
        <v>258</v>
      </c>
      <c r="U235" s="166">
        <v>2085</v>
      </c>
      <c r="V235" s="165">
        <v>88</v>
      </c>
      <c r="W235" s="165">
        <v>205</v>
      </c>
      <c r="X235" s="165">
        <v>12</v>
      </c>
      <c r="Y235" s="165">
        <v>0</v>
      </c>
      <c r="Z235" s="189">
        <v>0</v>
      </c>
      <c r="AA235" s="184">
        <v>31</v>
      </c>
      <c r="AB235" s="175">
        <v>18447</v>
      </c>
      <c r="AC235" s="174">
        <v>90</v>
      </c>
      <c r="AD235" s="174">
        <v>176</v>
      </c>
      <c r="AE235" s="174">
        <v>117</v>
      </c>
      <c r="AF235" s="174">
        <v>147</v>
      </c>
      <c r="AG235" s="174">
        <v>25</v>
      </c>
      <c r="AH235" s="174">
        <v>0</v>
      </c>
      <c r="AI235" s="174">
        <v>15538</v>
      </c>
      <c r="AJ235" s="174">
        <v>1550</v>
      </c>
      <c r="AK235" s="174">
        <v>652</v>
      </c>
      <c r="AL235" s="174">
        <v>152</v>
      </c>
      <c r="AM235" s="176">
        <v>1933</v>
      </c>
    </row>
    <row r="236" spans="1:42" ht="41.25" customHeight="1">
      <c r="A236" s="164" t="s">
        <v>263</v>
      </c>
      <c r="B236" s="165" t="s">
        <v>249</v>
      </c>
      <c r="C236" s="165" t="s">
        <v>250</v>
      </c>
      <c r="D236" s="180">
        <v>327</v>
      </c>
      <c r="E236" s="188">
        <v>10</v>
      </c>
      <c r="F236" s="165">
        <v>0</v>
      </c>
      <c r="G236" s="165">
        <v>6</v>
      </c>
      <c r="H236" s="165">
        <v>0</v>
      </c>
      <c r="I236" s="165">
        <v>1</v>
      </c>
      <c r="J236" s="165">
        <v>5</v>
      </c>
      <c r="K236" s="165">
        <v>4</v>
      </c>
      <c r="L236" s="165">
        <v>0</v>
      </c>
      <c r="M236" s="165">
        <v>1</v>
      </c>
      <c r="N236" s="165">
        <v>0</v>
      </c>
      <c r="O236" s="165">
        <v>0</v>
      </c>
      <c r="P236" s="165">
        <v>0</v>
      </c>
      <c r="Q236" s="165">
        <v>1</v>
      </c>
      <c r="R236" s="165">
        <v>197</v>
      </c>
      <c r="S236" s="165">
        <v>94</v>
      </c>
      <c r="T236" s="165">
        <v>0</v>
      </c>
      <c r="U236" s="165">
        <v>7</v>
      </c>
      <c r="V236" s="165">
        <v>0</v>
      </c>
      <c r="W236" s="165">
        <v>0</v>
      </c>
      <c r="X236" s="165">
        <v>1</v>
      </c>
      <c r="Y236" s="165">
        <v>0</v>
      </c>
      <c r="Z236" s="189">
        <v>0</v>
      </c>
      <c r="AA236" s="184">
        <v>43</v>
      </c>
      <c r="AB236" s="175">
        <v>328</v>
      </c>
      <c r="AC236" s="174">
        <v>3</v>
      </c>
      <c r="AD236" s="174">
        <v>6</v>
      </c>
      <c r="AE236" s="174">
        <v>6</v>
      </c>
      <c r="AF236" s="174">
        <v>2</v>
      </c>
      <c r="AG236" s="174">
        <v>0</v>
      </c>
      <c r="AH236" s="174">
        <v>0</v>
      </c>
      <c r="AI236" s="174">
        <v>297</v>
      </c>
      <c r="AJ236" s="174">
        <v>8</v>
      </c>
      <c r="AK236" s="174">
        <v>4</v>
      </c>
      <c r="AL236" s="174">
        <v>2</v>
      </c>
      <c r="AM236" s="176">
        <v>23</v>
      </c>
    </row>
    <row r="237" spans="1:42" ht="41.25" customHeight="1">
      <c r="A237" s="164" t="s">
        <v>264</v>
      </c>
      <c r="B237" s="165" t="s">
        <v>249</v>
      </c>
      <c r="C237" s="165" t="s">
        <v>265</v>
      </c>
      <c r="D237" s="180">
        <v>51</v>
      </c>
      <c r="E237" s="188">
        <v>0</v>
      </c>
      <c r="F237" s="165">
        <v>0</v>
      </c>
      <c r="G237" s="165">
        <v>0</v>
      </c>
      <c r="H237" s="165">
        <v>0</v>
      </c>
      <c r="I237" s="165">
        <v>0</v>
      </c>
      <c r="J237" s="165">
        <v>17</v>
      </c>
      <c r="K237" s="165">
        <v>0</v>
      </c>
      <c r="L237" s="165">
        <v>0</v>
      </c>
      <c r="M237" s="165">
        <v>5</v>
      </c>
      <c r="N237" s="165">
        <v>0</v>
      </c>
      <c r="O237" s="165">
        <v>0</v>
      </c>
      <c r="P237" s="165">
        <v>0</v>
      </c>
      <c r="Q237" s="165">
        <v>0</v>
      </c>
      <c r="R237" s="165">
        <v>8</v>
      </c>
      <c r="S237" s="165">
        <v>10</v>
      </c>
      <c r="T237" s="165">
        <v>0</v>
      </c>
      <c r="U237" s="165">
        <v>9</v>
      </c>
      <c r="V237" s="165">
        <v>0</v>
      </c>
      <c r="W237" s="165">
        <v>2</v>
      </c>
      <c r="X237" s="165">
        <v>0</v>
      </c>
      <c r="Y237" s="165">
        <v>0</v>
      </c>
      <c r="Z237" s="189">
        <v>0</v>
      </c>
      <c r="AA237" s="184">
        <v>113</v>
      </c>
      <c r="AB237" s="175">
        <v>48</v>
      </c>
      <c r="AC237" s="174">
        <v>2</v>
      </c>
      <c r="AD237" s="174">
        <v>0</v>
      </c>
      <c r="AE237" s="174">
        <v>4</v>
      </c>
      <c r="AF237" s="174">
        <v>7</v>
      </c>
      <c r="AG237" s="174">
        <v>0</v>
      </c>
      <c r="AH237" s="174">
        <v>0</v>
      </c>
      <c r="AI237" s="174">
        <v>31</v>
      </c>
      <c r="AJ237" s="174">
        <v>4</v>
      </c>
      <c r="AK237" s="174">
        <v>0</v>
      </c>
      <c r="AL237" s="174">
        <v>0</v>
      </c>
      <c r="AM237" s="176">
        <v>10</v>
      </c>
    </row>
    <row r="238" spans="1:42" ht="41.25" customHeight="1">
      <c r="A238" s="164" t="s">
        <v>266</v>
      </c>
      <c r="B238" s="165" t="s">
        <v>249</v>
      </c>
      <c r="C238" s="165" t="s">
        <v>265</v>
      </c>
      <c r="D238" s="180">
        <v>653</v>
      </c>
      <c r="E238" s="188">
        <v>6</v>
      </c>
      <c r="F238" s="165">
        <v>0</v>
      </c>
      <c r="G238" s="165">
        <v>8</v>
      </c>
      <c r="H238" s="165">
        <v>6</v>
      </c>
      <c r="I238" s="165">
        <v>2</v>
      </c>
      <c r="J238" s="165">
        <v>6</v>
      </c>
      <c r="K238" s="165">
        <v>19</v>
      </c>
      <c r="L238" s="165">
        <v>9</v>
      </c>
      <c r="M238" s="165">
        <v>12</v>
      </c>
      <c r="N238" s="165">
        <v>0</v>
      </c>
      <c r="O238" s="165">
        <v>0</v>
      </c>
      <c r="P238" s="165">
        <v>0</v>
      </c>
      <c r="Q238" s="165">
        <v>2</v>
      </c>
      <c r="R238" s="165">
        <v>436</v>
      </c>
      <c r="S238" s="165">
        <v>81</v>
      </c>
      <c r="T238" s="165">
        <v>10</v>
      </c>
      <c r="U238" s="165">
        <v>39</v>
      </c>
      <c r="V238" s="165">
        <v>0</v>
      </c>
      <c r="W238" s="165">
        <v>12</v>
      </c>
      <c r="X238" s="165">
        <v>5</v>
      </c>
      <c r="Y238" s="165">
        <v>0</v>
      </c>
      <c r="Z238" s="189">
        <v>0</v>
      </c>
      <c r="AA238" s="184">
        <v>38</v>
      </c>
      <c r="AB238" s="175">
        <v>648</v>
      </c>
      <c r="AC238" s="174">
        <v>6</v>
      </c>
      <c r="AD238" s="174">
        <v>16</v>
      </c>
      <c r="AE238" s="174">
        <v>17</v>
      </c>
      <c r="AF238" s="174">
        <v>10</v>
      </c>
      <c r="AG238" s="174">
        <v>5</v>
      </c>
      <c r="AH238" s="174">
        <v>0</v>
      </c>
      <c r="AI238" s="174">
        <v>554</v>
      </c>
      <c r="AJ238" s="174">
        <v>27</v>
      </c>
      <c r="AK238" s="174">
        <v>11</v>
      </c>
      <c r="AL238" s="174">
        <v>2</v>
      </c>
      <c r="AM238" s="176">
        <v>66</v>
      </c>
      <c r="AN238" s="25"/>
      <c r="AO238" s="25"/>
      <c r="AP238" s="25"/>
    </row>
    <row r="239" spans="1:42" ht="41.25" customHeight="1">
      <c r="A239" s="164" t="s">
        <v>267</v>
      </c>
      <c r="B239" s="165" t="s">
        <v>249</v>
      </c>
      <c r="C239" s="165" t="s">
        <v>265</v>
      </c>
      <c r="D239" s="180">
        <v>363</v>
      </c>
      <c r="E239" s="188">
        <v>2</v>
      </c>
      <c r="F239" s="165">
        <v>0</v>
      </c>
      <c r="G239" s="165">
        <v>38</v>
      </c>
      <c r="H239" s="165">
        <v>0</v>
      </c>
      <c r="I239" s="165">
        <v>7</v>
      </c>
      <c r="J239" s="165">
        <v>17</v>
      </c>
      <c r="K239" s="165">
        <v>23</v>
      </c>
      <c r="L239" s="165">
        <v>2</v>
      </c>
      <c r="M239" s="165">
        <v>19</v>
      </c>
      <c r="N239" s="165">
        <v>1</v>
      </c>
      <c r="O239" s="165">
        <v>0</v>
      </c>
      <c r="P239" s="165">
        <v>0</v>
      </c>
      <c r="Q239" s="165">
        <v>4</v>
      </c>
      <c r="R239" s="165">
        <v>87</v>
      </c>
      <c r="S239" s="165">
        <v>97</v>
      </c>
      <c r="T239" s="165">
        <v>6</v>
      </c>
      <c r="U239" s="165">
        <v>46</v>
      </c>
      <c r="V239" s="165">
        <v>9</v>
      </c>
      <c r="W239" s="165">
        <v>5</v>
      </c>
      <c r="X239" s="165">
        <v>0</v>
      </c>
      <c r="Y239" s="165">
        <v>0</v>
      </c>
      <c r="Z239" s="189">
        <v>0</v>
      </c>
      <c r="AA239" s="184">
        <v>33</v>
      </c>
      <c r="AB239" s="175">
        <v>394</v>
      </c>
      <c r="AC239" s="174">
        <v>17</v>
      </c>
      <c r="AD239" s="174">
        <v>16</v>
      </c>
      <c r="AE239" s="174">
        <v>12</v>
      </c>
      <c r="AF239" s="174">
        <v>1</v>
      </c>
      <c r="AG239" s="174">
        <v>8</v>
      </c>
      <c r="AH239" s="174">
        <v>0</v>
      </c>
      <c r="AI239" s="174">
        <v>277</v>
      </c>
      <c r="AJ239" s="174">
        <v>41</v>
      </c>
      <c r="AK239" s="174">
        <v>16</v>
      </c>
      <c r="AL239" s="174">
        <v>6</v>
      </c>
      <c r="AM239" s="176">
        <v>86</v>
      </c>
    </row>
    <row r="240" spans="1:42" ht="41.25" customHeight="1">
      <c r="A240" s="164" t="s">
        <v>268</v>
      </c>
      <c r="B240" s="165" t="s">
        <v>249</v>
      </c>
      <c r="C240" s="165" t="s">
        <v>265</v>
      </c>
      <c r="D240" s="181">
        <v>10531</v>
      </c>
      <c r="E240" s="188">
        <v>39</v>
      </c>
      <c r="F240" s="165">
        <v>1</v>
      </c>
      <c r="G240" s="165">
        <v>714</v>
      </c>
      <c r="H240" s="165">
        <v>323</v>
      </c>
      <c r="I240" s="165">
        <v>30</v>
      </c>
      <c r="J240" s="165">
        <v>121</v>
      </c>
      <c r="K240" s="166">
        <v>1481</v>
      </c>
      <c r="L240" s="165">
        <v>76</v>
      </c>
      <c r="M240" s="165">
        <v>179</v>
      </c>
      <c r="N240" s="165">
        <v>50</v>
      </c>
      <c r="O240" s="165">
        <v>23</v>
      </c>
      <c r="P240" s="165">
        <v>8</v>
      </c>
      <c r="Q240" s="165">
        <v>255</v>
      </c>
      <c r="R240" s="166">
        <v>4998</v>
      </c>
      <c r="S240" s="165">
        <v>572</v>
      </c>
      <c r="T240" s="165">
        <v>126</v>
      </c>
      <c r="U240" s="166">
        <v>1376</v>
      </c>
      <c r="V240" s="165">
        <v>21</v>
      </c>
      <c r="W240" s="165">
        <v>134</v>
      </c>
      <c r="X240" s="165">
        <v>4</v>
      </c>
      <c r="Y240" s="165">
        <v>0</v>
      </c>
      <c r="Z240" s="189">
        <v>0</v>
      </c>
      <c r="AA240" s="184">
        <v>57</v>
      </c>
      <c r="AB240" s="175">
        <v>10053</v>
      </c>
      <c r="AC240" s="174">
        <v>100</v>
      </c>
      <c r="AD240" s="174">
        <v>1108</v>
      </c>
      <c r="AE240" s="174">
        <v>106</v>
      </c>
      <c r="AF240" s="174">
        <v>56</v>
      </c>
      <c r="AG240" s="174">
        <v>22</v>
      </c>
      <c r="AH240" s="174">
        <v>0</v>
      </c>
      <c r="AI240" s="174">
        <v>7121</v>
      </c>
      <c r="AJ240" s="174">
        <v>1072</v>
      </c>
      <c r="AK240" s="174">
        <v>275</v>
      </c>
      <c r="AL240" s="174">
        <v>193</v>
      </c>
      <c r="AM240" s="176">
        <v>2386</v>
      </c>
      <c r="AN240" s="25"/>
      <c r="AO240" s="25"/>
      <c r="AP240" s="25"/>
    </row>
    <row r="241" spans="1:42" ht="41.25" customHeight="1">
      <c r="A241" s="164" t="s">
        <v>269</v>
      </c>
      <c r="B241" s="165" t="s">
        <v>249</v>
      </c>
      <c r="C241" s="165" t="s">
        <v>265</v>
      </c>
      <c r="D241" s="180">
        <v>28</v>
      </c>
      <c r="E241" s="188">
        <v>0</v>
      </c>
      <c r="F241" s="165">
        <v>0</v>
      </c>
      <c r="G241" s="165">
        <v>0</v>
      </c>
      <c r="H241" s="165">
        <v>0</v>
      </c>
      <c r="I241" s="165">
        <v>0</v>
      </c>
      <c r="J241" s="165">
        <v>0</v>
      </c>
      <c r="K241" s="165">
        <v>0</v>
      </c>
      <c r="L241" s="165">
        <v>0</v>
      </c>
      <c r="M241" s="165">
        <v>0</v>
      </c>
      <c r="N241" s="165">
        <v>2</v>
      </c>
      <c r="O241" s="165">
        <v>0</v>
      </c>
      <c r="P241" s="165">
        <v>0</v>
      </c>
      <c r="Q241" s="165">
        <v>0</v>
      </c>
      <c r="R241" s="165">
        <v>4</v>
      </c>
      <c r="S241" s="165">
        <v>21</v>
      </c>
      <c r="T241" s="165">
        <v>0</v>
      </c>
      <c r="U241" s="165">
        <v>1</v>
      </c>
      <c r="V241" s="165">
        <v>0</v>
      </c>
      <c r="W241" s="165">
        <v>0</v>
      </c>
      <c r="X241" s="165">
        <v>0</v>
      </c>
      <c r="Y241" s="165">
        <v>0</v>
      </c>
      <c r="Z241" s="189">
        <v>0</v>
      </c>
      <c r="AA241" s="184">
        <v>26</v>
      </c>
      <c r="AB241" s="175">
        <v>31</v>
      </c>
      <c r="AC241" s="174">
        <v>3</v>
      </c>
      <c r="AD241" s="174">
        <v>0</v>
      </c>
      <c r="AE241" s="174">
        <v>0</v>
      </c>
      <c r="AF241" s="174">
        <v>2</v>
      </c>
      <c r="AG241" s="174">
        <v>0</v>
      </c>
      <c r="AH241" s="174">
        <v>0</v>
      </c>
      <c r="AI241" s="174">
        <v>25</v>
      </c>
      <c r="AJ241" s="174">
        <v>1</v>
      </c>
      <c r="AK241" s="174">
        <v>0</v>
      </c>
      <c r="AL241" s="174">
        <v>0</v>
      </c>
      <c r="AM241" s="176">
        <v>4</v>
      </c>
    </row>
    <row r="242" spans="1:42" ht="41.25" customHeight="1">
      <c r="A242" s="164" t="s">
        <v>270</v>
      </c>
      <c r="B242" s="165" t="s">
        <v>249</v>
      </c>
      <c r="C242" s="165" t="s">
        <v>265</v>
      </c>
      <c r="D242" s="180">
        <v>169</v>
      </c>
      <c r="E242" s="188">
        <v>0</v>
      </c>
      <c r="F242" s="165">
        <v>0</v>
      </c>
      <c r="G242" s="165">
        <v>18</v>
      </c>
      <c r="H242" s="165">
        <v>0</v>
      </c>
      <c r="I242" s="165">
        <v>0</v>
      </c>
      <c r="J242" s="165">
        <v>1</v>
      </c>
      <c r="K242" s="165">
        <v>4</v>
      </c>
      <c r="L242" s="165">
        <v>3</v>
      </c>
      <c r="M242" s="165">
        <v>0</v>
      </c>
      <c r="N242" s="165">
        <v>0</v>
      </c>
      <c r="O242" s="165">
        <v>0</v>
      </c>
      <c r="P242" s="165">
        <v>0</v>
      </c>
      <c r="Q242" s="165">
        <v>0</v>
      </c>
      <c r="R242" s="165">
        <v>62</v>
      </c>
      <c r="S242" s="165">
        <v>60</v>
      </c>
      <c r="T242" s="165">
        <v>4</v>
      </c>
      <c r="U242" s="165">
        <v>11</v>
      </c>
      <c r="V242" s="165">
        <v>0</v>
      </c>
      <c r="W242" s="165">
        <v>4</v>
      </c>
      <c r="X242" s="165">
        <v>2</v>
      </c>
      <c r="Y242" s="165">
        <v>0</v>
      </c>
      <c r="Z242" s="189">
        <v>0</v>
      </c>
      <c r="AA242" s="184">
        <v>26</v>
      </c>
      <c r="AB242" s="175">
        <v>161</v>
      </c>
      <c r="AC242" s="174">
        <v>4</v>
      </c>
      <c r="AD242" s="174">
        <v>2</v>
      </c>
      <c r="AE242" s="174">
        <v>6</v>
      </c>
      <c r="AF242" s="174">
        <v>4</v>
      </c>
      <c r="AG242" s="174">
        <v>2</v>
      </c>
      <c r="AH242" s="174">
        <v>0</v>
      </c>
      <c r="AI242" s="174">
        <v>102</v>
      </c>
      <c r="AJ242" s="174">
        <v>35</v>
      </c>
      <c r="AK242" s="174">
        <v>6</v>
      </c>
      <c r="AL242" s="174">
        <v>0</v>
      </c>
      <c r="AM242" s="176">
        <v>47</v>
      </c>
    </row>
    <row r="243" spans="1:42" ht="41.25" customHeight="1">
      <c r="A243" s="164" t="s">
        <v>271</v>
      </c>
      <c r="B243" s="165" t="s">
        <v>249</v>
      </c>
      <c r="C243" s="165" t="s">
        <v>265</v>
      </c>
      <c r="D243" s="180">
        <v>87</v>
      </c>
      <c r="E243" s="188">
        <v>0</v>
      </c>
      <c r="F243" s="165">
        <v>0</v>
      </c>
      <c r="G243" s="165">
        <v>17</v>
      </c>
      <c r="H243" s="165">
        <v>0</v>
      </c>
      <c r="I243" s="165">
        <v>1</v>
      </c>
      <c r="J243" s="165">
        <v>2</v>
      </c>
      <c r="K243" s="165">
        <v>0</v>
      </c>
      <c r="L243" s="165">
        <v>6</v>
      </c>
      <c r="M243" s="165">
        <v>0</v>
      </c>
      <c r="N243" s="165">
        <v>0</v>
      </c>
      <c r="O243" s="165">
        <v>0</v>
      </c>
      <c r="P243" s="165">
        <v>0</v>
      </c>
      <c r="Q243" s="165">
        <v>2</v>
      </c>
      <c r="R243" s="165">
        <v>14</v>
      </c>
      <c r="S243" s="165">
        <v>39</v>
      </c>
      <c r="T243" s="165">
        <v>0</v>
      </c>
      <c r="U243" s="165">
        <v>4</v>
      </c>
      <c r="V243" s="165">
        <v>0</v>
      </c>
      <c r="W243" s="165">
        <v>2</v>
      </c>
      <c r="X243" s="165">
        <v>0</v>
      </c>
      <c r="Y243" s="165">
        <v>0</v>
      </c>
      <c r="Z243" s="189">
        <v>0</v>
      </c>
      <c r="AA243" s="184">
        <v>46</v>
      </c>
      <c r="AB243" s="175">
        <v>78</v>
      </c>
      <c r="AC243" s="174">
        <v>2</v>
      </c>
      <c r="AD243" s="174">
        <v>1</v>
      </c>
      <c r="AE243" s="174">
        <v>9</v>
      </c>
      <c r="AF243" s="174">
        <v>1</v>
      </c>
      <c r="AG243" s="174">
        <v>0</v>
      </c>
      <c r="AH243" s="174">
        <v>0</v>
      </c>
      <c r="AI243" s="174">
        <v>57</v>
      </c>
      <c r="AJ243" s="174">
        <v>8</v>
      </c>
      <c r="AK243" s="174">
        <v>0</v>
      </c>
      <c r="AL243" s="174">
        <v>0</v>
      </c>
      <c r="AM243" s="176">
        <v>20</v>
      </c>
    </row>
    <row r="244" spans="1:42" ht="41.25" customHeight="1">
      <c r="A244" s="164" t="s">
        <v>272</v>
      </c>
      <c r="B244" s="165" t="s">
        <v>249</v>
      </c>
      <c r="C244" s="165" t="s">
        <v>265</v>
      </c>
      <c r="D244" s="180">
        <v>205</v>
      </c>
      <c r="E244" s="188">
        <v>0</v>
      </c>
      <c r="F244" s="165">
        <v>0</v>
      </c>
      <c r="G244" s="165">
        <v>2</v>
      </c>
      <c r="H244" s="165">
        <v>2</v>
      </c>
      <c r="I244" s="165">
        <v>0</v>
      </c>
      <c r="J244" s="165">
        <v>18</v>
      </c>
      <c r="K244" s="165">
        <v>6</v>
      </c>
      <c r="L244" s="165">
        <v>0</v>
      </c>
      <c r="M244" s="165">
        <v>3</v>
      </c>
      <c r="N244" s="165">
        <v>0</v>
      </c>
      <c r="O244" s="165">
        <v>0</v>
      </c>
      <c r="P244" s="165">
        <v>0</v>
      </c>
      <c r="Q244" s="165">
        <v>0</v>
      </c>
      <c r="R244" s="165">
        <v>21</v>
      </c>
      <c r="S244" s="165">
        <v>69</v>
      </c>
      <c r="T244" s="165">
        <v>0</v>
      </c>
      <c r="U244" s="165">
        <v>78</v>
      </c>
      <c r="V244" s="165">
        <v>3</v>
      </c>
      <c r="W244" s="165">
        <v>3</v>
      </c>
      <c r="X244" s="165">
        <v>0</v>
      </c>
      <c r="Y244" s="165">
        <v>0</v>
      </c>
      <c r="Z244" s="189">
        <v>0</v>
      </c>
      <c r="AA244" s="184">
        <v>41</v>
      </c>
      <c r="AB244" s="175">
        <v>201</v>
      </c>
      <c r="AC244" s="174">
        <v>2</v>
      </c>
      <c r="AD244" s="174">
        <v>2</v>
      </c>
      <c r="AE244" s="174">
        <v>10</v>
      </c>
      <c r="AF244" s="174">
        <v>10</v>
      </c>
      <c r="AG244" s="174">
        <v>1</v>
      </c>
      <c r="AH244" s="174">
        <v>0</v>
      </c>
      <c r="AI244" s="174">
        <v>153</v>
      </c>
      <c r="AJ244" s="174">
        <v>20</v>
      </c>
      <c r="AK244" s="174">
        <v>1</v>
      </c>
      <c r="AL244" s="174">
        <v>2</v>
      </c>
      <c r="AM244" s="176">
        <v>34</v>
      </c>
    </row>
    <row r="245" spans="1:42" ht="41.25" customHeight="1">
      <c r="A245" s="164" t="s">
        <v>273</v>
      </c>
      <c r="B245" s="165" t="s">
        <v>274</v>
      </c>
      <c r="C245" s="165" t="s">
        <v>275</v>
      </c>
      <c r="D245" s="180">
        <v>63</v>
      </c>
      <c r="E245" s="188">
        <v>2</v>
      </c>
      <c r="F245" s="165">
        <v>6</v>
      </c>
      <c r="G245" s="165">
        <v>3</v>
      </c>
      <c r="H245" s="165">
        <v>0</v>
      </c>
      <c r="I245" s="165">
        <v>0</v>
      </c>
      <c r="J245" s="165">
        <v>4</v>
      </c>
      <c r="K245" s="165">
        <v>2</v>
      </c>
      <c r="L245" s="165">
        <v>1</v>
      </c>
      <c r="M245" s="165">
        <v>0</v>
      </c>
      <c r="N245" s="165">
        <v>0</v>
      </c>
      <c r="O245" s="165">
        <v>0</v>
      </c>
      <c r="P245" s="165">
        <v>0</v>
      </c>
      <c r="Q245" s="165">
        <v>0</v>
      </c>
      <c r="R245" s="165">
        <v>14</v>
      </c>
      <c r="S245" s="165">
        <v>23</v>
      </c>
      <c r="T245" s="165">
        <v>0</v>
      </c>
      <c r="U245" s="165">
        <v>3</v>
      </c>
      <c r="V245" s="165">
        <v>1</v>
      </c>
      <c r="W245" s="165">
        <v>4</v>
      </c>
      <c r="X245" s="165">
        <v>0</v>
      </c>
      <c r="Y245" s="165">
        <v>0</v>
      </c>
      <c r="Z245" s="189">
        <v>0</v>
      </c>
      <c r="AA245" s="184">
        <v>40</v>
      </c>
      <c r="AB245" s="175">
        <v>57</v>
      </c>
      <c r="AC245" s="174">
        <v>3</v>
      </c>
      <c r="AD245" s="174">
        <v>1</v>
      </c>
      <c r="AE245" s="174">
        <v>3</v>
      </c>
      <c r="AF245" s="174">
        <v>5</v>
      </c>
      <c r="AG245" s="174">
        <v>0</v>
      </c>
      <c r="AH245" s="174">
        <v>0</v>
      </c>
      <c r="AI245" s="174">
        <v>40</v>
      </c>
      <c r="AJ245" s="174">
        <v>1</v>
      </c>
      <c r="AK245" s="174">
        <v>0</v>
      </c>
      <c r="AL245" s="174">
        <v>4</v>
      </c>
      <c r="AM245" s="176">
        <v>8</v>
      </c>
    </row>
    <row r="246" spans="1:42" ht="41.25" customHeight="1">
      <c r="A246" s="164" t="s">
        <v>276</v>
      </c>
      <c r="B246" s="165" t="s">
        <v>274</v>
      </c>
      <c r="C246" s="165" t="s">
        <v>275</v>
      </c>
      <c r="D246" s="180">
        <v>881</v>
      </c>
      <c r="E246" s="188">
        <v>2</v>
      </c>
      <c r="F246" s="165">
        <v>0</v>
      </c>
      <c r="G246" s="165">
        <v>24</v>
      </c>
      <c r="H246" s="165">
        <v>0</v>
      </c>
      <c r="I246" s="165">
        <v>0</v>
      </c>
      <c r="J246" s="165">
        <v>13</v>
      </c>
      <c r="K246" s="165">
        <v>15</v>
      </c>
      <c r="L246" s="165">
        <v>7</v>
      </c>
      <c r="M246" s="165">
        <v>10</v>
      </c>
      <c r="N246" s="165">
        <v>3</v>
      </c>
      <c r="O246" s="165">
        <v>1</v>
      </c>
      <c r="P246" s="165">
        <v>0</v>
      </c>
      <c r="Q246" s="165">
        <v>0</v>
      </c>
      <c r="R246" s="165">
        <v>460</v>
      </c>
      <c r="S246" s="165">
        <v>293</v>
      </c>
      <c r="T246" s="165">
        <v>8</v>
      </c>
      <c r="U246" s="165">
        <v>42</v>
      </c>
      <c r="V246" s="165">
        <v>0</v>
      </c>
      <c r="W246" s="165">
        <v>2</v>
      </c>
      <c r="X246" s="165">
        <v>1</v>
      </c>
      <c r="Y246" s="165">
        <v>0</v>
      </c>
      <c r="Z246" s="189">
        <v>0</v>
      </c>
      <c r="AA246" s="184">
        <v>32</v>
      </c>
      <c r="AB246" s="175">
        <v>804</v>
      </c>
      <c r="AC246" s="174">
        <v>26</v>
      </c>
      <c r="AD246" s="174">
        <v>27</v>
      </c>
      <c r="AE246" s="174">
        <v>20</v>
      </c>
      <c r="AF246" s="174">
        <v>9</v>
      </c>
      <c r="AG246" s="174">
        <v>0</v>
      </c>
      <c r="AH246" s="174">
        <v>0</v>
      </c>
      <c r="AI246" s="174">
        <v>627</v>
      </c>
      <c r="AJ246" s="174">
        <v>54</v>
      </c>
      <c r="AK246" s="174">
        <v>26</v>
      </c>
      <c r="AL246" s="174">
        <v>15</v>
      </c>
      <c r="AM246" s="176">
        <v>127</v>
      </c>
    </row>
    <row r="247" spans="1:42" ht="41.25" customHeight="1">
      <c r="A247" s="164" t="s">
        <v>277</v>
      </c>
      <c r="B247" s="165" t="s">
        <v>274</v>
      </c>
      <c r="C247" s="165" t="s">
        <v>275</v>
      </c>
      <c r="D247" s="180">
        <v>581</v>
      </c>
      <c r="E247" s="188">
        <v>4</v>
      </c>
      <c r="F247" s="165">
        <v>0</v>
      </c>
      <c r="G247" s="165">
        <v>25</v>
      </c>
      <c r="H247" s="165">
        <v>0</v>
      </c>
      <c r="I247" s="165">
        <v>2</v>
      </c>
      <c r="J247" s="165">
        <v>18</v>
      </c>
      <c r="K247" s="165">
        <v>25</v>
      </c>
      <c r="L247" s="165">
        <v>9</v>
      </c>
      <c r="M247" s="165">
        <v>1</v>
      </c>
      <c r="N247" s="165">
        <v>0</v>
      </c>
      <c r="O247" s="165">
        <v>0</v>
      </c>
      <c r="P247" s="165">
        <v>0</v>
      </c>
      <c r="Q247" s="165">
        <v>22</v>
      </c>
      <c r="R247" s="165">
        <v>201</v>
      </c>
      <c r="S247" s="165">
        <v>198</v>
      </c>
      <c r="T247" s="165">
        <v>17</v>
      </c>
      <c r="U247" s="165">
        <v>58</v>
      </c>
      <c r="V247" s="165">
        <v>0</v>
      </c>
      <c r="W247" s="165">
        <v>0</v>
      </c>
      <c r="X247" s="165">
        <v>1</v>
      </c>
      <c r="Y247" s="165">
        <v>0</v>
      </c>
      <c r="Z247" s="189">
        <v>0</v>
      </c>
      <c r="AA247" s="184">
        <v>48</v>
      </c>
      <c r="AB247" s="175">
        <v>559</v>
      </c>
      <c r="AC247" s="174">
        <v>11</v>
      </c>
      <c r="AD247" s="174">
        <v>42</v>
      </c>
      <c r="AE247" s="174">
        <v>13</v>
      </c>
      <c r="AF247" s="174">
        <v>3</v>
      </c>
      <c r="AG247" s="174">
        <v>0</v>
      </c>
      <c r="AH247" s="174">
        <v>0</v>
      </c>
      <c r="AI247" s="174">
        <v>446</v>
      </c>
      <c r="AJ247" s="174">
        <v>10</v>
      </c>
      <c r="AK247" s="174">
        <v>16</v>
      </c>
      <c r="AL247" s="174">
        <v>18</v>
      </c>
      <c r="AM247" s="176">
        <v>76</v>
      </c>
      <c r="AN247" s="25"/>
      <c r="AO247" s="25"/>
      <c r="AP247" s="25"/>
    </row>
    <row r="248" spans="1:42" ht="41.25" customHeight="1">
      <c r="A248" s="164" t="s">
        <v>278</v>
      </c>
      <c r="B248" s="165" t="s">
        <v>274</v>
      </c>
      <c r="C248" s="165" t="s">
        <v>275</v>
      </c>
      <c r="D248" s="180">
        <v>111</v>
      </c>
      <c r="E248" s="188">
        <v>40</v>
      </c>
      <c r="F248" s="165">
        <v>0</v>
      </c>
      <c r="G248" s="165">
        <v>0</v>
      </c>
      <c r="H248" s="165">
        <v>0</v>
      </c>
      <c r="I248" s="165">
        <v>4</v>
      </c>
      <c r="J248" s="165">
        <v>0</v>
      </c>
      <c r="K248" s="165">
        <v>4</v>
      </c>
      <c r="L248" s="165">
        <v>0</v>
      </c>
      <c r="M248" s="165">
        <v>18</v>
      </c>
      <c r="N248" s="165">
        <v>0</v>
      </c>
      <c r="O248" s="165">
        <v>0</v>
      </c>
      <c r="P248" s="165">
        <v>0</v>
      </c>
      <c r="Q248" s="165">
        <v>1</v>
      </c>
      <c r="R248" s="165">
        <v>18</v>
      </c>
      <c r="S248" s="165">
        <v>23</v>
      </c>
      <c r="T248" s="165">
        <v>0</v>
      </c>
      <c r="U248" s="165">
        <v>1</v>
      </c>
      <c r="V248" s="165">
        <v>0</v>
      </c>
      <c r="W248" s="165">
        <v>0</v>
      </c>
      <c r="X248" s="165">
        <v>2</v>
      </c>
      <c r="Y248" s="165">
        <v>0</v>
      </c>
      <c r="Z248" s="189">
        <v>0</v>
      </c>
      <c r="AA248" s="184">
        <v>65</v>
      </c>
      <c r="AB248" s="175">
        <v>111</v>
      </c>
      <c r="AC248" s="174">
        <v>0</v>
      </c>
      <c r="AD248" s="174">
        <v>4</v>
      </c>
      <c r="AE248" s="174">
        <v>3</v>
      </c>
      <c r="AF248" s="174">
        <v>7</v>
      </c>
      <c r="AG248" s="174">
        <v>0</v>
      </c>
      <c r="AH248" s="174">
        <v>0</v>
      </c>
      <c r="AI248" s="174">
        <v>87</v>
      </c>
      <c r="AJ248" s="174">
        <v>1</v>
      </c>
      <c r="AK248" s="174">
        <v>3</v>
      </c>
      <c r="AL248" s="174">
        <v>6</v>
      </c>
      <c r="AM248" s="176">
        <v>8</v>
      </c>
    </row>
    <row r="249" spans="1:42" ht="41.25" customHeight="1">
      <c r="A249" s="164" t="s">
        <v>279</v>
      </c>
      <c r="B249" s="165" t="s">
        <v>274</v>
      </c>
      <c r="C249" s="165" t="s">
        <v>275</v>
      </c>
      <c r="D249" s="180">
        <v>630</v>
      </c>
      <c r="E249" s="188">
        <v>4</v>
      </c>
      <c r="F249" s="165">
        <v>0</v>
      </c>
      <c r="G249" s="165">
        <v>39</v>
      </c>
      <c r="H249" s="165">
        <v>0</v>
      </c>
      <c r="I249" s="165">
        <v>27</v>
      </c>
      <c r="J249" s="165">
        <v>9</v>
      </c>
      <c r="K249" s="165">
        <v>31</v>
      </c>
      <c r="L249" s="165">
        <v>0</v>
      </c>
      <c r="M249" s="165">
        <v>28</v>
      </c>
      <c r="N249" s="165">
        <v>1</v>
      </c>
      <c r="O249" s="165">
        <v>0</v>
      </c>
      <c r="P249" s="165">
        <v>0</v>
      </c>
      <c r="Q249" s="165">
        <v>3</v>
      </c>
      <c r="R249" s="165">
        <v>169</v>
      </c>
      <c r="S249" s="165">
        <v>153</v>
      </c>
      <c r="T249" s="165">
        <v>0</v>
      </c>
      <c r="U249" s="165">
        <v>161</v>
      </c>
      <c r="V249" s="165">
        <v>0</v>
      </c>
      <c r="W249" s="165">
        <v>5</v>
      </c>
      <c r="X249" s="165">
        <v>0</v>
      </c>
      <c r="Y249" s="165">
        <v>0</v>
      </c>
      <c r="Z249" s="189">
        <v>0</v>
      </c>
      <c r="AA249" s="184">
        <v>72</v>
      </c>
      <c r="AB249" s="175">
        <v>636</v>
      </c>
      <c r="AC249" s="174">
        <v>18</v>
      </c>
      <c r="AD249" s="174">
        <v>50</v>
      </c>
      <c r="AE249" s="174">
        <v>17</v>
      </c>
      <c r="AF249" s="174">
        <v>14</v>
      </c>
      <c r="AG249" s="174">
        <v>0</v>
      </c>
      <c r="AH249" s="174">
        <v>0</v>
      </c>
      <c r="AI249" s="174">
        <v>444</v>
      </c>
      <c r="AJ249" s="174">
        <v>26</v>
      </c>
      <c r="AK249" s="174">
        <v>48</v>
      </c>
      <c r="AL249" s="174">
        <v>19</v>
      </c>
      <c r="AM249" s="176">
        <v>111</v>
      </c>
      <c r="AN249" s="25"/>
      <c r="AO249" s="25"/>
      <c r="AP249" s="25"/>
    </row>
    <row r="250" spans="1:42" ht="41.25" customHeight="1">
      <c r="A250" s="164" t="s">
        <v>280</v>
      </c>
      <c r="B250" s="165" t="s">
        <v>274</v>
      </c>
      <c r="C250" s="165" t="s">
        <v>275</v>
      </c>
      <c r="D250" s="181">
        <v>1521</v>
      </c>
      <c r="E250" s="188">
        <v>15</v>
      </c>
      <c r="F250" s="165">
        <v>0</v>
      </c>
      <c r="G250" s="165">
        <v>55</v>
      </c>
      <c r="H250" s="165">
        <v>0</v>
      </c>
      <c r="I250" s="165">
        <v>2</v>
      </c>
      <c r="J250" s="165">
        <v>17</v>
      </c>
      <c r="K250" s="165">
        <v>51</v>
      </c>
      <c r="L250" s="165">
        <v>9</v>
      </c>
      <c r="M250" s="165">
        <v>99</v>
      </c>
      <c r="N250" s="165">
        <v>1</v>
      </c>
      <c r="O250" s="165">
        <v>2</v>
      </c>
      <c r="P250" s="165">
        <v>0</v>
      </c>
      <c r="Q250" s="165">
        <v>11</v>
      </c>
      <c r="R250" s="165">
        <v>761</v>
      </c>
      <c r="S250" s="165">
        <v>333</v>
      </c>
      <c r="T250" s="165">
        <v>8</v>
      </c>
      <c r="U250" s="165">
        <v>95</v>
      </c>
      <c r="V250" s="165">
        <v>60</v>
      </c>
      <c r="W250" s="165">
        <v>2</v>
      </c>
      <c r="X250" s="165">
        <v>0</v>
      </c>
      <c r="Y250" s="165">
        <v>0</v>
      </c>
      <c r="Z250" s="189">
        <v>0</v>
      </c>
      <c r="AA250" s="184">
        <v>67</v>
      </c>
      <c r="AB250" s="175">
        <v>1469</v>
      </c>
      <c r="AC250" s="174">
        <v>17</v>
      </c>
      <c r="AD250" s="174">
        <v>158</v>
      </c>
      <c r="AE250" s="174">
        <v>47</v>
      </c>
      <c r="AF250" s="174">
        <v>7</v>
      </c>
      <c r="AG250" s="174">
        <v>4</v>
      </c>
      <c r="AH250" s="174">
        <v>0</v>
      </c>
      <c r="AI250" s="174">
        <v>1106</v>
      </c>
      <c r="AJ250" s="174">
        <v>34</v>
      </c>
      <c r="AK250" s="174">
        <v>28</v>
      </c>
      <c r="AL250" s="174">
        <v>68</v>
      </c>
      <c r="AM250" s="176">
        <v>256</v>
      </c>
    </row>
    <row r="251" spans="1:42" ht="41.25" customHeight="1">
      <c r="A251" s="164" t="s">
        <v>281</v>
      </c>
      <c r="B251" s="165" t="s">
        <v>274</v>
      </c>
      <c r="C251" s="165" t="s">
        <v>275</v>
      </c>
      <c r="D251" s="181">
        <v>1644</v>
      </c>
      <c r="E251" s="188">
        <v>0</v>
      </c>
      <c r="F251" s="165">
        <v>10</v>
      </c>
      <c r="G251" s="165">
        <v>73</v>
      </c>
      <c r="H251" s="165">
        <v>0</v>
      </c>
      <c r="I251" s="165">
        <v>25</v>
      </c>
      <c r="J251" s="165">
        <v>80</v>
      </c>
      <c r="K251" s="165">
        <v>166</v>
      </c>
      <c r="L251" s="165">
        <v>45</v>
      </c>
      <c r="M251" s="165">
        <v>43</v>
      </c>
      <c r="N251" s="165">
        <v>6</v>
      </c>
      <c r="O251" s="165">
        <v>0</v>
      </c>
      <c r="P251" s="165">
        <v>0</v>
      </c>
      <c r="Q251" s="165">
        <v>44</v>
      </c>
      <c r="R251" s="165">
        <v>699</v>
      </c>
      <c r="S251" s="165">
        <v>173</v>
      </c>
      <c r="T251" s="165">
        <v>17</v>
      </c>
      <c r="U251" s="165">
        <v>241</v>
      </c>
      <c r="V251" s="165">
        <v>7</v>
      </c>
      <c r="W251" s="165">
        <v>12</v>
      </c>
      <c r="X251" s="165">
        <v>3</v>
      </c>
      <c r="Y251" s="165">
        <v>0</v>
      </c>
      <c r="Z251" s="189">
        <v>0</v>
      </c>
      <c r="AA251" s="184">
        <v>44</v>
      </c>
      <c r="AB251" s="175">
        <v>1625</v>
      </c>
      <c r="AC251" s="174">
        <v>34</v>
      </c>
      <c r="AD251" s="174">
        <v>120</v>
      </c>
      <c r="AE251" s="174">
        <v>27</v>
      </c>
      <c r="AF251" s="174">
        <v>20</v>
      </c>
      <c r="AG251" s="174">
        <v>1</v>
      </c>
      <c r="AH251" s="174">
        <v>0</v>
      </c>
      <c r="AI251" s="174">
        <v>1171</v>
      </c>
      <c r="AJ251" s="174">
        <v>111</v>
      </c>
      <c r="AK251" s="174">
        <v>77</v>
      </c>
      <c r="AL251" s="174">
        <v>64</v>
      </c>
      <c r="AM251" s="176">
        <v>292</v>
      </c>
    </row>
    <row r="252" spans="1:42" ht="41.25" customHeight="1">
      <c r="A252" s="164" t="s">
        <v>282</v>
      </c>
      <c r="B252" s="165" t="s">
        <v>274</v>
      </c>
      <c r="C252" s="165" t="s">
        <v>275</v>
      </c>
      <c r="D252" s="181">
        <v>3015</v>
      </c>
      <c r="E252" s="188">
        <v>39</v>
      </c>
      <c r="F252" s="165">
        <v>0</v>
      </c>
      <c r="G252" s="165">
        <v>69</v>
      </c>
      <c r="H252" s="165">
        <v>0</v>
      </c>
      <c r="I252" s="165">
        <v>65</v>
      </c>
      <c r="J252" s="165">
        <v>78</v>
      </c>
      <c r="K252" s="165">
        <v>477</v>
      </c>
      <c r="L252" s="165">
        <v>47</v>
      </c>
      <c r="M252" s="165">
        <v>179</v>
      </c>
      <c r="N252" s="165">
        <v>6</v>
      </c>
      <c r="O252" s="165">
        <v>5</v>
      </c>
      <c r="P252" s="165">
        <v>18</v>
      </c>
      <c r="Q252" s="165">
        <v>69</v>
      </c>
      <c r="R252" s="166">
        <v>1044</v>
      </c>
      <c r="S252" s="165">
        <v>530</v>
      </c>
      <c r="T252" s="165">
        <v>8</v>
      </c>
      <c r="U252" s="165">
        <v>178</v>
      </c>
      <c r="V252" s="165">
        <v>164</v>
      </c>
      <c r="W252" s="165">
        <v>30</v>
      </c>
      <c r="X252" s="165">
        <v>9</v>
      </c>
      <c r="Y252" s="165">
        <v>0</v>
      </c>
      <c r="Z252" s="189">
        <v>0</v>
      </c>
      <c r="AA252" s="184">
        <v>43</v>
      </c>
      <c r="AB252" s="175">
        <v>2916</v>
      </c>
      <c r="AC252" s="174">
        <v>75</v>
      </c>
      <c r="AD252" s="174">
        <v>265</v>
      </c>
      <c r="AE252" s="174">
        <v>54</v>
      </c>
      <c r="AF252" s="174">
        <v>31</v>
      </c>
      <c r="AG252" s="174">
        <v>4</v>
      </c>
      <c r="AH252" s="174">
        <v>0</v>
      </c>
      <c r="AI252" s="174">
        <v>2151</v>
      </c>
      <c r="AJ252" s="174">
        <v>174</v>
      </c>
      <c r="AK252" s="174">
        <v>113</v>
      </c>
      <c r="AL252" s="174">
        <v>49</v>
      </c>
      <c r="AM252" s="176">
        <v>568</v>
      </c>
      <c r="AN252" s="25"/>
      <c r="AO252" s="25"/>
      <c r="AP252" s="25"/>
    </row>
    <row r="253" spans="1:42" ht="41.25" customHeight="1">
      <c r="A253" s="164" t="s">
        <v>283</v>
      </c>
      <c r="B253" s="165" t="s">
        <v>274</v>
      </c>
      <c r="C253" s="165" t="s">
        <v>275</v>
      </c>
      <c r="D253" s="180">
        <v>272</v>
      </c>
      <c r="E253" s="188">
        <v>1</v>
      </c>
      <c r="F253" s="165">
        <v>0</v>
      </c>
      <c r="G253" s="165">
        <v>17</v>
      </c>
      <c r="H253" s="165">
        <v>0</v>
      </c>
      <c r="I253" s="165">
        <v>0</v>
      </c>
      <c r="J253" s="165">
        <v>0</v>
      </c>
      <c r="K253" s="165">
        <v>6</v>
      </c>
      <c r="L253" s="165">
        <v>7</v>
      </c>
      <c r="M253" s="165">
        <v>16</v>
      </c>
      <c r="N253" s="165">
        <v>0</v>
      </c>
      <c r="O253" s="165">
        <v>0</v>
      </c>
      <c r="P253" s="165">
        <v>0</v>
      </c>
      <c r="Q253" s="165">
        <v>14</v>
      </c>
      <c r="R253" s="165">
        <v>107</v>
      </c>
      <c r="S253" s="165">
        <v>37</v>
      </c>
      <c r="T253" s="165">
        <v>12</v>
      </c>
      <c r="U253" s="165">
        <v>52</v>
      </c>
      <c r="V253" s="165">
        <v>0</v>
      </c>
      <c r="W253" s="165">
        <v>2</v>
      </c>
      <c r="X253" s="165">
        <v>1</v>
      </c>
      <c r="Y253" s="165">
        <v>0</v>
      </c>
      <c r="Z253" s="189">
        <v>0</v>
      </c>
      <c r="AA253" s="184">
        <v>47</v>
      </c>
      <c r="AB253" s="175">
        <v>268</v>
      </c>
      <c r="AC253" s="174">
        <v>3</v>
      </c>
      <c r="AD253" s="174">
        <v>9</v>
      </c>
      <c r="AE253" s="174">
        <v>9</v>
      </c>
      <c r="AF253" s="174">
        <v>2</v>
      </c>
      <c r="AG253" s="174">
        <v>0</v>
      </c>
      <c r="AH253" s="174">
        <v>0</v>
      </c>
      <c r="AI253" s="174">
        <v>217</v>
      </c>
      <c r="AJ253" s="174">
        <v>4</v>
      </c>
      <c r="AK253" s="174">
        <v>16</v>
      </c>
      <c r="AL253" s="174">
        <v>8</v>
      </c>
      <c r="AM253" s="176">
        <v>25</v>
      </c>
    </row>
    <row r="254" spans="1:42" ht="41.25" customHeight="1">
      <c r="A254" s="164" t="s">
        <v>284</v>
      </c>
      <c r="B254" s="165" t="s">
        <v>274</v>
      </c>
      <c r="C254" s="165" t="s">
        <v>275</v>
      </c>
      <c r="D254" s="180">
        <v>738</v>
      </c>
      <c r="E254" s="188">
        <v>7</v>
      </c>
      <c r="F254" s="165">
        <v>0</v>
      </c>
      <c r="G254" s="165">
        <v>48</v>
      </c>
      <c r="H254" s="165">
        <v>1</v>
      </c>
      <c r="I254" s="165">
        <v>44</v>
      </c>
      <c r="J254" s="165">
        <v>43</v>
      </c>
      <c r="K254" s="165">
        <v>27</v>
      </c>
      <c r="L254" s="165">
        <v>1</v>
      </c>
      <c r="M254" s="165">
        <v>7</v>
      </c>
      <c r="N254" s="165">
        <v>1</v>
      </c>
      <c r="O254" s="165">
        <v>0</v>
      </c>
      <c r="P254" s="165">
        <v>0</v>
      </c>
      <c r="Q254" s="165">
        <v>4</v>
      </c>
      <c r="R254" s="165">
        <v>154</v>
      </c>
      <c r="S254" s="165">
        <v>245</v>
      </c>
      <c r="T254" s="165">
        <v>15</v>
      </c>
      <c r="U254" s="165">
        <v>134</v>
      </c>
      <c r="V254" s="165">
        <v>0</v>
      </c>
      <c r="W254" s="165">
        <v>1</v>
      </c>
      <c r="X254" s="165">
        <v>6</v>
      </c>
      <c r="Y254" s="165">
        <v>0</v>
      </c>
      <c r="Z254" s="189">
        <v>0</v>
      </c>
      <c r="AA254" s="184">
        <v>49</v>
      </c>
      <c r="AB254" s="175">
        <v>690</v>
      </c>
      <c r="AC254" s="174">
        <v>8</v>
      </c>
      <c r="AD254" s="174">
        <v>62</v>
      </c>
      <c r="AE254" s="174">
        <v>14</v>
      </c>
      <c r="AF254" s="174">
        <v>8</v>
      </c>
      <c r="AG254" s="174">
        <v>0</v>
      </c>
      <c r="AH254" s="174">
        <v>0</v>
      </c>
      <c r="AI254" s="174">
        <v>510</v>
      </c>
      <c r="AJ254" s="174">
        <v>22</v>
      </c>
      <c r="AK254" s="174">
        <v>39</v>
      </c>
      <c r="AL254" s="174">
        <v>27</v>
      </c>
      <c r="AM254" s="176">
        <v>106</v>
      </c>
      <c r="AN254" s="25"/>
      <c r="AO254" s="25"/>
      <c r="AP254" s="25"/>
    </row>
    <row r="255" spans="1:42" ht="41.25" customHeight="1">
      <c r="A255" s="164" t="s">
        <v>285</v>
      </c>
      <c r="B255" s="165" t="s">
        <v>274</v>
      </c>
      <c r="C255" s="165" t="s">
        <v>275</v>
      </c>
      <c r="D255" s="180">
        <v>54</v>
      </c>
      <c r="E255" s="188">
        <v>2</v>
      </c>
      <c r="F255" s="165">
        <v>0</v>
      </c>
      <c r="G255" s="165">
        <v>2</v>
      </c>
      <c r="H255" s="165">
        <v>0</v>
      </c>
      <c r="I255" s="165">
        <v>4</v>
      </c>
      <c r="J255" s="165">
        <v>0</v>
      </c>
      <c r="K255" s="165">
        <v>3</v>
      </c>
      <c r="L255" s="165">
        <v>1</v>
      </c>
      <c r="M255" s="165">
        <v>0</v>
      </c>
      <c r="N255" s="165">
        <v>1</v>
      </c>
      <c r="O255" s="165">
        <v>0</v>
      </c>
      <c r="P255" s="165">
        <v>0</v>
      </c>
      <c r="Q255" s="165">
        <v>0</v>
      </c>
      <c r="R255" s="165">
        <v>0</v>
      </c>
      <c r="S255" s="165">
        <v>30</v>
      </c>
      <c r="T255" s="165">
        <v>0</v>
      </c>
      <c r="U255" s="165">
        <v>10</v>
      </c>
      <c r="V255" s="165">
        <v>0</v>
      </c>
      <c r="W255" s="165">
        <v>0</v>
      </c>
      <c r="X255" s="165">
        <v>1</v>
      </c>
      <c r="Y255" s="165">
        <v>0</v>
      </c>
      <c r="Z255" s="189">
        <v>0</v>
      </c>
      <c r="AA255" s="184">
        <v>40</v>
      </c>
      <c r="AB255" s="175">
        <v>62</v>
      </c>
      <c r="AC255" s="174">
        <v>0</v>
      </c>
      <c r="AD255" s="174">
        <v>7</v>
      </c>
      <c r="AE255" s="174">
        <v>1</v>
      </c>
      <c r="AF255" s="174">
        <v>0</v>
      </c>
      <c r="AG255" s="174">
        <v>0</v>
      </c>
      <c r="AH255" s="174">
        <v>0</v>
      </c>
      <c r="AI255" s="174">
        <v>50</v>
      </c>
      <c r="AJ255" s="174">
        <v>0</v>
      </c>
      <c r="AK255" s="174">
        <v>2</v>
      </c>
      <c r="AL255" s="174">
        <v>2</v>
      </c>
      <c r="AM255" s="176">
        <v>8</v>
      </c>
    </row>
    <row r="256" spans="1:42" ht="41.25" customHeight="1">
      <c r="A256" s="164" t="s">
        <v>286</v>
      </c>
      <c r="B256" s="165" t="s">
        <v>274</v>
      </c>
      <c r="C256" s="165" t="s">
        <v>275</v>
      </c>
      <c r="D256" s="180">
        <v>25</v>
      </c>
      <c r="E256" s="188">
        <v>0</v>
      </c>
      <c r="F256" s="165">
        <v>0</v>
      </c>
      <c r="G256" s="165">
        <v>0</v>
      </c>
      <c r="H256" s="165">
        <v>0</v>
      </c>
      <c r="I256" s="165">
        <v>0</v>
      </c>
      <c r="J256" s="165">
        <v>1</v>
      </c>
      <c r="K256" s="165">
        <v>0</v>
      </c>
      <c r="L256" s="165">
        <v>1</v>
      </c>
      <c r="M256" s="165">
        <v>0</v>
      </c>
      <c r="N256" s="165">
        <v>0</v>
      </c>
      <c r="O256" s="165">
        <v>0</v>
      </c>
      <c r="P256" s="165">
        <v>0</v>
      </c>
      <c r="Q256" s="165">
        <v>1</v>
      </c>
      <c r="R256" s="165">
        <v>6</v>
      </c>
      <c r="S256" s="165">
        <v>15</v>
      </c>
      <c r="T256" s="165">
        <v>0</v>
      </c>
      <c r="U256" s="165">
        <v>0</v>
      </c>
      <c r="V256" s="165">
        <v>0</v>
      </c>
      <c r="W256" s="165">
        <v>0</v>
      </c>
      <c r="X256" s="165">
        <v>1</v>
      </c>
      <c r="Y256" s="165">
        <v>0</v>
      </c>
      <c r="Z256" s="189">
        <v>0</v>
      </c>
      <c r="AA256" s="184">
        <v>33</v>
      </c>
      <c r="AB256" s="175">
        <v>26</v>
      </c>
      <c r="AC256" s="174">
        <v>0</v>
      </c>
      <c r="AD256" s="174">
        <v>0</v>
      </c>
      <c r="AE256" s="174">
        <v>1</v>
      </c>
      <c r="AF256" s="174">
        <v>0</v>
      </c>
      <c r="AG256" s="174">
        <v>0</v>
      </c>
      <c r="AH256" s="174">
        <v>0</v>
      </c>
      <c r="AI256" s="174">
        <v>19</v>
      </c>
      <c r="AJ256" s="174">
        <v>4</v>
      </c>
      <c r="AK256" s="174">
        <v>1</v>
      </c>
      <c r="AL256" s="174">
        <v>1</v>
      </c>
      <c r="AM256" s="176">
        <v>5</v>
      </c>
    </row>
    <row r="257" spans="1:42" ht="41.25" customHeight="1">
      <c r="A257" s="164" t="s">
        <v>287</v>
      </c>
      <c r="B257" s="165" t="s">
        <v>274</v>
      </c>
      <c r="C257" s="165" t="s">
        <v>275</v>
      </c>
      <c r="D257" s="180">
        <v>762</v>
      </c>
      <c r="E257" s="188">
        <v>2</v>
      </c>
      <c r="F257" s="165">
        <v>0</v>
      </c>
      <c r="G257" s="165">
        <v>0</v>
      </c>
      <c r="H257" s="165">
        <v>0</v>
      </c>
      <c r="I257" s="165">
        <v>14</v>
      </c>
      <c r="J257" s="165">
        <v>13</v>
      </c>
      <c r="K257" s="165">
        <v>29</v>
      </c>
      <c r="L257" s="165">
        <v>1</v>
      </c>
      <c r="M257" s="165">
        <v>6</v>
      </c>
      <c r="N257" s="165">
        <v>3</v>
      </c>
      <c r="O257" s="165">
        <v>0</v>
      </c>
      <c r="P257" s="165">
        <v>0</v>
      </c>
      <c r="Q257" s="165">
        <v>14</v>
      </c>
      <c r="R257" s="165">
        <v>243</v>
      </c>
      <c r="S257" s="165">
        <v>105</v>
      </c>
      <c r="T257" s="165">
        <v>36</v>
      </c>
      <c r="U257" s="165">
        <v>277</v>
      </c>
      <c r="V257" s="165">
        <v>1</v>
      </c>
      <c r="W257" s="165">
        <v>18</v>
      </c>
      <c r="X257" s="165">
        <v>0</v>
      </c>
      <c r="Y257" s="165">
        <v>0</v>
      </c>
      <c r="Z257" s="189">
        <v>0</v>
      </c>
      <c r="AA257" s="184">
        <v>42</v>
      </c>
      <c r="AB257" s="175">
        <v>773</v>
      </c>
      <c r="AC257" s="174">
        <v>10</v>
      </c>
      <c r="AD257" s="174">
        <v>24</v>
      </c>
      <c r="AE257" s="174">
        <v>6</v>
      </c>
      <c r="AF257" s="174">
        <v>5</v>
      </c>
      <c r="AG257" s="174">
        <v>0</v>
      </c>
      <c r="AH257" s="174">
        <v>0</v>
      </c>
      <c r="AI257" s="174">
        <v>617</v>
      </c>
      <c r="AJ257" s="174">
        <v>57</v>
      </c>
      <c r="AK257" s="174">
        <v>34</v>
      </c>
      <c r="AL257" s="174">
        <v>20</v>
      </c>
      <c r="AM257" s="176">
        <v>97</v>
      </c>
    </row>
    <row r="258" spans="1:42" ht="41.25" customHeight="1">
      <c r="A258" s="164" t="s">
        <v>288</v>
      </c>
      <c r="B258" s="165" t="s">
        <v>274</v>
      </c>
      <c r="C258" s="165" t="s">
        <v>275</v>
      </c>
      <c r="D258" s="180">
        <v>798</v>
      </c>
      <c r="E258" s="188">
        <v>5</v>
      </c>
      <c r="F258" s="165">
        <v>1</v>
      </c>
      <c r="G258" s="165">
        <v>42</v>
      </c>
      <c r="H258" s="165">
        <v>0</v>
      </c>
      <c r="I258" s="165">
        <v>7</v>
      </c>
      <c r="J258" s="165">
        <v>12</v>
      </c>
      <c r="K258" s="165">
        <v>22</v>
      </c>
      <c r="L258" s="165">
        <v>6</v>
      </c>
      <c r="M258" s="165">
        <v>5</v>
      </c>
      <c r="N258" s="165">
        <v>0</v>
      </c>
      <c r="O258" s="165">
        <v>2</v>
      </c>
      <c r="P258" s="165">
        <v>1</v>
      </c>
      <c r="Q258" s="165">
        <v>12</v>
      </c>
      <c r="R258" s="165">
        <v>443</v>
      </c>
      <c r="S258" s="165">
        <v>124</v>
      </c>
      <c r="T258" s="165">
        <v>37</v>
      </c>
      <c r="U258" s="165">
        <v>60</v>
      </c>
      <c r="V258" s="165">
        <v>1</v>
      </c>
      <c r="W258" s="165">
        <v>11</v>
      </c>
      <c r="X258" s="165">
        <v>7</v>
      </c>
      <c r="Y258" s="165">
        <v>0</v>
      </c>
      <c r="Z258" s="189">
        <v>0</v>
      </c>
      <c r="AA258" s="184">
        <v>51</v>
      </c>
      <c r="AB258" s="175">
        <v>738</v>
      </c>
      <c r="AC258" s="174">
        <v>18</v>
      </c>
      <c r="AD258" s="174">
        <v>59</v>
      </c>
      <c r="AE258" s="174">
        <v>16</v>
      </c>
      <c r="AF258" s="174">
        <v>16</v>
      </c>
      <c r="AG258" s="174">
        <v>0</v>
      </c>
      <c r="AH258" s="174">
        <v>0</v>
      </c>
      <c r="AI258" s="174">
        <v>572</v>
      </c>
      <c r="AJ258" s="174">
        <v>20</v>
      </c>
      <c r="AK258" s="174">
        <v>7</v>
      </c>
      <c r="AL258" s="174">
        <v>30</v>
      </c>
      <c r="AM258" s="176">
        <v>113</v>
      </c>
    </row>
    <row r="259" spans="1:42" ht="41.25" customHeight="1">
      <c r="A259" s="164" t="s">
        <v>289</v>
      </c>
      <c r="B259" s="165" t="s">
        <v>274</v>
      </c>
      <c r="C259" s="165" t="s">
        <v>275</v>
      </c>
      <c r="D259" s="180">
        <v>611</v>
      </c>
      <c r="E259" s="188">
        <v>9</v>
      </c>
      <c r="F259" s="165">
        <v>0</v>
      </c>
      <c r="G259" s="165">
        <v>45</v>
      </c>
      <c r="H259" s="165">
        <v>0</v>
      </c>
      <c r="I259" s="165">
        <v>6</v>
      </c>
      <c r="J259" s="165">
        <v>28</v>
      </c>
      <c r="K259" s="165">
        <v>46</v>
      </c>
      <c r="L259" s="165">
        <v>10</v>
      </c>
      <c r="M259" s="165">
        <v>13</v>
      </c>
      <c r="N259" s="165">
        <v>0</v>
      </c>
      <c r="O259" s="165">
        <v>2</v>
      </c>
      <c r="P259" s="165">
        <v>0</v>
      </c>
      <c r="Q259" s="165">
        <v>4</v>
      </c>
      <c r="R259" s="165">
        <v>124</v>
      </c>
      <c r="S259" s="165">
        <v>242</v>
      </c>
      <c r="T259" s="165">
        <v>5</v>
      </c>
      <c r="U259" s="165">
        <v>74</v>
      </c>
      <c r="V259" s="165">
        <v>0</v>
      </c>
      <c r="W259" s="165">
        <v>1</v>
      </c>
      <c r="X259" s="165">
        <v>2</v>
      </c>
      <c r="Y259" s="165">
        <v>0</v>
      </c>
      <c r="Z259" s="189">
        <v>0</v>
      </c>
      <c r="AA259" s="184">
        <v>60</v>
      </c>
      <c r="AB259" s="175">
        <v>601</v>
      </c>
      <c r="AC259" s="174">
        <v>16</v>
      </c>
      <c r="AD259" s="174">
        <v>58</v>
      </c>
      <c r="AE259" s="174">
        <v>25</v>
      </c>
      <c r="AF259" s="174">
        <v>16</v>
      </c>
      <c r="AG259" s="174">
        <v>0</v>
      </c>
      <c r="AH259" s="174">
        <v>0</v>
      </c>
      <c r="AI259" s="174">
        <v>417</v>
      </c>
      <c r="AJ259" s="174">
        <v>23</v>
      </c>
      <c r="AK259" s="174">
        <v>18</v>
      </c>
      <c r="AL259" s="174">
        <v>28</v>
      </c>
      <c r="AM259" s="176">
        <v>122</v>
      </c>
      <c r="AN259" s="25"/>
      <c r="AO259" s="25"/>
      <c r="AP259" s="25"/>
    </row>
    <row r="260" spans="1:42" ht="41.25" customHeight="1">
      <c r="A260" s="164" t="s">
        <v>290</v>
      </c>
      <c r="B260" s="165" t="s">
        <v>274</v>
      </c>
      <c r="C260" s="165" t="s">
        <v>275</v>
      </c>
      <c r="D260" s="181">
        <v>49616</v>
      </c>
      <c r="E260" s="188">
        <v>78</v>
      </c>
      <c r="F260" s="165">
        <v>15</v>
      </c>
      <c r="G260" s="165">
        <v>730</v>
      </c>
      <c r="H260" s="165">
        <v>19</v>
      </c>
      <c r="I260" s="165">
        <v>476</v>
      </c>
      <c r="J260" s="165">
        <v>896</v>
      </c>
      <c r="K260" s="166">
        <v>2914</v>
      </c>
      <c r="L260" s="165">
        <v>426</v>
      </c>
      <c r="M260" s="165">
        <v>719</v>
      </c>
      <c r="N260" s="165">
        <v>332</v>
      </c>
      <c r="O260" s="165">
        <v>74</v>
      </c>
      <c r="P260" s="165">
        <v>94</v>
      </c>
      <c r="Q260" s="166">
        <v>1590</v>
      </c>
      <c r="R260" s="166">
        <v>32812</v>
      </c>
      <c r="S260" s="166">
        <v>3370</v>
      </c>
      <c r="T260" s="165">
        <v>597</v>
      </c>
      <c r="U260" s="166">
        <v>3671</v>
      </c>
      <c r="V260" s="165">
        <v>77</v>
      </c>
      <c r="W260" s="165">
        <v>541</v>
      </c>
      <c r="X260" s="165">
        <v>185</v>
      </c>
      <c r="Y260" s="165">
        <v>0</v>
      </c>
      <c r="Z260" s="189">
        <v>0</v>
      </c>
      <c r="AA260" s="184">
        <v>46</v>
      </c>
      <c r="AB260" s="175">
        <v>47474</v>
      </c>
      <c r="AC260" s="174">
        <v>351</v>
      </c>
      <c r="AD260" s="174">
        <v>2372</v>
      </c>
      <c r="AE260" s="174">
        <v>510</v>
      </c>
      <c r="AF260" s="174">
        <v>812</v>
      </c>
      <c r="AG260" s="174">
        <v>22</v>
      </c>
      <c r="AH260" s="174">
        <v>0</v>
      </c>
      <c r="AI260" s="174">
        <v>38037</v>
      </c>
      <c r="AJ260" s="174">
        <v>2543</v>
      </c>
      <c r="AK260" s="174">
        <v>1581</v>
      </c>
      <c r="AL260" s="174">
        <v>1246</v>
      </c>
      <c r="AM260" s="176">
        <v>5776</v>
      </c>
    </row>
    <row r="261" spans="1:42" ht="41.25" customHeight="1">
      <c r="A261" s="164" t="s">
        <v>291</v>
      </c>
      <c r="B261" s="165" t="s">
        <v>274</v>
      </c>
      <c r="C261" s="165" t="s">
        <v>275</v>
      </c>
      <c r="D261" s="180">
        <v>691</v>
      </c>
      <c r="E261" s="188">
        <v>35</v>
      </c>
      <c r="F261" s="165">
        <v>0</v>
      </c>
      <c r="G261" s="165">
        <v>6</v>
      </c>
      <c r="H261" s="165">
        <v>2</v>
      </c>
      <c r="I261" s="165">
        <v>12</v>
      </c>
      <c r="J261" s="165">
        <v>11</v>
      </c>
      <c r="K261" s="165">
        <v>29</v>
      </c>
      <c r="L261" s="165">
        <v>6</v>
      </c>
      <c r="M261" s="165">
        <v>38</v>
      </c>
      <c r="N261" s="165">
        <v>3</v>
      </c>
      <c r="O261" s="165">
        <v>1</v>
      </c>
      <c r="P261" s="165">
        <v>1</v>
      </c>
      <c r="Q261" s="165">
        <v>4</v>
      </c>
      <c r="R261" s="165">
        <v>338</v>
      </c>
      <c r="S261" s="165">
        <v>74</v>
      </c>
      <c r="T261" s="165">
        <v>5</v>
      </c>
      <c r="U261" s="165">
        <v>115</v>
      </c>
      <c r="V261" s="165">
        <v>9</v>
      </c>
      <c r="W261" s="165">
        <v>0</v>
      </c>
      <c r="X261" s="165">
        <v>2</v>
      </c>
      <c r="Y261" s="165">
        <v>0</v>
      </c>
      <c r="Z261" s="189">
        <v>0</v>
      </c>
      <c r="AA261" s="184">
        <v>45</v>
      </c>
      <c r="AB261" s="175">
        <v>680</v>
      </c>
      <c r="AC261" s="174">
        <v>10</v>
      </c>
      <c r="AD261" s="174">
        <v>90</v>
      </c>
      <c r="AE261" s="174">
        <v>12</v>
      </c>
      <c r="AF261" s="174">
        <v>6</v>
      </c>
      <c r="AG261" s="174">
        <v>1</v>
      </c>
      <c r="AH261" s="174">
        <v>0</v>
      </c>
      <c r="AI261" s="174">
        <v>456</v>
      </c>
      <c r="AJ261" s="174">
        <v>57</v>
      </c>
      <c r="AK261" s="174">
        <v>15</v>
      </c>
      <c r="AL261" s="174">
        <v>33</v>
      </c>
      <c r="AM261" s="176">
        <v>169</v>
      </c>
      <c r="AN261" s="25"/>
      <c r="AO261" s="25"/>
      <c r="AP261" s="25"/>
    </row>
    <row r="262" spans="1:42" ht="41.25" customHeight="1">
      <c r="A262" s="164" t="s">
        <v>292</v>
      </c>
      <c r="B262" s="165" t="s">
        <v>274</v>
      </c>
      <c r="C262" s="165" t="s">
        <v>275</v>
      </c>
      <c r="D262" s="180">
        <v>419</v>
      </c>
      <c r="E262" s="188">
        <v>2</v>
      </c>
      <c r="F262" s="165">
        <v>0</v>
      </c>
      <c r="G262" s="165">
        <v>6</v>
      </c>
      <c r="H262" s="165">
        <v>12</v>
      </c>
      <c r="I262" s="165">
        <v>4</v>
      </c>
      <c r="J262" s="165">
        <v>54</v>
      </c>
      <c r="K262" s="165">
        <v>12</v>
      </c>
      <c r="L262" s="165">
        <v>0</v>
      </c>
      <c r="M262" s="165">
        <v>7</v>
      </c>
      <c r="N262" s="165">
        <v>0</v>
      </c>
      <c r="O262" s="165">
        <v>0</v>
      </c>
      <c r="P262" s="165">
        <v>0</v>
      </c>
      <c r="Q262" s="165">
        <v>7</v>
      </c>
      <c r="R262" s="165">
        <v>251</v>
      </c>
      <c r="S262" s="165">
        <v>47</v>
      </c>
      <c r="T262" s="165">
        <v>0</v>
      </c>
      <c r="U262" s="165">
        <v>14</v>
      </c>
      <c r="V262" s="165">
        <v>0</v>
      </c>
      <c r="W262" s="165">
        <v>2</v>
      </c>
      <c r="X262" s="165">
        <v>1</v>
      </c>
      <c r="Y262" s="165">
        <v>0</v>
      </c>
      <c r="Z262" s="189">
        <v>0</v>
      </c>
      <c r="AA262" s="184">
        <v>61</v>
      </c>
      <c r="AB262" s="175">
        <v>396</v>
      </c>
      <c r="AC262" s="174">
        <v>5</v>
      </c>
      <c r="AD262" s="174">
        <v>19</v>
      </c>
      <c r="AE262" s="174">
        <v>8</v>
      </c>
      <c r="AF262" s="174">
        <v>13</v>
      </c>
      <c r="AG262" s="174">
        <v>0</v>
      </c>
      <c r="AH262" s="174">
        <v>0</v>
      </c>
      <c r="AI262" s="174">
        <v>295</v>
      </c>
      <c r="AJ262" s="174">
        <v>32</v>
      </c>
      <c r="AK262" s="174">
        <v>9</v>
      </c>
      <c r="AL262" s="174">
        <v>15</v>
      </c>
      <c r="AM262" s="176">
        <v>64</v>
      </c>
    </row>
    <row r="263" spans="1:42" ht="41.25" customHeight="1">
      <c r="A263" s="164" t="s">
        <v>293</v>
      </c>
      <c r="B263" s="165" t="s">
        <v>274</v>
      </c>
      <c r="C263" s="165" t="s">
        <v>275</v>
      </c>
      <c r="D263" s="180">
        <v>256</v>
      </c>
      <c r="E263" s="188">
        <v>3</v>
      </c>
      <c r="F263" s="165">
        <v>0</v>
      </c>
      <c r="G263" s="165">
        <v>10</v>
      </c>
      <c r="H263" s="165">
        <v>0</v>
      </c>
      <c r="I263" s="165">
        <v>0</v>
      </c>
      <c r="J263" s="165">
        <v>6</v>
      </c>
      <c r="K263" s="165">
        <v>37</v>
      </c>
      <c r="L263" s="165">
        <v>5</v>
      </c>
      <c r="M263" s="165">
        <v>8</v>
      </c>
      <c r="N263" s="165">
        <v>0</v>
      </c>
      <c r="O263" s="165">
        <v>0</v>
      </c>
      <c r="P263" s="165">
        <v>0</v>
      </c>
      <c r="Q263" s="165">
        <v>2</v>
      </c>
      <c r="R263" s="165">
        <v>48</v>
      </c>
      <c r="S263" s="165">
        <v>92</v>
      </c>
      <c r="T263" s="165">
        <v>0</v>
      </c>
      <c r="U263" s="165">
        <v>42</v>
      </c>
      <c r="V263" s="165">
        <v>1</v>
      </c>
      <c r="W263" s="165">
        <v>1</v>
      </c>
      <c r="X263" s="165">
        <v>1</v>
      </c>
      <c r="Y263" s="165">
        <v>0</v>
      </c>
      <c r="Z263" s="189">
        <v>0</v>
      </c>
      <c r="AA263" s="184">
        <v>43</v>
      </c>
      <c r="AB263" s="175">
        <v>248</v>
      </c>
      <c r="AC263" s="174">
        <v>13</v>
      </c>
      <c r="AD263" s="174">
        <v>22</v>
      </c>
      <c r="AE263" s="174">
        <v>7</v>
      </c>
      <c r="AF263" s="174">
        <v>3</v>
      </c>
      <c r="AG263" s="174">
        <v>0</v>
      </c>
      <c r="AH263" s="174">
        <v>0</v>
      </c>
      <c r="AI263" s="174">
        <v>187</v>
      </c>
      <c r="AJ263" s="174">
        <v>8</v>
      </c>
      <c r="AK263" s="174">
        <v>3</v>
      </c>
      <c r="AL263" s="174">
        <v>5</v>
      </c>
      <c r="AM263" s="176">
        <v>50</v>
      </c>
      <c r="AN263" s="25"/>
      <c r="AO263" s="25"/>
      <c r="AP263" s="25"/>
    </row>
    <row r="264" spans="1:42" ht="41.25" customHeight="1">
      <c r="A264" s="164" t="s">
        <v>294</v>
      </c>
      <c r="B264" s="165" t="s">
        <v>274</v>
      </c>
      <c r="C264" s="165" t="s">
        <v>275</v>
      </c>
      <c r="D264" s="180">
        <v>618</v>
      </c>
      <c r="E264" s="188">
        <v>0</v>
      </c>
      <c r="F264" s="165">
        <v>0</v>
      </c>
      <c r="G264" s="165">
        <v>46</v>
      </c>
      <c r="H264" s="165">
        <v>0</v>
      </c>
      <c r="I264" s="165">
        <v>0</v>
      </c>
      <c r="J264" s="165">
        <v>27</v>
      </c>
      <c r="K264" s="165">
        <v>4</v>
      </c>
      <c r="L264" s="165">
        <v>0</v>
      </c>
      <c r="M264" s="165">
        <v>4</v>
      </c>
      <c r="N264" s="165">
        <v>0</v>
      </c>
      <c r="O264" s="165">
        <v>2</v>
      </c>
      <c r="P264" s="165">
        <v>0</v>
      </c>
      <c r="Q264" s="165">
        <v>1</v>
      </c>
      <c r="R264" s="165">
        <v>499</v>
      </c>
      <c r="S264" s="165">
        <v>32</v>
      </c>
      <c r="T264" s="165">
        <v>0</v>
      </c>
      <c r="U264" s="165">
        <v>2</v>
      </c>
      <c r="V264" s="165">
        <v>0</v>
      </c>
      <c r="W264" s="165">
        <v>0</v>
      </c>
      <c r="X264" s="165">
        <v>1</v>
      </c>
      <c r="Y264" s="165">
        <v>0</v>
      </c>
      <c r="Z264" s="189">
        <v>0</v>
      </c>
      <c r="AA264" s="184">
        <v>40</v>
      </c>
      <c r="AB264" s="175">
        <v>615</v>
      </c>
      <c r="AC264" s="174">
        <v>13</v>
      </c>
      <c r="AD264" s="174">
        <v>48</v>
      </c>
      <c r="AE264" s="174">
        <v>6</v>
      </c>
      <c r="AF264" s="174">
        <v>5</v>
      </c>
      <c r="AG264" s="174">
        <v>0</v>
      </c>
      <c r="AH264" s="174">
        <v>0</v>
      </c>
      <c r="AI264" s="174">
        <v>416</v>
      </c>
      <c r="AJ264" s="174">
        <v>9</v>
      </c>
      <c r="AK264" s="174">
        <v>49</v>
      </c>
      <c r="AL264" s="174">
        <v>69</v>
      </c>
      <c r="AM264" s="176">
        <v>76</v>
      </c>
    </row>
    <row r="265" spans="1:42" ht="41.25" customHeight="1">
      <c r="A265" s="164" t="s">
        <v>295</v>
      </c>
      <c r="B265" s="165" t="s">
        <v>274</v>
      </c>
      <c r="C265" s="165" t="s">
        <v>275</v>
      </c>
      <c r="D265" s="181">
        <v>5015</v>
      </c>
      <c r="E265" s="188">
        <v>11</v>
      </c>
      <c r="F265" s="165">
        <v>222</v>
      </c>
      <c r="G265" s="165">
        <v>397</v>
      </c>
      <c r="H265" s="165">
        <v>6</v>
      </c>
      <c r="I265" s="165">
        <v>73</v>
      </c>
      <c r="J265" s="165">
        <v>149</v>
      </c>
      <c r="K265" s="165">
        <v>141</v>
      </c>
      <c r="L265" s="165">
        <v>52</v>
      </c>
      <c r="M265" s="165">
        <v>24</v>
      </c>
      <c r="N265" s="165">
        <v>11</v>
      </c>
      <c r="O265" s="165">
        <v>0</v>
      </c>
      <c r="P265" s="165">
        <v>2</v>
      </c>
      <c r="Q265" s="165">
        <v>141</v>
      </c>
      <c r="R265" s="166">
        <v>2620</v>
      </c>
      <c r="S265" s="165">
        <v>583</v>
      </c>
      <c r="T265" s="165">
        <v>25</v>
      </c>
      <c r="U265" s="165">
        <v>507</v>
      </c>
      <c r="V265" s="165">
        <v>5</v>
      </c>
      <c r="W265" s="165">
        <v>27</v>
      </c>
      <c r="X265" s="165">
        <v>19</v>
      </c>
      <c r="Y265" s="165">
        <v>0</v>
      </c>
      <c r="Z265" s="189">
        <v>0</v>
      </c>
      <c r="AA265" s="184">
        <v>66</v>
      </c>
      <c r="AB265" s="175">
        <v>4764</v>
      </c>
      <c r="AC265" s="174">
        <v>64</v>
      </c>
      <c r="AD265" s="174">
        <v>397</v>
      </c>
      <c r="AE265" s="174">
        <v>113</v>
      </c>
      <c r="AF265" s="174">
        <v>101</v>
      </c>
      <c r="AG265" s="174">
        <v>10</v>
      </c>
      <c r="AH265" s="174">
        <v>0</v>
      </c>
      <c r="AI265" s="174">
        <v>3696</v>
      </c>
      <c r="AJ265" s="174">
        <v>135</v>
      </c>
      <c r="AK265" s="174">
        <v>103</v>
      </c>
      <c r="AL265" s="174">
        <v>145</v>
      </c>
      <c r="AM265" s="176">
        <v>709</v>
      </c>
    </row>
    <row r="266" spans="1:42" ht="41.25" customHeight="1">
      <c r="A266" s="164" t="s">
        <v>296</v>
      </c>
      <c r="B266" s="165" t="s">
        <v>274</v>
      </c>
      <c r="C266" s="165" t="s">
        <v>275</v>
      </c>
      <c r="D266" s="180">
        <v>99</v>
      </c>
      <c r="E266" s="188">
        <v>0</v>
      </c>
      <c r="F266" s="165">
        <v>0</v>
      </c>
      <c r="G266" s="165">
        <v>24</v>
      </c>
      <c r="H266" s="165">
        <v>0</v>
      </c>
      <c r="I266" s="165">
        <v>3</v>
      </c>
      <c r="J266" s="165">
        <v>3</v>
      </c>
      <c r="K266" s="165">
        <v>0</v>
      </c>
      <c r="L266" s="165">
        <v>1</v>
      </c>
      <c r="M266" s="165">
        <v>0</v>
      </c>
      <c r="N266" s="165">
        <v>0</v>
      </c>
      <c r="O266" s="165">
        <v>0</v>
      </c>
      <c r="P266" s="165">
        <v>0</v>
      </c>
      <c r="Q266" s="165">
        <v>0</v>
      </c>
      <c r="R266" s="165">
        <v>21</v>
      </c>
      <c r="S266" s="165">
        <v>39</v>
      </c>
      <c r="T266" s="165">
        <v>0</v>
      </c>
      <c r="U266" s="165">
        <v>6</v>
      </c>
      <c r="V266" s="165">
        <v>0</v>
      </c>
      <c r="W266" s="165">
        <v>0</v>
      </c>
      <c r="X266" s="165">
        <v>2</v>
      </c>
      <c r="Y266" s="165">
        <v>0</v>
      </c>
      <c r="Z266" s="189">
        <v>0</v>
      </c>
      <c r="AA266" s="184">
        <v>52</v>
      </c>
      <c r="AB266" s="175">
        <v>96</v>
      </c>
      <c r="AC266" s="174">
        <v>0</v>
      </c>
      <c r="AD266" s="174">
        <v>8</v>
      </c>
      <c r="AE266" s="174">
        <v>6</v>
      </c>
      <c r="AF266" s="174">
        <v>2</v>
      </c>
      <c r="AG266" s="174">
        <v>0</v>
      </c>
      <c r="AH266" s="174">
        <v>0</v>
      </c>
      <c r="AI266" s="174">
        <v>71</v>
      </c>
      <c r="AJ266" s="174">
        <v>1</v>
      </c>
      <c r="AK266" s="174">
        <v>0</v>
      </c>
      <c r="AL266" s="174">
        <v>8</v>
      </c>
      <c r="AM266" s="176">
        <v>15</v>
      </c>
    </row>
    <row r="267" spans="1:42" ht="41.25" customHeight="1">
      <c r="A267" s="164" t="s">
        <v>297</v>
      </c>
      <c r="B267" s="165" t="s">
        <v>274</v>
      </c>
      <c r="C267" s="165" t="s">
        <v>275</v>
      </c>
      <c r="D267" s="180">
        <v>698</v>
      </c>
      <c r="E267" s="188">
        <v>4</v>
      </c>
      <c r="F267" s="165">
        <v>0</v>
      </c>
      <c r="G267" s="165">
        <v>205</v>
      </c>
      <c r="H267" s="165">
        <v>0</v>
      </c>
      <c r="I267" s="165">
        <v>0</v>
      </c>
      <c r="J267" s="165">
        <v>4</v>
      </c>
      <c r="K267" s="165">
        <v>2</v>
      </c>
      <c r="L267" s="165">
        <v>1</v>
      </c>
      <c r="M267" s="165">
        <v>4</v>
      </c>
      <c r="N267" s="165">
        <v>0</v>
      </c>
      <c r="O267" s="165">
        <v>0</v>
      </c>
      <c r="P267" s="165">
        <v>0</v>
      </c>
      <c r="Q267" s="165">
        <v>0</v>
      </c>
      <c r="R267" s="165">
        <v>412</v>
      </c>
      <c r="S267" s="165">
        <v>55</v>
      </c>
      <c r="T267" s="165">
        <v>0</v>
      </c>
      <c r="U267" s="165">
        <v>2</v>
      </c>
      <c r="V267" s="165">
        <v>0</v>
      </c>
      <c r="W267" s="165">
        <v>6</v>
      </c>
      <c r="X267" s="165">
        <v>3</v>
      </c>
      <c r="Y267" s="165">
        <v>0</v>
      </c>
      <c r="Z267" s="189">
        <v>0</v>
      </c>
      <c r="AA267" s="184">
        <v>69</v>
      </c>
      <c r="AB267" s="175">
        <v>655</v>
      </c>
      <c r="AC267" s="174">
        <v>6</v>
      </c>
      <c r="AD267" s="174">
        <v>36</v>
      </c>
      <c r="AE267" s="174">
        <v>18</v>
      </c>
      <c r="AF267" s="174">
        <v>11</v>
      </c>
      <c r="AG267" s="174">
        <v>15</v>
      </c>
      <c r="AH267" s="174">
        <v>0</v>
      </c>
      <c r="AI267" s="174">
        <v>518</v>
      </c>
      <c r="AJ267" s="174">
        <v>13</v>
      </c>
      <c r="AK267" s="174">
        <v>2</v>
      </c>
      <c r="AL267" s="174">
        <v>36</v>
      </c>
      <c r="AM267" s="176">
        <v>73</v>
      </c>
      <c r="AN267" s="25"/>
      <c r="AO267" s="25"/>
      <c r="AP267" s="25"/>
    </row>
    <row r="268" spans="1:42" ht="41.25" customHeight="1">
      <c r="A268" s="164" t="s">
        <v>298</v>
      </c>
      <c r="B268" s="165" t="s">
        <v>274</v>
      </c>
      <c r="C268" s="165" t="s">
        <v>275</v>
      </c>
      <c r="D268" s="180">
        <v>438</v>
      </c>
      <c r="E268" s="188">
        <v>15</v>
      </c>
      <c r="F268" s="165">
        <v>0</v>
      </c>
      <c r="G268" s="165">
        <v>25</v>
      </c>
      <c r="H268" s="165">
        <v>0</v>
      </c>
      <c r="I268" s="165">
        <v>10</v>
      </c>
      <c r="J268" s="165">
        <v>11</v>
      </c>
      <c r="K268" s="165">
        <v>19</v>
      </c>
      <c r="L268" s="165">
        <v>5</v>
      </c>
      <c r="M268" s="165">
        <v>8</v>
      </c>
      <c r="N268" s="165">
        <v>1</v>
      </c>
      <c r="O268" s="165">
        <v>0</v>
      </c>
      <c r="P268" s="165">
        <v>0</v>
      </c>
      <c r="Q268" s="165">
        <v>5</v>
      </c>
      <c r="R268" s="165">
        <v>208</v>
      </c>
      <c r="S268" s="165">
        <v>58</v>
      </c>
      <c r="T268" s="165">
        <v>10</v>
      </c>
      <c r="U268" s="165">
        <v>52</v>
      </c>
      <c r="V268" s="165">
        <v>0</v>
      </c>
      <c r="W268" s="165">
        <v>8</v>
      </c>
      <c r="X268" s="165">
        <v>3</v>
      </c>
      <c r="Y268" s="165">
        <v>0</v>
      </c>
      <c r="Z268" s="189">
        <v>0</v>
      </c>
      <c r="AA268" s="184">
        <v>57</v>
      </c>
      <c r="AB268" s="175">
        <v>426</v>
      </c>
      <c r="AC268" s="174">
        <v>4</v>
      </c>
      <c r="AD268" s="174">
        <v>38</v>
      </c>
      <c r="AE268" s="174">
        <v>5</v>
      </c>
      <c r="AF268" s="174">
        <v>16</v>
      </c>
      <c r="AG268" s="174">
        <v>2</v>
      </c>
      <c r="AH268" s="174">
        <v>0</v>
      </c>
      <c r="AI268" s="174">
        <v>329</v>
      </c>
      <c r="AJ268" s="174">
        <v>7</v>
      </c>
      <c r="AK268" s="174">
        <v>7</v>
      </c>
      <c r="AL268" s="174">
        <v>18</v>
      </c>
      <c r="AM268" s="176">
        <v>54</v>
      </c>
    </row>
    <row r="269" spans="1:42" ht="41.25" customHeight="1">
      <c r="A269" s="164" t="s">
        <v>299</v>
      </c>
      <c r="B269" s="165" t="s">
        <v>274</v>
      </c>
      <c r="C269" s="165" t="s">
        <v>275</v>
      </c>
      <c r="D269" s="180">
        <v>500</v>
      </c>
      <c r="E269" s="188">
        <v>5</v>
      </c>
      <c r="F269" s="165">
        <v>0</v>
      </c>
      <c r="G269" s="165">
        <v>22</v>
      </c>
      <c r="H269" s="165">
        <v>0</v>
      </c>
      <c r="I269" s="165">
        <v>8</v>
      </c>
      <c r="J269" s="165">
        <v>13</v>
      </c>
      <c r="K269" s="165">
        <v>13</v>
      </c>
      <c r="L269" s="165">
        <v>4</v>
      </c>
      <c r="M269" s="165">
        <v>14</v>
      </c>
      <c r="N269" s="165">
        <v>0</v>
      </c>
      <c r="O269" s="165">
        <v>0</v>
      </c>
      <c r="P269" s="165">
        <v>0</v>
      </c>
      <c r="Q269" s="165">
        <v>0</v>
      </c>
      <c r="R269" s="165">
        <v>263</v>
      </c>
      <c r="S269" s="165">
        <v>57</v>
      </c>
      <c r="T269" s="165">
        <v>6</v>
      </c>
      <c r="U269" s="165">
        <v>86</v>
      </c>
      <c r="V269" s="165">
        <v>0</v>
      </c>
      <c r="W269" s="165">
        <v>1</v>
      </c>
      <c r="X269" s="165">
        <v>8</v>
      </c>
      <c r="Y269" s="165">
        <v>0</v>
      </c>
      <c r="Z269" s="189">
        <v>0</v>
      </c>
      <c r="AA269" s="184">
        <v>81</v>
      </c>
      <c r="AB269" s="175">
        <v>476</v>
      </c>
      <c r="AC269" s="174">
        <v>5</v>
      </c>
      <c r="AD269" s="174">
        <v>35</v>
      </c>
      <c r="AE269" s="174">
        <v>8</v>
      </c>
      <c r="AF269" s="174">
        <v>2</v>
      </c>
      <c r="AG269" s="174">
        <v>0</v>
      </c>
      <c r="AH269" s="174">
        <v>0</v>
      </c>
      <c r="AI269" s="174">
        <v>383</v>
      </c>
      <c r="AJ269" s="174">
        <v>8</v>
      </c>
      <c r="AK269" s="174">
        <v>13</v>
      </c>
      <c r="AL269" s="174">
        <v>22</v>
      </c>
      <c r="AM269" s="176">
        <v>56</v>
      </c>
    </row>
    <row r="270" spans="1:42" ht="41.25" customHeight="1">
      <c r="A270" s="164" t="s">
        <v>300</v>
      </c>
      <c r="B270" s="165" t="s">
        <v>274</v>
      </c>
      <c r="C270" s="165" t="s">
        <v>275</v>
      </c>
      <c r="D270" s="180">
        <v>388</v>
      </c>
      <c r="E270" s="188">
        <v>9</v>
      </c>
      <c r="F270" s="165">
        <v>0</v>
      </c>
      <c r="G270" s="165">
        <v>18</v>
      </c>
      <c r="H270" s="165">
        <v>0</v>
      </c>
      <c r="I270" s="165">
        <v>12</v>
      </c>
      <c r="J270" s="165">
        <v>0</v>
      </c>
      <c r="K270" s="165">
        <v>8</v>
      </c>
      <c r="L270" s="165">
        <v>0</v>
      </c>
      <c r="M270" s="165">
        <v>17</v>
      </c>
      <c r="N270" s="165">
        <v>14</v>
      </c>
      <c r="O270" s="165">
        <v>1</v>
      </c>
      <c r="P270" s="165">
        <v>0</v>
      </c>
      <c r="Q270" s="165">
        <v>10</v>
      </c>
      <c r="R270" s="165">
        <v>184</v>
      </c>
      <c r="S270" s="165">
        <v>86</v>
      </c>
      <c r="T270" s="165">
        <v>14</v>
      </c>
      <c r="U270" s="165">
        <v>7</v>
      </c>
      <c r="V270" s="165">
        <v>5</v>
      </c>
      <c r="W270" s="165">
        <v>3</v>
      </c>
      <c r="X270" s="165">
        <v>0</v>
      </c>
      <c r="Y270" s="165">
        <v>0</v>
      </c>
      <c r="Z270" s="189">
        <v>0</v>
      </c>
      <c r="AA270" s="184">
        <v>49</v>
      </c>
      <c r="AB270" s="175">
        <v>381</v>
      </c>
      <c r="AC270" s="174">
        <v>11</v>
      </c>
      <c r="AD270" s="174">
        <v>24</v>
      </c>
      <c r="AE270" s="174">
        <v>7</v>
      </c>
      <c r="AF270" s="174">
        <v>32</v>
      </c>
      <c r="AG270" s="174">
        <v>0</v>
      </c>
      <c r="AH270" s="174">
        <v>0</v>
      </c>
      <c r="AI270" s="174">
        <v>273</v>
      </c>
      <c r="AJ270" s="174">
        <v>17</v>
      </c>
      <c r="AK270" s="174">
        <v>11</v>
      </c>
      <c r="AL270" s="174">
        <v>6</v>
      </c>
      <c r="AM270" s="176">
        <v>59</v>
      </c>
    </row>
    <row r="271" spans="1:42" ht="41.25" customHeight="1">
      <c r="A271" s="164" t="s">
        <v>301</v>
      </c>
      <c r="B271" s="165" t="s">
        <v>274</v>
      </c>
      <c r="C271" s="165" t="s">
        <v>275</v>
      </c>
      <c r="D271" s="180">
        <v>487</v>
      </c>
      <c r="E271" s="188">
        <v>6</v>
      </c>
      <c r="F271" s="165">
        <v>0</v>
      </c>
      <c r="G271" s="165">
        <v>2</v>
      </c>
      <c r="H271" s="165">
        <v>0</v>
      </c>
      <c r="I271" s="165">
        <v>7</v>
      </c>
      <c r="J271" s="165">
        <v>12</v>
      </c>
      <c r="K271" s="165">
        <v>6</v>
      </c>
      <c r="L271" s="165">
        <v>6</v>
      </c>
      <c r="M271" s="165">
        <v>4</v>
      </c>
      <c r="N271" s="165">
        <v>1</v>
      </c>
      <c r="O271" s="165">
        <v>2</v>
      </c>
      <c r="P271" s="165">
        <v>0</v>
      </c>
      <c r="Q271" s="165">
        <v>0</v>
      </c>
      <c r="R271" s="165">
        <v>157</v>
      </c>
      <c r="S271" s="165">
        <v>208</v>
      </c>
      <c r="T271" s="165">
        <v>0</v>
      </c>
      <c r="U271" s="165">
        <v>72</v>
      </c>
      <c r="V271" s="165">
        <v>0</v>
      </c>
      <c r="W271" s="165">
        <v>3</v>
      </c>
      <c r="X271" s="165">
        <v>1</v>
      </c>
      <c r="Y271" s="165">
        <v>0</v>
      </c>
      <c r="Z271" s="189">
        <v>0</v>
      </c>
      <c r="AA271" s="184">
        <v>43</v>
      </c>
      <c r="AB271" s="175">
        <v>470</v>
      </c>
      <c r="AC271" s="174">
        <v>8</v>
      </c>
      <c r="AD271" s="174">
        <v>25</v>
      </c>
      <c r="AE271" s="174">
        <v>9</v>
      </c>
      <c r="AF271" s="174">
        <v>1</v>
      </c>
      <c r="AG271" s="174">
        <v>0</v>
      </c>
      <c r="AH271" s="174">
        <v>0</v>
      </c>
      <c r="AI271" s="174">
        <v>401</v>
      </c>
      <c r="AJ271" s="174">
        <v>13</v>
      </c>
      <c r="AK271" s="174">
        <v>9</v>
      </c>
      <c r="AL271" s="174">
        <v>4</v>
      </c>
      <c r="AM271" s="176">
        <v>55</v>
      </c>
    </row>
    <row r="272" spans="1:42" ht="41.25" customHeight="1">
      <c r="A272" s="164" t="s">
        <v>302</v>
      </c>
      <c r="B272" s="165" t="s">
        <v>274</v>
      </c>
      <c r="C272" s="165" t="s">
        <v>275</v>
      </c>
      <c r="D272" s="180">
        <v>182</v>
      </c>
      <c r="E272" s="188">
        <v>3</v>
      </c>
      <c r="F272" s="165">
        <v>2</v>
      </c>
      <c r="G272" s="165">
        <v>2</v>
      </c>
      <c r="H272" s="165">
        <v>0</v>
      </c>
      <c r="I272" s="165">
        <v>10</v>
      </c>
      <c r="J272" s="165">
        <v>1</v>
      </c>
      <c r="K272" s="165">
        <v>0</v>
      </c>
      <c r="L272" s="165">
        <v>3</v>
      </c>
      <c r="M272" s="165">
        <v>1</v>
      </c>
      <c r="N272" s="165">
        <v>0</v>
      </c>
      <c r="O272" s="165">
        <v>0</v>
      </c>
      <c r="P272" s="165">
        <v>0</v>
      </c>
      <c r="Q272" s="165">
        <v>0</v>
      </c>
      <c r="R272" s="165">
        <v>69</v>
      </c>
      <c r="S272" s="165">
        <v>12</v>
      </c>
      <c r="T272" s="165">
        <v>0</v>
      </c>
      <c r="U272" s="165">
        <v>76</v>
      </c>
      <c r="V272" s="165">
        <v>0</v>
      </c>
      <c r="W272" s="165">
        <v>3</v>
      </c>
      <c r="X272" s="165">
        <v>0</v>
      </c>
      <c r="Y272" s="165">
        <v>0</v>
      </c>
      <c r="Z272" s="189">
        <v>0</v>
      </c>
      <c r="AA272" s="184">
        <v>52</v>
      </c>
      <c r="AB272" s="175">
        <v>185</v>
      </c>
      <c r="AC272" s="174">
        <v>5</v>
      </c>
      <c r="AD272" s="174">
        <v>18</v>
      </c>
      <c r="AE272" s="174">
        <v>6</v>
      </c>
      <c r="AF272" s="174">
        <v>2</v>
      </c>
      <c r="AG272" s="174">
        <v>1</v>
      </c>
      <c r="AH272" s="174">
        <v>0</v>
      </c>
      <c r="AI272" s="174">
        <v>129</v>
      </c>
      <c r="AJ272" s="174">
        <v>1</v>
      </c>
      <c r="AK272" s="174">
        <v>14</v>
      </c>
      <c r="AL272" s="174">
        <v>9</v>
      </c>
      <c r="AM272" s="176">
        <v>30</v>
      </c>
    </row>
    <row r="273" spans="1:42" ht="41.25" customHeight="1">
      <c r="A273" s="164" t="s">
        <v>303</v>
      </c>
      <c r="B273" s="165" t="s">
        <v>274</v>
      </c>
      <c r="C273" s="165" t="s">
        <v>275</v>
      </c>
      <c r="D273" s="180">
        <v>220</v>
      </c>
      <c r="E273" s="188">
        <v>3</v>
      </c>
      <c r="F273" s="165">
        <v>0</v>
      </c>
      <c r="G273" s="165">
        <v>29</v>
      </c>
      <c r="H273" s="165">
        <v>0</v>
      </c>
      <c r="I273" s="165">
        <v>5</v>
      </c>
      <c r="J273" s="165">
        <v>4</v>
      </c>
      <c r="K273" s="165">
        <v>18</v>
      </c>
      <c r="L273" s="165">
        <v>1</v>
      </c>
      <c r="M273" s="165">
        <v>33</v>
      </c>
      <c r="N273" s="165">
        <v>0</v>
      </c>
      <c r="O273" s="165">
        <v>0</v>
      </c>
      <c r="P273" s="165">
        <v>0</v>
      </c>
      <c r="Q273" s="165">
        <v>0</v>
      </c>
      <c r="R273" s="165">
        <v>25</v>
      </c>
      <c r="S273" s="165">
        <v>51</v>
      </c>
      <c r="T273" s="165">
        <v>0</v>
      </c>
      <c r="U273" s="165">
        <v>49</v>
      </c>
      <c r="V273" s="165">
        <v>0</v>
      </c>
      <c r="W273" s="165">
        <v>2</v>
      </c>
      <c r="X273" s="165">
        <v>0</v>
      </c>
      <c r="Y273" s="165">
        <v>0</v>
      </c>
      <c r="Z273" s="189">
        <v>0</v>
      </c>
      <c r="AA273" s="184">
        <v>90</v>
      </c>
      <c r="AB273" s="175">
        <v>206</v>
      </c>
      <c r="AC273" s="174">
        <v>2</v>
      </c>
      <c r="AD273" s="174">
        <v>23</v>
      </c>
      <c r="AE273" s="174">
        <v>10</v>
      </c>
      <c r="AF273" s="174">
        <v>3</v>
      </c>
      <c r="AG273" s="174">
        <v>1</v>
      </c>
      <c r="AH273" s="174">
        <v>0</v>
      </c>
      <c r="AI273" s="174">
        <v>137</v>
      </c>
      <c r="AJ273" s="174">
        <v>0</v>
      </c>
      <c r="AK273" s="174">
        <v>18</v>
      </c>
      <c r="AL273" s="174">
        <v>12</v>
      </c>
      <c r="AM273" s="176">
        <v>35</v>
      </c>
    </row>
    <row r="274" spans="1:42" ht="41.25" customHeight="1">
      <c r="A274" s="164" t="s">
        <v>304</v>
      </c>
      <c r="B274" s="165" t="s">
        <v>274</v>
      </c>
      <c r="C274" s="165" t="s">
        <v>275</v>
      </c>
      <c r="D274" s="181">
        <v>2264</v>
      </c>
      <c r="E274" s="188">
        <v>1</v>
      </c>
      <c r="F274" s="165">
        <v>3</v>
      </c>
      <c r="G274" s="165">
        <v>41</v>
      </c>
      <c r="H274" s="165">
        <v>0</v>
      </c>
      <c r="I274" s="165">
        <v>23</v>
      </c>
      <c r="J274" s="165">
        <v>57</v>
      </c>
      <c r="K274" s="165">
        <v>162</v>
      </c>
      <c r="L274" s="165">
        <v>48</v>
      </c>
      <c r="M274" s="165">
        <v>43</v>
      </c>
      <c r="N274" s="165">
        <v>4</v>
      </c>
      <c r="O274" s="165">
        <v>5</v>
      </c>
      <c r="P274" s="165">
        <v>0</v>
      </c>
      <c r="Q274" s="165">
        <v>139</v>
      </c>
      <c r="R274" s="166">
        <v>1065</v>
      </c>
      <c r="S274" s="165">
        <v>467</v>
      </c>
      <c r="T274" s="165">
        <v>19</v>
      </c>
      <c r="U274" s="165">
        <v>142</v>
      </c>
      <c r="V274" s="165">
        <v>8</v>
      </c>
      <c r="W274" s="165">
        <v>27</v>
      </c>
      <c r="X274" s="165">
        <v>10</v>
      </c>
      <c r="Y274" s="165">
        <v>0</v>
      </c>
      <c r="Z274" s="189">
        <v>0</v>
      </c>
      <c r="AA274" s="184">
        <v>59</v>
      </c>
      <c r="AB274" s="175">
        <v>2185</v>
      </c>
      <c r="AC274" s="174">
        <v>29</v>
      </c>
      <c r="AD274" s="174">
        <v>163</v>
      </c>
      <c r="AE274" s="174">
        <v>36</v>
      </c>
      <c r="AF274" s="174">
        <v>20</v>
      </c>
      <c r="AG274" s="174">
        <v>0</v>
      </c>
      <c r="AH274" s="174">
        <v>0</v>
      </c>
      <c r="AI274" s="174">
        <v>1653</v>
      </c>
      <c r="AJ274" s="174">
        <v>140</v>
      </c>
      <c r="AK274" s="174">
        <v>86</v>
      </c>
      <c r="AL274" s="174">
        <v>58</v>
      </c>
      <c r="AM274" s="176">
        <v>368</v>
      </c>
    </row>
    <row r="275" spans="1:42" ht="41.25" customHeight="1">
      <c r="A275" s="164" t="s">
        <v>305</v>
      </c>
      <c r="B275" s="165" t="s">
        <v>306</v>
      </c>
      <c r="C275" s="165" t="s">
        <v>307</v>
      </c>
      <c r="D275" s="180">
        <v>138</v>
      </c>
      <c r="E275" s="188">
        <v>1</v>
      </c>
      <c r="F275" s="165">
        <v>0</v>
      </c>
      <c r="G275" s="165">
        <v>3</v>
      </c>
      <c r="H275" s="165">
        <v>0</v>
      </c>
      <c r="I275" s="165">
        <v>0</v>
      </c>
      <c r="J275" s="165">
        <v>5</v>
      </c>
      <c r="K275" s="165">
        <v>7</v>
      </c>
      <c r="L275" s="165">
        <v>4</v>
      </c>
      <c r="M275" s="165">
        <v>14</v>
      </c>
      <c r="N275" s="165">
        <v>0</v>
      </c>
      <c r="O275" s="165">
        <v>0</v>
      </c>
      <c r="P275" s="165">
        <v>0</v>
      </c>
      <c r="Q275" s="165">
        <v>0</v>
      </c>
      <c r="R275" s="165">
        <v>37</v>
      </c>
      <c r="S275" s="165">
        <v>42</v>
      </c>
      <c r="T275" s="165">
        <v>0</v>
      </c>
      <c r="U275" s="165">
        <v>9</v>
      </c>
      <c r="V275" s="165">
        <v>0</v>
      </c>
      <c r="W275" s="165">
        <v>10</v>
      </c>
      <c r="X275" s="165">
        <v>6</v>
      </c>
      <c r="Y275" s="165">
        <v>0</v>
      </c>
      <c r="Z275" s="189">
        <v>0</v>
      </c>
      <c r="AA275" s="184">
        <v>70</v>
      </c>
      <c r="AB275" s="175">
        <v>132</v>
      </c>
      <c r="AC275" s="174">
        <v>6</v>
      </c>
      <c r="AD275" s="174">
        <v>4</v>
      </c>
      <c r="AE275" s="174">
        <v>27</v>
      </c>
      <c r="AF275" s="174">
        <v>0</v>
      </c>
      <c r="AG275" s="174">
        <v>3</v>
      </c>
      <c r="AH275" s="174">
        <v>0</v>
      </c>
      <c r="AI275" s="174">
        <v>78</v>
      </c>
      <c r="AJ275" s="174">
        <v>3</v>
      </c>
      <c r="AK275" s="174">
        <v>8</v>
      </c>
      <c r="AL275" s="174">
        <v>3</v>
      </c>
      <c r="AM275" s="176">
        <v>40</v>
      </c>
    </row>
    <row r="276" spans="1:42" ht="41.25" customHeight="1">
      <c r="A276" s="164" t="s">
        <v>308</v>
      </c>
      <c r="B276" s="165" t="s">
        <v>306</v>
      </c>
      <c r="C276" s="165" t="s">
        <v>307</v>
      </c>
      <c r="D276" s="181">
        <v>10283</v>
      </c>
      <c r="E276" s="188">
        <v>22</v>
      </c>
      <c r="F276" s="165">
        <v>1</v>
      </c>
      <c r="G276" s="165">
        <v>192</v>
      </c>
      <c r="H276" s="165">
        <v>0</v>
      </c>
      <c r="I276" s="165">
        <v>30</v>
      </c>
      <c r="J276" s="165">
        <v>155</v>
      </c>
      <c r="K276" s="165">
        <v>344</v>
      </c>
      <c r="L276" s="165">
        <v>64</v>
      </c>
      <c r="M276" s="165">
        <v>101</v>
      </c>
      <c r="N276" s="165">
        <v>85</v>
      </c>
      <c r="O276" s="165">
        <v>20</v>
      </c>
      <c r="P276" s="165">
        <v>7</v>
      </c>
      <c r="Q276" s="165">
        <v>247</v>
      </c>
      <c r="R276" s="166">
        <v>7335</v>
      </c>
      <c r="S276" s="165">
        <v>893</v>
      </c>
      <c r="T276" s="165">
        <v>95</v>
      </c>
      <c r="U276" s="165">
        <v>403</v>
      </c>
      <c r="V276" s="165">
        <v>69</v>
      </c>
      <c r="W276" s="165">
        <v>145</v>
      </c>
      <c r="X276" s="165">
        <v>74</v>
      </c>
      <c r="Y276" s="165">
        <v>0</v>
      </c>
      <c r="Z276" s="189">
        <v>1</v>
      </c>
      <c r="AA276" s="184">
        <v>42</v>
      </c>
      <c r="AB276" s="175">
        <v>10047</v>
      </c>
      <c r="AC276" s="174">
        <v>103</v>
      </c>
      <c r="AD276" s="174">
        <v>50</v>
      </c>
      <c r="AE276" s="174">
        <v>128</v>
      </c>
      <c r="AF276" s="174">
        <v>173</v>
      </c>
      <c r="AG276" s="174">
        <v>40</v>
      </c>
      <c r="AH276" s="174">
        <v>0</v>
      </c>
      <c r="AI276" s="174">
        <v>8816</v>
      </c>
      <c r="AJ276" s="174">
        <v>344</v>
      </c>
      <c r="AK276" s="174">
        <v>338</v>
      </c>
      <c r="AL276" s="174">
        <v>55</v>
      </c>
      <c r="AM276" s="176">
        <v>625</v>
      </c>
    </row>
    <row r="277" spans="1:42" ht="41.25" customHeight="1">
      <c r="A277" s="164" t="s">
        <v>309</v>
      </c>
      <c r="B277" s="165" t="s">
        <v>306</v>
      </c>
      <c r="C277" s="165" t="s">
        <v>307</v>
      </c>
      <c r="D277" s="180">
        <v>712</v>
      </c>
      <c r="E277" s="188">
        <v>35</v>
      </c>
      <c r="F277" s="165">
        <v>0</v>
      </c>
      <c r="G277" s="165">
        <v>64</v>
      </c>
      <c r="H277" s="165">
        <v>0</v>
      </c>
      <c r="I277" s="165">
        <v>2</v>
      </c>
      <c r="J277" s="165">
        <v>9</v>
      </c>
      <c r="K277" s="165">
        <v>12</v>
      </c>
      <c r="L277" s="165">
        <v>16</v>
      </c>
      <c r="M277" s="165">
        <v>22</v>
      </c>
      <c r="N277" s="165">
        <v>13</v>
      </c>
      <c r="O277" s="165">
        <v>11</v>
      </c>
      <c r="P277" s="165">
        <v>1</v>
      </c>
      <c r="Q277" s="165">
        <v>5</v>
      </c>
      <c r="R277" s="165">
        <v>296</v>
      </c>
      <c r="S277" s="165">
        <v>125</v>
      </c>
      <c r="T277" s="165">
        <v>0</v>
      </c>
      <c r="U277" s="165">
        <v>76</v>
      </c>
      <c r="V277" s="165">
        <v>3</v>
      </c>
      <c r="W277" s="165">
        <v>8</v>
      </c>
      <c r="X277" s="165">
        <v>14</v>
      </c>
      <c r="Y277" s="165">
        <v>0</v>
      </c>
      <c r="Z277" s="189">
        <v>0</v>
      </c>
      <c r="AA277" s="184">
        <v>41</v>
      </c>
      <c r="AB277" s="175">
        <v>691</v>
      </c>
      <c r="AC277" s="174">
        <v>15</v>
      </c>
      <c r="AD277" s="174">
        <v>11</v>
      </c>
      <c r="AE277" s="174">
        <v>28</v>
      </c>
      <c r="AF277" s="174">
        <v>28</v>
      </c>
      <c r="AG277" s="174">
        <v>9</v>
      </c>
      <c r="AH277" s="174">
        <v>0</v>
      </c>
      <c r="AI277" s="174">
        <v>483</v>
      </c>
      <c r="AJ277" s="174">
        <v>61</v>
      </c>
      <c r="AK277" s="174">
        <v>45</v>
      </c>
      <c r="AL277" s="174">
        <v>11</v>
      </c>
      <c r="AM277" s="176">
        <v>115</v>
      </c>
    </row>
    <row r="278" spans="1:42" ht="41.25" customHeight="1">
      <c r="A278" s="164" t="s">
        <v>310</v>
      </c>
      <c r="B278" s="165" t="s">
        <v>306</v>
      </c>
      <c r="C278" s="165" t="s">
        <v>307</v>
      </c>
      <c r="D278" s="180">
        <v>166</v>
      </c>
      <c r="E278" s="188">
        <v>1</v>
      </c>
      <c r="F278" s="165">
        <v>0</v>
      </c>
      <c r="G278" s="165">
        <v>7</v>
      </c>
      <c r="H278" s="165">
        <v>0</v>
      </c>
      <c r="I278" s="165">
        <v>3</v>
      </c>
      <c r="J278" s="165">
        <v>5</v>
      </c>
      <c r="K278" s="165">
        <v>2</v>
      </c>
      <c r="L278" s="165">
        <v>3</v>
      </c>
      <c r="M278" s="165">
        <v>6</v>
      </c>
      <c r="N278" s="165">
        <v>0</v>
      </c>
      <c r="O278" s="165">
        <v>1</v>
      </c>
      <c r="P278" s="165">
        <v>0</v>
      </c>
      <c r="Q278" s="165">
        <v>0</v>
      </c>
      <c r="R278" s="165">
        <v>46</v>
      </c>
      <c r="S278" s="165">
        <v>50</v>
      </c>
      <c r="T278" s="165">
        <v>4</v>
      </c>
      <c r="U278" s="165">
        <v>26</v>
      </c>
      <c r="V278" s="165">
        <v>0</v>
      </c>
      <c r="W278" s="165">
        <v>2</v>
      </c>
      <c r="X278" s="165">
        <v>10</v>
      </c>
      <c r="Y278" s="165">
        <v>0</v>
      </c>
      <c r="Z278" s="189">
        <v>0</v>
      </c>
      <c r="AA278" s="184">
        <v>33</v>
      </c>
      <c r="AB278" s="175">
        <v>167</v>
      </c>
      <c r="AC278" s="174">
        <v>9</v>
      </c>
      <c r="AD278" s="174">
        <v>5</v>
      </c>
      <c r="AE278" s="174">
        <v>12</v>
      </c>
      <c r="AF278" s="174">
        <v>6</v>
      </c>
      <c r="AG278" s="174">
        <v>2</v>
      </c>
      <c r="AH278" s="174">
        <v>0</v>
      </c>
      <c r="AI278" s="174">
        <v>118</v>
      </c>
      <c r="AJ278" s="174">
        <v>7</v>
      </c>
      <c r="AK278" s="174">
        <v>5</v>
      </c>
      <c r="AL278" s="174">
        <v>3</v>
      </c>
      <c r="AM278" s="176">
        <v>33</v>
      </c>
    </row>
    <row r="279" spans="1:42" ht="41.25" customHeight="1">
      <c r="A279" s="164" t="s">
        <v>311</v>
      </c>
      <c r="B279" s="165" t="s">
        <v>306</v>
      </c>
      <c r="C279" s="165" t="s">
        <v>307</v>
      </c>
      <c r="D279" s="180">
        <v>181</v>
      </c>
      <c r="E279" s="188">
        <v>10</v>
      </c>
      <c r="F279" s="165">
        <v>0</v>
      </c>
      <c r="G279" s="165">
        <v>1</v>
      </c>
      <c r="H279" s="165">
        <v>0</v>
      </c>
      <c r="I279" s="165">
        <v>0</v>
      </c>
      <c r="J279" s="165">
        <v>1</v>
      </c>
      <c r="K279" s="165">
        <v>8</v>
      </c>
      <c r="L279" s="165">
        <v>0</v>
      </c>
      <c r="M279" s="165">
        <v>8</v>
      </c>
      <c r="N279" s="165">
        <v>0</v>
      </c>
      <c r="O279" s="165">
        <v>0</v>
      </c>
      <c r="P279" s="165">
        <v>0</v>
      </c>
      <c r="Q279" s="165">
        <v>2</v>
      </c>
      <c r="R279" s="165">
        <v>51</v>
      </c>
      <c r="S279" s="165">
        <v>34</v>
      </c>
      <c r="T279" s="165">
        <v>0</v>
      </c>
      <c r="U279" s="165">
        <v>63</v>
      </c>
      <c r="V279" s="165">
        <v>0</v>
      </c>
      <c r="W279" s="165">
        <v>0</v>
      </c>
      <c r="X279" s="165">
        <v>3</v>
      </c>
      <c r="Y279" s="165">
        <v>0</v>
      </c>
      <c r="Z279" s="189">
        <v>0</v>
      </c>
      <c r="AA279" s="184">
        <v>33</v>
      </c>
      <c r="AB279" s="175">
        <v>175</v>
      </c>
      <c r="AC279" s="174">
        <v>4</v>
      </c>
      <c r="AD279" s="174">
        <v>5</v>
      </c>
      <c r="AE279" s="174">
        <v>12</v>
      </c>
      <c r="AF279" s="174">
        <v>8</v>
      </c>
      <c r="AG279" s="174">
        <v>1</v>
      </c>
      <c r="AH279" s="174">
        <v>0</v>
      </c>
      <c r="AI279" s="174">
        <v>125</v>
      </c>
      <c r="AJ279" s="174">
        <v>11</v>
      </c>
      <c r="AK279" s="174">
        <v>5</v>
      </c>
      <c r="AL279" s="174">
        <v>4</v>
      </c>
      <c r="AM279" s="176">
        <v>32</v>
      </c>
      <c r="AN279" s="25"/>
      <c r="AO279" s="25"/>
      <c r="AP279" s="25"/>
    </row>
    <row r="280" spans="1:42" ht="41.25" customHeight="1">
      <c r="A280" s="164" t="s">
        <v>312</v>
      </c>
      <c r="B280" s="165" t="s">
        <v>306</v>
      </c>
      <c r="C280" s="165" t="s">
        <v>307</v>
      </c>
      <c r="D280" s="180">
        <v>54</v>
      </c>
      <c r="E280" s="188">
        <v>0</v>
      </c>
      <c r="F280" s="165">
        <v>0</v>
      </c>
      <c r="G280" s="165">
        <v>0</v>
      </c>
      <c r="H280" s="165">
        <v>0</v>
      </c>
      <c r="I280" s="165">
        <v>0</v>
      </c>
      <c r="J280" s="165">
        <v>0</v>
      </c>
      <c r="K280" s="165">
        <v>2</v>
      </c>
      <c r="L280" s="165">
        <v>0</v>
      </c>
      <c r="M280" s="165">
        <v>0</v>
      </c>
      <c r="N280" s="165">
        <v>0</v>
      </c>
      <c r="O280" s="165">
        <v>0</v>
      </c>
      <c r="P280" s="165">
        <v>0</v>
      </c>
      <c r="Q280" s="165">
        <v>1</v>
      </c>
      <c r="R280" s="165">
        <v>9</v>
      </c>
      <c r="S280" s="165">
        <v>14</v>
      </c>
      <c r="T280" s="165">
        <v>0</v>
      </c>
      <c r="U280" s="165">
        <v>24</v>
      </c>
      <c r="V280" s="165">
        <v>0</v>
      </c>
      <c r="W280" s="165">
        <v>0</v>
      </c>
      <c r="X280" s="165">
        <v>4</v>
      </c>
      <c r="Y280" s="165">
        <v>0</v>
      </c>
      <c r="Z280" s="189">
        <v>0</v>
      </c>
      <c r="AA280" s="184">
        <v>36</v>
      </c>
      <c r="AB280" s="175">
        <v>56</v>
      </c>
      <c r="AC280" s="174">
        <v>3</v>
      </c>
      <c r="AD280" s="174">
        <v>1</v>
      </c>
      <c r="AE280" s="174">
        <v>5</v>
      </c>
      <c r="AF280" s="174">
        <v>3</v>
      </c>
      <c r="AG280" s="174">
        <v>0</v>
      </c>
      <c r="AH280" s="174">
        <v>0</v>
      </c>
      <c r="AI280" s="174">
        <v>37</v>
      </c>
      <c r="AJ280" s="174">
        <v>6</v>
      </c>
      <c r="AK280" s="174">
        <v>1</v>
      </c>
      <c r="AL280" s="174">
        <v>0</v>
      </c>
      <c r="AM280" s="176">
        <v>15</v>
      </c>
    </row>
    <row r="281" spans="1:42" ht="41.25" customHeight="1">
      <c r="A281" s="164" t="s">
        <v>313</v>
      </c>
      <c r="B281" s="165" t="s">
        <v>306</v>
      </c>
      <c r="C281" s="165" t="s">
        <v>307</v>
      </c>
      <c r="D281" s="181">
        <v>1740</v>
      </c>
      <c r="E281" s="188">
        <v>31</v>
      </c>
      <c r="F281" s="165">
        <v>173</v>
      </c>
      <c r="G281" s="165">
        <v>15</v>
      </c>
      <c r="H281" s="165">
        <v>2</v>
      </c>
      <c r="I281" s="165">
        <v>0</v>
      </c>
      <c r="J281" s="165">
        <v>62</v>
      </c>
      <c r="K281" s="165">
        <v>79</v>
      </c>
      <c r="L281" s="165">
        <v>20</v>
      </c>
      <c r="M281" s="165">
        <v>65</v>
      </c>
      <c r="N281" s="165">
        <v>3</v>
      </c>
      <c r="O281" s="165">
        <v>1</v>
      </c>
      <c r="P281" s="165">
        <v>12</v>
      </c>
      <c r="Q281" s="165">
        <v>19</v>
      </c>
      <c r="R281" s="165">
        <v>974</v>
      </c>
      <c r="S281" s="165">
        <v>200</v>
      </c>
      <c r="T281" s="165">
        <v>0</v>
      </c>
      <c r="U281" s="165">
        <v>39</v>
      </c>
      <c r="V281" s="165">
        <v>15</v>
      </c>
      <c r="W281" s="165">
        <v>11</v>
      </c>
      <c r="X281" s="165">
        <v>19</v>
      </c>
      <c r="Y281" s="165">
        <v>0</v>
      </c>
      <c r="Z281" s="189">
        <v>0</v>
      </c>
      <c r="AA281" s="184">
        <v>51</v>
      </c>
      <c r="AB281" s="175">
        <v>1739</v>
      </c>
      <c r="AC281" s="174">
        <v>21</v>
      </c>
      <c r="AD281" s="174">
        <v>17</v>
      </c>
      <c r="AE281" s="174">
        <v>55</v>
      </c>
      <c r="AF281" s="174">
        <v>26</v>
      </c>
      <c r="AG281" s="174">
        <v>28</v>
      </c>
      <c r="AH281" s="174">
        <v>0</v>
      </c>
      <c r="AI281" s="174">
        <v>1431</v>
      </c>
      <c r="AJ281" s="174">
        <v>51</v>
      </c>
      <c r="AK281" s="174">
        <v>88</v>
      </c>
      <c r="AL281" s="174">
        <v>22</v>
      </c>
      <c r="AM281" s="176">
        <v>144</v>
      </c>
    </row>
    <row r="282" spans="1:42" ht="41.25" customHeight="1">
      <c r="A282" s="164" t="s">
        <v>314</v>
      </c>
      <c r="B282" s="165" t="s">
        <v>306</v>
      </c>
      <c r="C282" s="165" t="s">
        <v>307</v>
      </c>
      <c r="D282" s="180">
        <v>732</v>
      </c>
      <c r="E282" s="188">
        <v>25</v>
      </c>
      <c r="F282" s="165">
        <v>0</v>
      </c>
      <c r="G282" s="165">
        <v>52</v>
      </c>
      <c r="H282" s="165">
        <v>0</v>
      </c>
      <c r="I282" s="165">
        <v>0</v>
      </c>
      <c r="J282" s="165">
        <v>26</v>
      </c>
      <c r="K282" s="165">
        <v>37</v>
      </c>
      <c r="L282" s="165">
        <v>17</v>
      </c>
      <c r="M282" s="165">
        <v>13</v>
      </c>
      <c r="N282" s="165">
        <v>1</v>
      </c>
      <c r="O282" s="165">
        <v>0</v>
      </c>
      <c r="P282" s="165">
        <v>5</v>
      </c>
      <c r="Q282" s="165">
        <v>3</v>
      </c>
      <c r="R282" s="165">
        <v>397</v>
      </c>
      <c r="S282" s="165">
        <v>79</v>
      </c>
      <c r="T282" s="165">
        <v>1</v>
      </c>
      <c r="U282" s="165">
        <v>45</v>
      </c>
      <c r="V282" s="165">
        <v>0</v>
      </c>
      <c r="W282" s="165">
        <v>8</v>
      </c>
      <c r="X282" s="165">
        <v>23</v>
      </c>
      <c r="Y282" s="165">
        <v>0</v>
      </c>
      <c r="Z282" s="189">
        <v>0</v>
      </c>
      <c r="AA282" s="184">
        <v>32</v>
      </c>
      <c r="AB282" s="175">
        <v>745</v>
      </c>
      <c r="AC282" s="174">
        <v>27</v>
      </c>
      <c r="AD282" s="174">
        <v>13</v>
      </c>
      <c r="AE282" s="174">
        <v>38</v>
      </c>
      <c r="AF282" s="174">
        <v>20</v>
      </c>
      <c r="AG282" s="174">
        <v>4</v>
      </c>
      <c r="AH282" s="174">
        <v>0</v>
      </c>
      <c r="AI282" s="174">
        <v>572</v>
      </c>
      <c r="AJ282" s="174">
        <v>38</v>
      </c>
      <c r="AK282" s="174">
        <v>23</v>
      </c>
      <c r="AL282" s="174">
        <v>10</v>
      </c>
      <c r="AM282" s="176">
        <v>116</v>
      </c>
    </row>
    <row r="283" spans="1:42" ht="41.25" customHeight="1">
      <c r="A283" s="164" t="s">
        <v>315</v>
      </c>
      <c r="B283" s="165" t="s">
        <v>316</v>
      </c>
      <c r="C283" s="165" t="s">
        <v>317</v>
      </c>
      <c r="D283" s="180">
        <v>403</v>
      </c>
      <c r="E283" s="188">
        <v>7</v>
      </c>
      <c r="F283" s="165">
        <v>0</v>
      </c>
      <c r="G283" s="165">
        <v>0</v>
      </c>
      <c r="H283" s="165">
        <v>1</v>
      </c>
      <c r="I283" s="165">
        <v>0</v>
      </c>
      <c r="J283" s="165">
        <v>6</v>
      </c>
      <c r="K283" s="165">
        <v>8</v>
      </c>
      <c r="L283" s="165">
        <v>27</v>
      </c>
      <c r="M283" s="165">
        <v>29</v>
      </c>
      <c r="N283" s="165">
        <v>12</v>
      </c>
      <c r="O283" s="165">
        <v>0</v>
      </c>
      <c r="P283" s="165">
        <v>0</v>
      </c>
      <c r="Q283" s="165">
        <v>1</v>
      </c>
      <c r="R283" s="165">
        <v>212</v>
      </c>
      <c r="S283" s="165">
        <v>93</v>
      </c>
      <c r="T283" s="165">
        <v>2</v>
      </c>
      <c r="U283" s="165">
        <v>5</v>
      </c>
      <c r="V283" s="165">
        <v>0</v>
      </c>
      <c r="W283" s="165">
        <v>0</v>
      </c>
      <c r="X283" s="165">
        <v>0</v>
      </c>
      <c r="Y283" s="165">
        <v>0</v>
      </c>
      <c r="Z283" s="189">
        <v>0</v>
      </c>
      <c r="AA283" s="184">
        <v>39</v>
      </c>
      <c r="AB283" s="175">
        <v>392</v>
      </c>
      <c r="AC283" s="174">
        <v>1</v>
      </c>
      <c r="AD283" s="174">
        <v>11</v>
      </c>
      <c r="AE283" s="174">
        <v>5</v>
      </c>
      <c r="AF283" s="174">
        <v>6</v>
      </c>
      <c r="AG283" s="174">
        <v>0</v>
      </c>
      <c r="AH283" s="174">
        <v>0</v>
      </c>
      <c r="AI283" s="174">
        <v>316</v>
      </c>
      <c r="AJ283" s="174">
        <v>49</v>
      </c>
      <c r="AK283" s="174">
        <v>4</v>
      </c>
      <c r="AL283" s="174">
        <v>0</v>
      </c>
      <c r="AM283" s="176">
        <v>66</v>
      </c>
    </row>
    <row r="284" spans="1:42" ht="41.25" customHeight="1">
      <c r="A284" s="164" t="s">
        <v>318</v>
      </c>
      <c r="B284" s="165" t="s">
        <v>316</v>
      </c>
      <c r="C284" s="165" t="s">
        <v>317</v>
      </c>
      <c r="D284" s="181">
        <v>1927</v>
      </c>
      <c r="E284" s="188">
        <v>33</v>
      </c>
      <c r="F284" s="165">
        <v>0</v>
      </c>
      <c r="G284" s="165">
        <v>34</v>
      </c>
      <c r="H284" s="165">
        <v>3</v>
      </c>
      <c r="I284" s="165">
        <v>13</v>
      </c>
      <c r="J284" s="165">
        <v>31</v>
      </c>
      <c r="K284" s="165">
        <v>61</v>
      </c>
      <c r="L284" s="165">
        <v>60</v>
      </c>
      <c r="M284" s="165">
        <v>261</v>
      </c>
      <c r="N284" s="165">
        <v>4</v>
      </c>
      <c r="O284" s="165">
        <v>0</v>
      </c>
      <c r="P284" s="165">
        <v>6</v>
      </c>
      <c r="Q284" s="165">
        <v>58</v>
      </c>
      <c r="R284" s="166">
        <v>1077</v>
      </c>
      <c r="S284" s="165">
        <v>186</v>
      </c>
      <c r="T284" s="165">
        <v>10</v>
      </c>
      <c r="U284" s="165">
        <v>30</v>
      </c>
      <c r="V284" s="165">
        <v>37</v>
      </c>
      <c r="W284" s="165">
        <v>23</v>
      </c>
      <c r="X284" s="165">
        <v>0</v>
      </c>
      <c r="Y284" s="165">
        <v>0</v>
      </c>
      <c r="Z284" s="189">
        <v>0</v>
      </c>
      <c r="AA284" s="184">
        <v>56</v>
      </c>
      <c r="AB284" s="175">
        <v>1828</v>
      </c>
      <c r="AC284" s="174">
        <v>11</v>
      </c>
      <c r="AD284" s="174">
        <v>40</v>
      </c>
      <c r="AE284" s="174">
        <v>48</v>
      </c>
      <c r="AF284" s="174">
        <v>37</v>
      </c>
      <c r="AG284" s="174">
        <v>21</v>
      </c>
      <c r="AH284" s="174">
        <v>0</v>
      </c>
      <c r="AI284" s="174">
        <v>1404</v>
      </c>
      <c r="AJ284" s="174">
        <v>100</v>
      </c>
      <c r="AK284" s="174">
        <v>134</v>
      </c>
      <c r="AL284" s="174">
        <v>33</v>
      </c>
      <c r="AM284" s="176">
        <v>199</v>
      </c>
    </row>
    <row r="285" spans="1:42" ht="41.25" customHeight="1">
      <c r="A285" s="164" t="s">
        <v>319</v>
      </c>
      <c r="B285" s="165" t="s">
        <v>316</v>
      </c>
      <c r="C285" s="165" t="s">
        <v>317</v>
      </c>
      <c r="D285" s="181">
        <v>6781</v>
      </c>
      <c r="E285" s="188">
        <v>5</v>
      </c>
      <c r="F285" s="165">
        <v>19</v>
      </c>
      <c r="G285" s="165">
        <v>158</v>
      </c>
      <c r="H285" s="165">
        <v>4</v>
      </c>
      <c r="I285" s="165">
        <v>34</v>
      </c>
      <c r="J285" s="165">
        <v>118</v>
      </c>
      <c r="K285" s="165">
        <v>171</v>
      </c>
      <c r="L285" s="165">
        <v>44</v>
      </c>
      <c r="M285" s="165">
        <v>73</v>
      </c>
      <c r="N285" s="165">
        <v>17</v>
      </c>
      <c r="O285" s="165">
        <v>8</v>
      </c>
      <c r="P285" s="165">
        <v>13</v>
      </c>
      <c r="Q285" s="165">
        <v>150</v>
      </c>
      <c r="R285" s="166">
        <v>5377</v>
      </c>
      <c r="S285" s="165">
        <v>249</v>
      </c>
      <c r="T285" s="165">
        <v>42</v>
      </c>
      <c r="U285" s="165">
        <v>254</v>
      </c>
      <c r="V285" s="165">
        <v>0</v>
      </c>
      <c r="W285" s="165">
        <v>26</v>
      </c>
      <c r="X285" s="165">
        <v>19</v>
      </c>
      <c r="Y285" s="165">
        <v>0</v>
      </c>
      <c r="Z285" s="189">
        <v>0</v>
      </c>
      <c r="AA285" s="184">
        <v>48</v>
      </c>
      <c r="AB285" s="175">
        <v>6560</v>
      </c>
      <c r="AC285" s="174">
        <v>61</v>
      </c>
      <c r="AD285" s="174">
        <v>168</v>
      </c>
      <c r="AE285" s="174">
        <v>70</v>
      </c>
      <c r="AF285" s="174">
        <v>129</v>
      </c>
      <c r="AG285" s="174">
        <v>10</v>
      </c>
      <c r="AH285" s="174">
        <v>0</v>
      </c>
      <c r="AI285" s="174">
        <v>5752</v>
      </c>
      <c r="AJ285" s="174">
        <v>134</v>
      </c>
      <c r="AK285" s="174">
        <v>175</v>
      </c>
      <c r="AL285" s="174">
        <v>61</v>
      </c>
      <c r="AM285" s="176">
        <v>433</v>
      </c>
    </row>
    <row r="286" spans="1:42" ht="41.25" customHeight="1">
      <c r="A286" s="164" t="s">
        <v>320</v>
      </c>
      <c r="B286" s="165" t="s">
        <v>316</v>
      </c>
      <c r="C286" s="165" t="s">
        <v>317</v>
      </c>
      <c r="D286" s="180">
        <v>617</v>
      </c>
      <c r="E286" s="188">
        <v>25</v>
      </c>
      <c r="F286" s="165">
        <v>0</v>
      </c>
      <c r="G286" s="165">
        <v>24</v>
      </c>
      <c r="H286" s="165">
        <v>0</v>
      </c>
      <c r="I286" s="165">
        <v>13</v>
      </c>
      <c r="J286" s="165">
        <v>18</v>
      </c>
      <c r="K286" s="165">
        <v>35</v>
      </c>
      <c r="L286" s="165">
        <v>27</v>
      </c>
      <c r="M286" s="165">
        <v>9</v>
      </c>
      <c r="N286" s="165">
        <v>6</v>
      </c>
      <c r="O286" s="165">
        <v>0</v>
      </c>
      <c r="P286" s="165">
        <v>0</v>
      </c>
      <c r="Q286" s="165">
        <v>3</v>
      </c>
      <c r="R286" s="165">
        <v>229</v>
      </c>
      <c r="S286" s="165">
        <v>99</v>
      </c>
      <c r="T286" s="165">
        <v>10</v>
      </c>
      <c r="U286" s="165">
        <v>110</v>
      </c>
      <c r="V286" s="165">
        <v>0</v>
      </c>
      <c r="W286" s="165">
        <v>9</v>
      </c>
      <c r="X286" s="165">
        <v>0</v>
      </c>
      <c r="Y286" s="165">
        <v>0</v>
      </c>
      <c r="Z286" s="189">
        <v>0</v>
      </c>
      <c r="AA286" s="184">
        <v>57</v>
      </c>
      <c r="AB286" s="175">
        <v>573</v>
      </c>
      <c r="AC286" s="174">
        <v>16</v>
      </c>
      <c r="AD286" s="174">
        <v>11</v>
      </c>
      <c r="AE286" s="174">
        <v>21</v>
      </c>
      <c r="AF286" s="174">
        <v>4</v>
      </c>
      <c r="AG286" s="174">
        <v>9</v>
      </c>
      <c r="AH286" s="174">
        <v>0</v>
      </c>
      <c r="AI286" s="174">
        <v>411</v>
      </c>
      <c r="AJ286" s="174">
        <v>37</v>
      </c>
      <c r="AK286" s="174">
        <v>46</v>
      </c>
      <c r="AL286" s="174">
        <v>18</v>
      </c>
      <c r="AM286" s="176">
        <v>85</v>
      </c>
      <c r="AN286" s="25"/>
      <c r="AO286" s="25"/>
      <c r="AP286" s="25"/>
    </row>
    <row r="287" spans="1:42" ht="41.25" customHeight="1">
      <c r="A287" s="164" t="s">
        <v>321</v>
      </c>
      <c r="B287" s="165" t="s">
        <v>316</v>
      </c>
      <c r="C287" s="165" t="s">
        <v>317</v>
      </c>
      <c r="D287" s="180">
        <v>836</v>
      </c>
      <c r="E287" s="188">
        <v>7</v>
      </c>
      <c r="F287" s="165">
        <v>0</v>
      </c>
      <c r="G287" s="165">
        <v>5</v>
      </c>
      <c r="H287" s="165">
        <v>0</v>
      </c>
      <c r="I287" s="165">
        <v>0</v>
      </c>
      <c r="J287" s="165">
        <v>20</v>
      </c>
      <c r="K287" s="165">
        <v>28</v>
      </c>
      <c r="L287" s="165">
        <v>37</v>
      </c>
      <c r="M287" s="165">
        <v>4</v>
      </c>
      <c r="N287" s="165">
        <v>2</v>
      </c>
      <c r="O287" s="165">
        <v>0</v>
      </c>
      <c r="P287" s="165">
        <v>0</v>
      </c>
      <c r="Q287" s="165">
        <v>42</v>
      </c>
      <c r="R287" s="165">
        <v>460</v>
      </c>
      <c r="S287" s="165">
        <v>122</v>
      </c>
      <c r="T287" s="165">
        <v>1</v>
      </c>
      <c r="U287" s="165">
        <v>91</v>
      </c>
      <c r="V287" s="165">
        <v>2</v>
      </c>
      <c r="W287" s="165">
        <v>3</v>
      </c>
      <c r="X287" s="165">
        <v>12</v>
      </c>
      <c r="Y287" s="165">
        <v>0</v>
      </c>
      <c r="Z287" s="189">
        <v>0</v>
      </c>
      <c r="AA287" s="184">
        <v>50</v>
      </c>
      <c r="AB287" s="175">
        <v>870</v>
      </c>
      <c r="AC287" s="174">
        <v>12</v>
      </c>
      <c r="AD287" s="174">
        <v>38</v>
      </c>
      <c r="AE287" s="174">
        <v>17</v>
      </c>
      <c r="AF287" s="174">
        <v>10</v>
      </c>
      <c r="AG287" s="174">
        <v>0</v>
      </c>
      <c r="AH287" s="174">
        <v>0</v>
      </c>
      <c r="AI287" s="174">
        <v>640</v>
      </c>
      <c r="AJ287" s="174">
        <v>75</v>
      </c>
      <c r="AK287" s="174">
        <v>67</v>
      </c>
      <c r="AL287" s="174">
        <v>11</v>
      </c>
      <c r="AM287" s="176">
        <v>142</v>
      </c>
      <c r="AN287" s="25"/>
      <c r="AO287" s="25"/>
      <c r="AP287" s="25"/>
    </row>
    <row r="288" spans="1:42" ht="41.25" customHeight="1">
      <c r="A288" s="164" t="s">
        <v>322</v>
      </c>
      <c r="B288" s="165" t="s">
        <v>316</v>
      </c>
      <c r="C288" s="165" t="s">
        <v>317</v>
      </c>
      <c r="D288" s="181">
        <v>2882</v>
      </c>
      <c r="E288" s="188">
        <v>4</v>
      </c>
      <c r="F288" s="165">
        <v>89</v>
      </c>
      <c r="G288" s="165">
        <v>21</v>
      </c>
      <c r="H288" s="165">
        <v>1</v>
      </c>
      <c r="I288" s="165">
        <v>12</v>
      </c>
      <c r="J288" s="165">
        <v>37</v>
      </c>
      <c r="K288" s="165">
        <v>150</v>
      </c>
      <c r="L288" s="165">
        <v>112</v>
      </c>
      <c r="M288" s="165">
        <v>227</v>
      </c>
      <c r="N288" s="165">
        <v>0</v>
      </c>
      <c r="O288" s="165">
        <v>0</v>
      </c>
      <c r="P288" s="165">
        <v>5</v>
      </c>
      <c r="Q288" s="165">
        <v>65</v>
      </c>
      <c r="R288" s="166">
        <v>1950</v>
      </c>
      <c r="S288" s="165">
        <v>134</v>
      </c>
      <c r="T288" s="165">
        <v>7</v>
      </c>
      <c r="U288" s="165">
        <v>27</v>
      </c>
      <c r="V288" s="165">
        <v>33</v>
      </c>
      <c r="W288" s="165">
        <v>7</v>
      </c>
      <c r="X288" s="165">
        <v>1</v>
      </c>
      <c r="Y288" s="165">
        <v>0</v>
      </c>
      <c r="Z288" s="189">
        <v>0</v>
      </c>
      <c r="AA288" s="184">
        <v>41</v>
      </c>
      <c r="AB288" s="175">
        <v>2661</v>
      </c>
      <c r="AC288" s="174">
        <v>11</v>
      </c>
      <c r="AD288" s="174">
        <v>51</v>
      </c>
      <c r="AE288" s="174">
        <v>35</v>
      </c>
      <c r="AF288" s="174">
        <v>21</v>
      </c>
      <c r="AG288" s="174">
        <v>7</v>
      </c>
      <c r="AH288" s="174">
        <v>0</v>
      </c>
      <c r="AI288" s="174">
        <v>2196</v>
      </c>
      <c r="AJ288" s="174">
        <v>193</v>
      </c>
      <c r="AK288" s="174">
        <v>129</v>
      </c>
      <c r="AL288" s="174">
        <v>18</v>
      </c>
      <c r="AM288" s="176">
        <v>290</v>
      </c>
    </row>
    <row r="289" spans="1:42" ht="41.25" customHeight="1">
      <c r="A289" s="164" t="s">
        <v>323</v>
      </c>
      <c r="B289" s="165" t="s">
        <v>316</v>
      </c>
      <c r="C289" s="165" t="s">
        <v>317</v>
      </c>
      <c r="D289" s="181">
        <v>1347</v>
      </c>
      <c r="E289" s="188">
        <v>8</v>
      </c>
      <c r="F289" s="165">
        <v>0</v>
      </c>
      <c r="G289" s="165">
        <v>2</v>
      </c>
      <c r="H289" s="165">
        <v>0</v>
      </c>
      <c r="I289" s="165">
        <v>3</v>
      </c>
      <c r="J289" s="165">
        <v>8</v>
      </c>
      <c r="K289" s="165">
        <v>33</v>
      </c>
      <c r="L289" s="165">
        <v>10</v>
      </c>
      <c r="M289" s="165">
        <v>88</v>
      </c>
      <c r="N289" s="165">
        <v>2</v>
      </c>
      <c r="O289" s="165">
        <v>0</v>
      </c>
      <c r="P289" s="165">
        <v>3</v>
      </c>
      <c r="Q289" s="165">
        <v>0</v>
      </c>
      <c r="R289" s="166">
        <v>1004</v>
      </c>
      <c r="S289" s="165">
        <v>124</v>
      </c>
      <c r="T289" s="165">
        <v>0</v>
      </c>
      <c r="U289" s="165">
        <v>3</v>
      </c>
      <c r="V289" s="165">
        <v>35</v>
      </c>
      <c r="W289" s="165">
        <v>16</v>
      </c>
      <c r="X289" s="165">
        <v>8</v>
      </c>
      <c r="Y289" s="165">
        <v>0</v>
      </c>
      <c r="Z289" s="189">
        <v>0</v>
      </c>
      <c r="AA289" s="184">
        <v>42</v>
      </c>
      <c r="AB289" s="175">
        <v>1260</v>
      </c>
      <c r="AC289" s="174">
        <v>10</v>
      </c>
      <c r="AD289" s="174">
        <v>24</v>
      </c>
      <c r="AE289" s="174">
        <v>25</v>
      </c>
      <c r="AF289" s="174">
        <v>16</v>
      </c>
      <c r="AG289" s="174">
        <v>4</v>
      </c>
      <c r="AH289" s="174">
        <v>0</v>
      </c>
      <c r="AI289" s="174">
        <v>1008</v>
      </c>
      <c r="AJ289" s="174">
        <v>139</v>
      </c>
      <c r="AK289" s="174">
        <v>33</v>
      </c>
      <c r="AL289" s="174">
        <v>1</v>
      </c>
      <c r="AM289" s="176">
        <v>198</v>
      </c>
      <c r="AN289" s="25"/>
      <c r="AO289" s="25"/>
      <c r="AP289" s="25"/>
    </row>
    <row r="290" spans="1:42" ht="41.25" customHeight="1">
      <c r="A290" s="164" t="s">
        <v>324</v>
      </c>
      <c r="B290" s="165" t="s">
        <v>316</v>
      </c>
      <c r="C290" s="165" t="s">
        <v>317</v>
      </c>
      <c r="D290" s="180">
        <v>401</v>
      </c>
      <c r="E290" s="188">
        <v>5</v>
      </c>
      <c r="F290" s="165">
        <v>0</v>
      </c>
      <c r="G290" s="165">
        <v>0</v>
      </c>
      <c r="H290" s="165">
        <v>0</v>
      </c>
      <c r="I290" s="165">
        <v>6</v>
      </c>
      <c r="J290" s="165">
        <v>7</v>
      </c>
      <c r="K290" s="165">
        <v>21</v>
      </c>
      <c r="L290" s="165">
        <v>2</v>
      </c>
      <c r="M290" s="165">
        <v>55</v>
      </c>
      <c r="N290" s="165">
        <v>12</v>
      </c>
      <c r="O290" s="165">
        <v>0</v>
      </c>
      <c r="P290" s="165">
        <v>0</v>
      </c>
      <c r="Q290" s="165">
        <v>2</v>
      </c>
      <c r="R290" s="165">
        <v>206</v>
      </c>
      <c r="S290" s="165">
        <v>42</v>
      </c>
      <c r="T290" s="165">
        <v>2</v>
      </c>
      <c r="U290" s="165">
        <v>35</v>
      </c>
      <c r="V290" s="165">
        <v>0</v>
      </c>
      <c r="W290" s="165">
        <v>5</v>
      </c>
      <c r="X290" s="165">
        <v>0</v>
      </c>
      <c r="Y290" s="165">
        <v>0</v>
      </c>
      <c r="Z290" s="189">
        <v>1</v>
      </c>
      <c r="AA290" s="184">
        <v>38</v>
      </c>
      <c r="AB290" s="175">
        <v>365</v>
      </c>
      <c r="AC290" s="174">
        <v>5</v>
      </c>
      <c r="AD290" s="174">
        <v>12</v>
      </c>
      <c r="AE290" s="174">
        <v>2</v>
      </c>
      <c r="AF290" s="174">
        <v>8</v>
      </c>
      <c r="AG290" s="174">
        <v>2</v>
      </c>
      <c r="AH290" s="174">
        <v>0</v>
      </c>
      <c r="AI290" s="174">
        <v>270</v>
      </c>
      <c r="AJ290" s="174">
        <v>48</v>
      </c>
      <c r="AK290" s="174">
        <v>17</v>
      </c>
      <c r="AL290" s="174">
        <v>1</v>
      </c>
      <c r="AM290" s="176">
        <v>67</v>
      </c>
    </row>
    <row r="291" spans="1:42" ht="41.25" customHeight="1">
      <c r="A291" s="164" t="s">
        <v>325</v>
      </c>
      <c r="B291" s="165" t="s">
        <v>316</v>
      </c>
      <c r="C291" s="165" t="s">
        <v>317</v>
      </c>
      <c r="D291" s="180">
        <v>380</v>
      </c>
      <c r="E291" s="188">
        <v>9</v>
      </c>
      <c r="F291" s="165">
        <v>0</v>
      </c>
      <c r="G291" s="165">
        <v>1</v>
      </c>
      <c r="H291" s="165">
        <v>0</v>
      </c>
      <c r="I291" s="165">
        <v>0</v>
      </c>
      <c r="J291" s="165">
        <v>12</v>
      </c>
      <c r="K291" s="165">
        <v>2</v>
      </c>
      <c r="L291" s="165">
        <v>0</v>
      </c>
      <c r="M291" s="165">
        <v>62</v>
      </c>
      <c r="N291" s="165">
        <v>13</v>
      </c>
      <c r="O291" s="165">
        <v>0</v>
      </c>
      <c r="P291" s="165">
        <v>0</v>
      </c>
      <c r="Q291" s="165">
        <v>1</v>
      </c>
      <c r="R291" s="165">
        <v>220</v>
      </c>
      <c r="S291" s="165">
        <v>43</v>
      </c>
      <c r="T291" s="165">
        <v>0</v>
      </c>
      <c r="U291" s="165">
        <v>14</v>
      </c>
      <c r="V291" s="165">
        <v>0</v>
      </c>
      <c r="W291" s="165">
        <v>3</v>
      </c>
      <c r="X291" s="165">
        <v>0</v>
      </c>
      <c r="Y291" s="165">
        <v>0</v>
      </c>
      <c r="Z291" s="189">
        <v>0</v>
      </c>
      <c r="AA291" s="184">
        <v>41</v>
      </c>
      <c r="AB291" s="175">
        <v>347</v>
      </c>
      <c r="AC291" s="174">
        <v>4</v>
      </c>
      <c r="AD291" s="174">
        <v>19</v>
      </c>
      <c r="AE291" s="174">
        <v>4</v>
      </c>
      <c r="AF291" s="174">
        <v>13</v>
      </c>
      <c r="AG291" s="174">
        <v>6</v>
      </c>
      <c r="AH291" s="174">
        <v>0</v>
      </c>
      <c r="AI291" s="174">
        <v>183</v>
      </c>
      <c r="AJ291" s="174">
        <v>36</v>
      </c>
      <c r="AK291" s="174">
        <v>79</v>
      </c>
      <c r="AL291" s="174">
        <v>3</v>
      </c>
      <c r="AM291" s="176">
        <v>63</v>
      </c>
    </row>
    <row r="292" spans="1:42" ht="41.25" customHeight="1">
      <c r="A292" s="164" t="s">
        <v>326</v>
      </c>
      <c r="B292" s="165" t="s">
        <v>316</v>
      </c>
      <c r="C292" s="165" t="s">
        <v>317</v>
      </c>
      <c r="D292" s="180">
        <v>317</v>
      </c>
      <c r="E292" s="188">
        <v>0</v>
      </c>
      <c r="F292" s="165">
        <v>0</v>
      </c>
      <c r="G292" s="165">
        <v>10</v>
      </c>
      <c r="H292" s="165">
        <v>2</v>
      </c>
      <c r="I292" s="165">
        <v>7</v>
      </c>
      <c r="J292" s="165">
        <v>4</v>
      </c>
      <c r="K292" s="165">
        <v>12</v>
      </c>
      <c r="L292" s="165">
        <v>3</v>
      </c>
      <c r="M292" s="165">
        <v>5</v>
      </c>
      <c r="N292" s="165">
        <v>0</v>
      </c>
      <c r="O292" s="165">
        <v>0</v>
      </c>
      <c r="P292" s="165">
        <v>0</v>
      </c>
      <c r="Q292" s="165">
        <v>0</v>
      </c>
      <c r="R292" s="165">
        <v>157</v>
      </c>
      <c r="S292" s="165">
        <v>117</v>
      </c>
      <c r="T292" s="165">
        <v>0</v>
      </c>
      <c r="U292" s="165">
        <v>0</v>
      </c>
      <c r="V292" s="165">
        <v>0</v>
      </c>
      <c r="W292" s="165">
        <v>0</v>
      </c>
      <c r="X292" s="165">
        <v>0</v>
      </c>
      <c r="Y292" s="165">
        <v>0</v>
      </c>
      <c r="Z292" s="189">
        <v>0</v>
      </c>
      <c r="AA292" s="184">
        <v>90</v>
      </c>
      <c r="AB292" s="175">
        <v>297</v>
      </c>
      <c r="AC292" s="174">
        <v>2</v>
      </c>
      <c r="AD292" s="174">
        <v>8</v>
      </c>
      <c r="AE292" s="174">
        <v>1</v>
      </c>
      <c r="AF292" s="174">
        <v>12</v>
      </c>
      <c r="AG292" s="174">
        <v>0</v>
      </c>
      <c r="AH292" s="174">
        <v>0</v>
      </c>
      <c r="AI292" s="174">
        <v>232</v>
      </c>
      <c r="AJ292" s="174">
        <v>11</v>
      </c>
      <c r="AK292" s="174">
        <v>20</v>
      </c>
      <c r="AL292" s="174">
        <v>11</v>
      </c>
      <c r="AM292" s="176">
        <v>22</v>
      </c>
    </row>
    <row r="293" spans="1:42" ht="41.25" customHeight="1">
      <c r="A293" s="164" t="s">
        <v>327</v>
      </c>
      <c r="B293" s="165" t="s">
        <v>316</v>
      </c>
      <c r="C293" s="165" t="s">
        <v>317</v>
      </c>
      <c r="D293" s="180">
        <v>204</v>
      </c>
      <c r="E293" s="188">
        <v>0</v>
      </c>
      <c r="F293" s="165">
        <v>2</v>
      </c>
      <c r="G293" s="165">
        <v>24</v>
      </c>
      <c r="H293" s="165">
        <v>0</v>
      </c>
      <c r="I293" s="165">
        <v>4</v>
      </c>
      <c r="J293" s="165">
        <v>3</v>
      </c>
      <c r="K293" s="165">
        <v>8</v>
      </c>
      <c r="L293" s="165">
        <v>3</v>
      </c>
      <c r="M293" s="165">
        <v>18</v>
      </c>
      <c r="N293" s="165">
        <v>0</v>
      </c>
      <c r="O293" s="165">
        <v>2</v>
      </c>
      <c r="P293" s="165">
        <v>0</v>
      </c>
      <c r="Q293" s="165">
        <v>0</v>
      </c>
      <c r="R293" s="165">
        <v>45</v>
      </c>
      <c r="S293" s="165">
        <v>48</v>
      </c>
      <c r="T293" s="165">
        <v>0</v>
      </c>
      <c r="U293" s="165">
        <v>43</v>
      </c>
      <c r="V293" s="165">
        <v>0</v>
      </c>
      <c r="W293" s="165">
        <v>4</v>
      </c>
      <c r="X293" s="165">
        <v>0</v>
      </c>
      <c r="Y293" s="165">
        <v>0</v>
      </c>
      <c r="Z293" s="189">
        <v>0</v>
      </c>
      <c r="AA293" s="184">
        <v>47</v>
      </c>
      <c r="AB293" s="175">
        <v>197</v>
      </c>
      <c r="AC293" s="174">
        <v>3</v>
      </c>
      <c r="AD293" s="174">
        <v>5</v>
      </c>
      <c r="AE293" s="174">
        <v>3</v>
      </c>
      <c r="AF293" s="174">
        <v>10</v>
      </c>
      <c r="AG293" s="174">
        <v>2</v>
      </c>
      <c r="AH293" s="174">
        <v>0</v>
      </c>
      <c r="AI293" s="174">
        <v>156</v>
      </c>
      <c r="AJ293" s="174">
        <v>3</v>
      </c>
      <c r="AK293" s="174">
        <v>13</v>
      </c>
      <c r="AL293" s="174">
        <v>2</v>
      </c>
      <c r="AM293" s="176">
        <v>14</v>
      </c>
    </row>
    <row r="294" spans="1:42" ht="41.25" customHeight="1">
      <c r="A294" s="164" t="s">
        <v>328</v>
      </c>
      <c r="B294" s="165" t="s">
        <v>316</v>
      </c>
      <c r="C294" s="165" t="s">
        <v>317</v>
      </c>
      <c r="D294" s="180">
        <v>279</v>
      </c>
      <c r="E294" s="188">
        <v>3</v>
      </c>
      <c r="F294" s="165">
        <v>0</v>
      </c>
      <c r="G294" s="165">
        <v>2</v>
      </c>
      <c r="H294" s="165">
        <v>0</v>
      </c>
      <c r="I294" s="165">
        <v>11</v>
      </c>
      <c r="J294" s="165">
        <v>0</v>
      </c>
      <c r="K294" s="165">
        <v>10</v>
      </c>
      <c r="L294" s="165">
        <v>2</v>
      </c>
      <c r="M294" s="165">
        <v>0</v>
      </c>
      <c r="N294" s="165">
        <v>1</v>
      </c>
      <c r="O294" s="165">
        <v>0</v>
      </c>
      <c r="P294" s="165">
        <v>0</v>
      </c>
      <c r="Q294" s="165">
        <v>4</v>
      </c>
      <c r="R294" s="165">
        <v>98</v>
      </c>
      <c r="S294" s="165">
        <v>97</v>
      </c>
      <c r="T294" s="165">
        <v>0</v>
      </c>
      <c r="U294" s="165">
        <v>34</v>
      </c>
      <c r="V294" s="165">
        <v>16</v>
      </c>
      <c r="W294" s="165">
        <v>1</v>
      </c>
      <c r="X294" s="165">
        <v>0</v>
      </c>
      <c r="Y294" s="165">
        <v>0</v>
      </c>
      <c r="Z294" s="189">
        <v>0</v>
      </c>
      <c r="AA294" s="184">
        <v>47</v>
      </c>
      <c r="AB294" s="175">
        <v>269</v>
      </c>
      <c r="AC294" s="174">
        <v>2</v>
      </c>
      <c r="AD294" s="174">
        <v>5</v>
      </c>
      <c r="AE294" s="174">
        <v>6</v>
      </c>
      <c r="AF294" s="174">
        <v>4</v>
      </c>
      <c r="AG294" s="174">
        <v>0</v>
      </c>
      <c r="AH294" s="174">
        <v>0</v>
      </c>
      <c r="AI294" s="174">
        <v>225</v>
      </c>
      <c r="AJ294" s="174">
        <v>7</v>
      </c>
      <c r="AK294" s="174">
        <v>19</v>
      </c>
      <c r="AL294" s="174">
        <v>1</v>
      </c>
      <c r="AM294" s="176">
        <v>20</v>
      </c>
    </row>
    <row r="295" spans="1:42" ht="41.25" customHeight="1">
      <c r="A295" s="164" t="s">
        <v>329</v>
      </c>
      <c r="B295" s="165" t="s">
        <v>316</v>
      </c>
      <c r="C295" s="165" t="s">
        <v>317</v>
      </c>
      <c r="D295" s="181">
        <v>14896</v>
      </c>
      <c r="E295" s="188">
        <v>36</v>
      </c>
      <c r="F295" s="165">
        <v>11</v>
      </c>
      <c r="G295" s="165">
        <v>170</v>
      </c>
      <c r="H295" s="165">
        <v>30</v>
      </c>
      <c r="I295" s="165">
        <v>153</v>
      </c>
      <c r="J295" s="165">
        <v>351</v>
      </c>
      <c r="K295" s="165">
        <v>680</v>
      </c>
      <c r="L295" s="165">
        <v>215</v>
      </c>
      <c r="M295" s="165">
        <v>558</v>
      </c>
      <c r="N295" s="165">
        <v>107</v>
      </c>
      <c r="O295" s="165">
        <v>14</v>
      </c>
      <c r="P295" s="165">
        <v>22</v>
      </c>
      <c r="Q295" s="165">
        <v>683</v>
      </c>
      <c r="R295" s="166">
        <v>9093</v>
      </c>
      <c r="S295" s="165">
        <v>891</v>
      </c>
      <c r="T295" s="165">
        <v>313</v>
      </c>
      <c r="U295" s="166">
        <v>1240</v>
      </c>
      <c r="V295" s="165">
        <v>113</v>
      </c>
      <c r="W295" s="165">
        <v>181</v>
      </c>
      <c r="X295" s="165">
        <v>33</v>
      </c>
      <c r="Y295" s="165">
        <v>0</v>
      </c>
      <c r="Z295" s="189">
        <v>2</v>
      </c>
      <c r="AA295" s="184">
        <v>49</v>
      </c>
      <c r="AB295" s="175">
        <v>14212</v>
      </c>
      <c r="AC295" s="174">
        <v>125</v>
      </c>
      <c r="AD295" s="174">
        <v>267</v>
      </c>
      <c r="AE295" s="174">
        <v>168</v>
      </c>
      <c r="AF295" s="174">
        <v>121</v>
      </c>
      <c r="AG295" s="174">
        <v>39</v>
      </c>
      <c r="AH295" s="174">
        <v>0</v>
      </c>
      <c r="AI295" s="174">
        <v>11431</v>
      </c>
      <c r="AJ295" s="174">
        <v>1052</v>
      </c>
      <c r="AK295" s="174">
        <v>870</v>
      </c>
      <c r="AL295" s="174">
        <v>139</v>
      </c>
      <c r="AM295" s="176">
        <v>1612</v>
      </c>
    </row>
    <row r="296" spans="1:42" ht="41.25" customHeight="1">
      <c r="A296" s="164" t="s">
        <v>330</v>
      </c>
      <c r="B296" s="165" t="s">
        <v>316</v>
      </c>
      <c r="C296" s="165" t="s">
        <v>317</v>
      </c>
      <c r="D296" s="180">
        <v>428</v>
      </c>
      <c r="E296" s="188">
        <v>5</v>
      </c>
      <c r="F296" s="165">
        <v>0</v>
      </c>
      <c r="G296" s="165">
        <v>0</v>
      </c>
      <c r="H296" s="165">
        <v>0</v>
      </c>
      <c r="I296" s="165">
        <v>5</v>
      </c>
      <c r="J296" s="165">
        <v>0</v>
      </c>
      <c r="K296" s="165">
        <v>12</v>
      </c>
      <c r="L296" s="165">
        <v>2</v>
      </c>
      <c r="M296" s="165">
        <v>25</v>
      </c>
      <c r="N296" s="165">
        <v>13</v>
      </c>
      <c r="O296" s="165">
        <v>0</v>
      </c>
      <c r="P296" s="165">
        <v>0</v>
      </c>
      <c r="Q296" s="165">
        <v>1</v>
      </c>
      <c r="R296" s="165">
        <v>66</v>
      </c>
      <c r="S296" s="165">
        <v>173</v>
      </c>
      <c r="T296" s="165">
        <v>0</v>
      </c>
      <c r="U296" s="165">
        <v>117</v>
      </c>
      <c r="V296" s="165">
        <v>7</v>
      </c>
      <c r="W296" s="165">
        <v>0</v>
      </c>
      <c r="X296" s="165">
        <v>2</v>
      </c>
      <c r="Y296" s="165">
        <v>0</v>
      </c>
      <c r="Z296" s="189">
        <v>0</v>
      </c>
      <c r="AA296" s="184">
        <v>39</v>
      </c>
      <c r="AB296" s="175">
        <v>414</v>
      </c>
      <c r="AC296" s="174">
        <v>11</v>
      </c>
      <c r="AD296" s="174">
        <v>17</v>
      </c>
      <c r="AE296" s="174">
        <v>21</v>
      </c>
      <c r="AF296" s="174">
        <v>15</v>
      </c>
      <c r="AG296" s="174">
        <v>1</v>
      </c>
      <c r="AH296" s="174">
        <v>0</v>
      </c>
      <c r="AI296" s="174">
        <v>307</v>
      </c>
      <c r="AJ296" s="174">
        <v>24</v>
      </c>
      <c r="AK296" s="174">
        <v>14</v>
      </c>
      <c r="AL296" s="174">
        <v>4</v>
      </c>
      <c r="AM296" s="176">
        <v>73</v>
      </c>
    </row>
    <row r="297" spans="1:42" ht="41.25" customHeight="1">
      <c r="A297" s="164" t="s">
        <v>331</v>
      </c>
      <c r="B297" s="165" t="s">
        <v>316</v>
      </c>
      <c r="C297" s="165" t="s">
        <v>317</v>
      </c>
      <c r="D297" s="180">
        <v>39</v>
      </c>
      <c r="E297" s="188">
        <v>3</v>
      </c>
      <c r="F297" s="165">
        <v>0</v>
      </c>
      <c r="G297" s="165">
        <v>1</v>
      </c>
      <c r="H297" s="165">
        <v>0</v>
      </c>
      <c r="I297" s="165">
        <v>0</v>
      </c>
      <c r="J297" s="165">
        <v>0</v>
      </c>
      <c r="K297" s="165">
        <v>3</v>
      </c>
      <c r="L297" s="165">
        <v>0</v>
      </c>
      <c r="M297" s="165">
        <v>8</v>
      </c>
      <c r="N297" s="165">
        <v>0</v>
      </c>
      <c r="O297" s="165">
        <v>0</v>
      </c>
      <c r="P297" s="165">
        <v>0</v>
      </c>
      <c r="Q297" s="165">
        <v>0</v>
      </c>
      <c r="R297" s="165">
        <v>0</v>
      </c>
      <c r="S297" s="165">
        <v>23</v>
      </c>
      <c r="T297" s="165">
        <v>0</v>
      </c>
      <c r="U297" s="165">
        <v>1</v>
      </c>
      <c r="V297" s="165">
        <v>0</v>
      </c>
      <c r="W297" s="165">
        <v>0</v>
      </c>
      <c r="X297" s="165">
        <v>0</v>
      </c>
      <c r="Y297" s="165">
        <v>0</v>
      </c>
      <c r="Z297" s="189">
        <v>0</v>
      </c>
      <c r="AA297" s="184">
        <v>39</v>
      </c>
      <c r="AB297" s="175">
        <v>37</v>
      </c>
      <c r="AC297" s="174">
        <v>4</v>
      </c>
      <c r="AD297" s="174">
        <v>2</v>
      </c>
      <c r="AE297" s="174">
        <v>1</v>
      </c>
      <c r="AF297" s="174">
        <v>1</v>
      </c>
      <c r="AG297" s="174">
        <v>0</v>
      </c>
      <c r="AH297" s="174">
        <v>0</v>
      </c>
      <c r="AI297" s="174">
        <v>25</v>
      </c>
      <c r="AJ297" s="174">
        <v>3</v>
      </c>
      <c r="AK297" s="174">
        <v>0</v>
      </c>
      <c r="AL297" s="174">
        <v>1</v>
      </c>
      <c r="AM297" s="176">
        <v>10</v>
      </c>
      <c r="AN297" s="25"/>
      <c r="AO297" s="25"/>
      <c r="AP297" s="25"/>
    </row>
    <row r="298" spans="1:42" ht="41.25" customHeight="1">
      <c r="A298" s="164" t="s">
        <v>332</v>
      </c>
      <c r="B298" s="165" t="s">
        <v>316</v>
      </c>
      <c r="C298" s="165" t="s">
        <v>317</v>
      </c>
      <c r="D298" s="180">
        <v>120</v>
      </c>
      <c r="E298" s="188">
        <v>4</v>
      </c>
      <c r="F298" s="165">
        <v>0</v>
      </c>
      <c r="G298" s="165">
        <v>0</v>
      </c>
      <c r="H298" s="165">
        <v>0</v>
      </c>
      <c r="I298" s="165">
        <v>12</v>
      </c>
      <c r="J298" s="165">
        <v>8</v>
      </c>
      <c r="K298" s="165">
        <v>4</v>
      </c>
      <c r="L298" s="165">
        <v>2</v>
      </c>
      <c r="M298" s="165">
        <v>5</v>
      </c>
      <c r="N298" s="165">
        <v>1</v>
      </c>
      <c r="O298" s="165">
        <v>0</v>
      </c>
      <c r="P298" s="165">
        <v>0</v>
      </c>
      <c r="Q298" s="165">
        <v>0</v>
      </c>
      <c r="R298" s="165">
        <v>14</v>
      </c>
      <c r="S298" s="165">
        <v>37</v>
      </c>
      <c r="T298" s="165">
        <v>0</v>
      </c>
      <c r="U298" s="165">
        <v>33</v>
      </c>
      <c r="V298" s="165">
        <v>0</v>
      </c>
      <c r="W298" s="165">
        <v>0</v>
      </c>
      <c r="X298" s="165">
        <v>0</v>
      </c>
      <c r="Y298" s="165">
        <v>0</v>
      </c>
      <c r="Z298" s="189">
        <v>0</v>
      </c>
      <c r="AA298" s="184">
        <v>69</v>
      </c>
      <c r="AB298" s="175">
        <v>118</v>
      </c>
      <c r="AC298" s="174">
        <v>5</v>
      </c>
      <c r="AD298" s="174">
        <v>6</v>
      </c>
      <c r="AE298" s="174">
        <v>4</v>
      </c>
      <c r="AF298" s="174">
        <v>0</v>
      </c>
      <c r="AG298" s="174">
        <v>0</v>
      </c>
      <c r="AH298" s="174">
        <v>0</v>
      </c>
      <c r="AI298" s="174">
        <v>77</v>
      </c>
      <c r="AJ298" s="174">
        <v>7</v>
      </c>
      <c r="AK298" s="174">
        <v>14</v>
      </c>
      <c r="AL298" s="174">
        <v>5</v>
      </c>
      <c r="AM298" s="176">
        <v>22</v>
      </c>
    </row>
    <row r="299" spans="1:42" ht="41.25" customHeight="1">
      <c r="A299" s="164" t="s">
        <v>333</v>
      </c>
      <c r="B299" s="165" t="s">
        <v>316</v>
      </c>
      <c r="C299" s="165" t="s">
        <v>317</v>
      </c>
      <c r="D299" s="181">
        <v>1469</v>
      </c>
      <c r="E299" s="188">
        <v>32</v>
      </c>
      <c r="F299" s="165">
        <v>164</v>
      </c>
      <c r="G299" s="165">
        <v>29</v>
      </c>
      <c r="H299" s="165">
        <v>1</v>
      </c>
      <c r="I299" s="165">
        <v>14</v>
      </c>
      <c r="J299" s="165">
        <v>9</v>
      </c>
      <c r="K299" s="165">
        <v>87</v>
      </c>
      <c r="L299" s="165">
        <v>4</v>
      </c>
      <c r="M299" s="165">
        <v>72</v>
      </c>
      <c r="N299" s="165">
        <v>2</v>
      </c>
      <c r="O299" s="165">
        <v>0</v>
      </c>
      <c r="P299" s="165">
        <v>2</v>
      </c>
      <c r="Q299" s="165">
        <v>30</v>
      </c>
      <c r="R299" s="165">
        <v>717</v>
      </c>
      <c r="S299" s="165">
        <v>162</v>
      </c>
      <c r="T299" s="165">
        <v>21</v>
      </c>
      <c r="U299" s="165">
        <v>65</v>
      </c>
      <c r="V299" s="165">
        <v>2</v>
      </c>
      <c r="W299" s="165">
        <v>56</v>
      </c>
      <c r="X299" s="165">
        <v>0</v>
      </c>
      <c r="Y299" s="165">
        <v>0</v>
      </c>
      <c r="Z299" s="189">
        <v>0</v>
      </c>
      <c r="AA299" s="184">
        <v>33</v>
      </c>
      <c r="AB299" s="175">
        <v>1385</v>
      </c>
      <c r="AC299" s="174">
        <v>38</v>
      </c>
      <c r="AD299" s="174">
        <v>31</v>
      </c>
      <c r="AE299" s="174">
        <v>27</v>
      </c>
      <c r="AF299" s="174">
        <v>20</v>
      </c>
      <c r="AG299" s="174">
        <v>13</v>
      </c>
      <c r="AH299" s="174">
        <v>0</v>
      </c>
      <c r="AI299" s="174">
        <v>1085</v>
      </c>
      <c r="AJ299" s="174">
        <v>91</v>
      </c>
      <c r="AK299" s="174">
        <v>63</v>
      </c>
      <c r="AL299" s="174">
        <v>17</v>
      </c>
      <c r="AM299" s="176">
        <v>187</v>
      </c>
      <c r="AN299" s="25"/>
      <c r="AO299" s="25"/>
      <c r="AP299" s="25"/>
    </row>
    <row r="300" spans="1:42" ht="41.25" customHeight="1">
      <c r="A300" s="164" t="s">
        <v>334</v>
      </c>
      <c r="B300" s="165" t="s">
        <v>316</v>
      </c>
      <c r="C300" s="165" t="s">
        <v>317</v>
      </c>
      <c r="D300" s="180">
        <v>578</v>
      </c>
      <c r="E300" s="188">
        <v>1</v>
      </c>
      <c r="F300" s="165">
        <v>0</v>
      </c>
      <c r="G300" s="165">
        <v>38</v>
      </c>
      <c r="H300" s="165">
        <v>1</v>
      </c>
      <c r="I300" s="165">
        <v>5</v>
      </c>
      <c r="J300" s="165">
        <v>0</v>
      </c>
      <c r="K300" s="165">
        <v>16</v>
      </c>
      <c r="L300" s="165">
        <v>1</v>
      </c>
      <c r="M300" s="165">
        <v>1</v>
      </c>
      <c r="N300" s="165">
        <v>1</v>
      </c>
      <c r="O300" s="165">
        <v>1</v>
      </c>
      <c r="P300" s="165">
        <v>1</v>
      </c>
      <c r="Q300" s="165">
        <v>4</v>
      </c>
      <c r="R300" s="165">
        <v>382</v>
      </c>
      <c r="S300" s="165">
        <v>89</v>
      </c>
      <c r="T300" s="165">
        <v>5</v>
      </c>
      <c r="U300" s="165">
        <v>27</v>
      </c>
      <c r="V300" s="165">
        <v>0</v>
      </c>
      <c r="W300" s="165">
        <v>3</v>
      </c>
      <c r="X300" s="165">
        <v>2</v>
      </c>
      <c r="Y300" s="165">
        <v>0</v>
      </c>
      <c r="Z300" s="189">
        <v>0</v>
      </c>
      <c r="AA300" s="184">
        <v>45</v>
      </c>
      <c r="AB300" s="175">
        <v>501</v>
      </c>
      <c r="AC300" s="174">
        <v>6</v>
      </c>
      <c r="AD300" s="174">
        <v>8</v>
      </c>
      <c r="AE300" s="174">
        <v>4</v>
      </c>
      <c r="AF300" s="174">
        <v>2</v>
      </c>
      <c r="AG300" s="174">
        <v>1</v>
      </c>
      <c r="AH300" s="174">
        <v>0</v>
      </c>
      <c r="AI300" s="174">
        <v>418</v>
      </c>
      <c r="AJ300" s="174">
        <v>34</v>
      </c>
      <c r="AK300" s="174">
        <v>17</v>
      </c>
      <c r="AL300" s="174">
        <v>11</v>
      </c>
      <c r="AM300" s="176">
        <v>52</v>
      </c>
      <c r="AN300" s="25"/>
      <c r="AO300" s="25"/>
      <c r="AP300" s="25"/>
    </row>
    <row r="301" spans="1:42" ht="41.25" customHeight="1">
      <c r="A301" s="164" t="s">
        <v>335</v>
      </c>
      <c r="B301" s="165" t="s">
        <v>316</v>
      </c>
      <c r="C301" s="165" t="s">
        <v>317</v>
      </c>
      <c r="D301" s="181">
        <v>3009</v>
      </c>
      <c r="E301" s="188">
        <v>7</v>
      </c>
      <c r="F301" s="165">
        <v>10</v>
      </c>
      <c r="G301" s="165">
        <v>581</v>
      </c>
      <c r="H301" s="165">
        <v>0</v>
      </c>
      <c r="I301" s="165">
        <v>44</v>
      </c>
      <c r="J301" s="165">
        <v>50</v>
      </c>
      <c r="K301" s="165">
        <v>132</v>
      </c>
      <c r="L301" s="165">
        <v>13</v>
      </c>
      <c r="M301" s="165">
        <v>48</v>
      </c>
      <c r="N301" s="165">
        <v>7</v>
      </c>
      <c r="O301" s="165">
        <v>1</v>
      </c>
      <c r="P301" s="165">
        <v>0</v>
      </c>
      <c r="Q301" s="165">
        <v>38</v>
      </c>
      <c r="R301" s="166">
        <v>1597</v>
      </c>
      <c r="S301" s="165">
        <v>168</v>
      </c>
      <c r="T301" s="165">
        <v>32</v>
      </c>
      <c r="U301" s="165">
        <v>254</v>
      </c>
      <c r="V301" s="165">
        <v>5</v>
      </c>
      <c r="W301" s="165">
        <v>13</v>
      </c>
      <c r="X301" s="165">
        <v>9</v>
      </c>
      <c r="Y301" s="165">
        <v>0</v>
      </c>
      <c r="Z301" s="189">
        <v>0</v>
      </c>
      <c r="AA301" s="184">
        <v>41</v>
      </c>
      <c r="AB301" s="175">
        <v>2890</v>
      </c>
      <c r="AC301" s="174">
        <v>38</v>
      </c>
      <c r="AD301" s="174">
        <v>107</v>
      </c>
      <c r="AE301" s="174">
        <v>45</v>
      </c>
      <c r="AF301" s="174">
        <v>35</v>
      </c>
      <c r="AG301" s="174">
        <v>2</v>
      </c>
      <c r="AH301" s="174">
        <v>0</v>
      </c>
      <c r="AI301" s="174">
        <v>2346</v>
      </c>
      <c r="AJ301" s="174">
        <v>176</v>
      </c>
      <c r="AK301" s="174">
        <v>113</v>
      </c>
      <c r="AL301" s="174">
        <v>28</v>
      </c>
      <c r="AM301" s="176">
        <v>366</v>
      </c>
      <c r="AN301" s="25"/>
      <c r="AO301" s="25"/>
      <c r="AP301" s="25"/>
    </row>
    <row r="302" spans="1:42" ht="41.25" customHeight="1">
      <c r="A302" s="164" t="s">
        <v>336</v>
      </c>
      <c r="B302" s="165" t="s">
        <v>316</v>
      </c>
      <c r="C302" s="165" t="s">
        <v>317</v>
      </c>
      <c r="D302" s="180">
        <v>217</v>
      </c>
      <c r="E302" s="188">
        <v>0</v>
      </c>
      <c r="F302" s="165">
        <v>0</v>
      </c>
      <c r="G302" s="165">
        <v>0</v>
      </c>
      <c r="H302" s="165">
        <v>0</v>
      </c>
      <c r="I302" s="165">
        <v>0</v>
      </c>
      <c r="J302" s="165">
        <v>1</v>
      </c>
      <c r="K302" s="165">
        <v>8</v>
      </c>
      <c r="L302" s="165">
        <v>0</v>
      </c>
      <c r="M302" s="165">
        <v>40</v>
      </c>
      <c r="N302" s="165">
        <v>1</v>
      </c>
      <c r="O302" s="165">
        <v>0</v>
      </c>
      <c r="P302" s="165">
        <v>0</v>
      </c>
      <c r="Q302" s="165">
        <v>1</v>
      </c>
      <c r="R302" s="165">
        <v>38</v>
      </c>
      <c r="S302" s="165">
        <v>120</v>
      </c>
      <c r="T302" s="165">
        <v>5</v>
      </c>
      <c r="U302" s="165">
        <v>2</v>
      </c>
      <c r="V302" s="165">
        <v>0</v>
      </c>
      <c r="W302" s="165">
        <v>1</v>
      </c>
      <c r="X302" s="165">
        <v>0</v>
      </c>
      <c r="Y302" s="165">
        <v>0</v>
      </c>
      <c r="Z302" s="189">
        <v>0</v>
      </c>
      <c r="AA302" s="184">
        <v>81</v>
      </c>
      <c r="AB302" s="175">
        <v>211</v>
      </c>
      <c r="AC302" s="174">
        <v>0</v>
      </c>
      <c r="AD302" s="174">
        <v>3</v>
      </c>
      <c r="AE302" s="174">
        <v>8</v>
      </c>
      <c r="AF302" s="174">
        <v>6</v>
      </c>
      <c r="AG302" s="174">
        <v>2</v>
      </c>
      <c r="AH302" s="174">
        <v>0</v>
      </c>
      <c r="AI302" s="174">
        <v>153</v>
      </c>
      <c r="AJ302" s="174">
        <v>12</v>
      </c>
      <c r="AK302" s="174">
        <v>21</v>
      </c>
      <c r="AL302" s="174">
        <v>6</v>
      </c>
      <c r="AM302" s="176">
        <v>23</v>
      </c>
      <c r="AN302" s="25"/>
      <c r="AO302" s="25"/>
      <c r="AP302" s="25"/>
    </row>
    <row r="303" spans="1:42" ht="41.25" customHeight="1" thickBot="1">
      <c r="A303" s="168" t="s">
        <v>337</v>
      </c>
      <c r="B303" s="169" t="s">
        <v>316</v>
      </c>
      <c r="C303" s="169" t="s">
        <v>317</v>
      </c>
      <c r="D303" s="182">
        <v>486</v>
      </c>
      <c r="E303" s="190">
        <v>2</v>
      </c>
      <c r="F303" s="191">
        <v>0</v>
      </c>
      <c r="G303" s="191">
        <v>4</v>
      </c>
      <c r="H303" s="191">
        <v>0</v>
      </c>
      <c r="I303" s="191">
        <v>1</v>
      </c>
      <c r="J303" s="191">
        <v>10</v>
      </c>
      <c r="K303" s="191">
        <v>9</v>
      </c>
      <c r="L303" s="191">
        <v>8</v>
      </c>
      <c r="M303" s="191">
        <v>3</v>
      </c>
      <c r="N303" s="191">
        <v>0</v>
      </c>
      <c r="O303" s="191">
        <v>0</v>
      </c>
      <c r="P303" s="191">
        <v>0</v>
      </c>
      <c r="Q303" s="191">
        <v>1</v>
      </c>
      <c r="R303" s="191">
        <v>304</v>
      </c>
      <c r="S303" s="191">
        <v>79</v>
      </c>
      <c r="T303" s="191">
        <v>11</v>
      </c>
      <c r="U303" s="191">
        <v>53</v>
      </c>
      <c r="V303" s="191">
        <v>0</v>
      </c>
      <c r="W303" s="191">
        <v>1</v>
      </c>
      <c r="X303" s="191">
        <v>0</v>
      </c>
      <c r="Y303" s="191">
        <v>0</v>
      </c>
      <c r="Z303" s="192">
        <v>0</v>
      </c>
      <c r="AA303" s="185">
        <v>49</v>
      </c>
      <c r="AB303" s="177">
        <v>496</v>
      </c>
      <c r="AC303" s="178">
        <v>5</v>
      </c>
      <c r="AD303" s="178">
        <v>5</v>
      </c>
      <c r="AE303" s="178">
        <v>3</v>
      </c>
      <c r="AF303" s="178">
        <v>4</v>
      </c>
      <c r="AG303" s="178">
        <v>2</v>
      </c>
      <c r="AH303" s="178">
        <v>0</v>
      </c>
      <c r="AI303" s="178">
        <v>447</v>
      </c>
      <c r="AJ303" s="178">
        <v>10</v>
      </c>
      <c r="AK303" s="178">
        <v>16</v>
      </c>
      <c r="AL303" s="178">
        <v>4</v>
      </c>
      <c r="AM303" s="179">
        <v>23</v>
      </c>
    </row>
  </sheetData>
  <sheetProtection algorithmName="SHA-512" hashValue="TG0i42NKKQl8/PqNq/yN/faAQhwaruv9GqrO6TlnzykL8p9i6xUkCFGVZ2Z+q6vMf6eTMkvVeskyXMnE4ONrKg==" saltValue="azD1Ik4yWoNh2SVC26SSSA==" spinCount="100000" sheet="1" sort="0" autoFilter="0"/>
  <mergeCells count="4">
    <mergeCell ref="E9:Z9"/>
    <mergeCell ref="AB9:AM9"/>
    <mergeCell ref="E4:Z4"/>
    <mergeCell ref="AB4:AM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02"/>
  <sheetViews>
    <sheetView zoomScale="85" zoomScaleNormal="85" workbookViewId="0">
      <pane xSplit="1" topLeftCell="B1" activePane="topRight" state="frozen"/>
      <selection pane="topRight" activeCell="A3" sqref="A3"/>
    </sheetView>
  </sheetViews>
  <sheetFormatPr defaultColWidth="50.7265625" defaultRowHeight="33.75" customHeight="1"/>
  <cols>
    <col min="1" max="3" width="50.7265625" style="7"/>
    <col min="4" max="4" width="55.54296875" style="14" customWidth="1"/>
    <col min="5" max="93" width="50.7265625" style="14"/>
    <col min="94" max="16384" width="50.7265625" style="3"/>
  </cols>
  <sheetData>
    <row r="1" spans="1:93" ht="33.75" customHeight="1">
      <c r="A1" s="47" t="s">
        <v>1110</v>
      </c>
      <c r="B1" s="47"/>
      <c r="C1" s="48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</row>
    <row r="2" spans="1:93" ht="33.75" customHeight="1">
      <c r="A2" s="48" t="s">
        <v>1185</v>
      </c>
      <c r="B2" s="48"/>
      <c r="C2" s="48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</row>
    <row r="3" spans="1:93" ht="33.75" customHeight="1">
      <c r="A3" s="320" t="s">
        <v>1192</v>
      </c>
      <c r="B3" s="48"/>
      <c r="C3" s="48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</row>
    <row r="4" spans="1:93" ht="33.75" customHeight="1">
      <c r="A4" s="48"/>
      <c r="B4" s="48"/>
      <c r="C4" s="48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</row>
    <row r="5" spans="1:93" ht="33.75" customHeight="1">
      <c r="A5" s="53" t="s">
        <v>0</v>
      </c>
      <c r="B5" s="53" t="s">
        <v>10</v>
      </c>
      <c r="C5" s="53" t="s">
        <v>11</v>
      </c>
      <c r="D5" s="142" t="s">
        <v>438</v>
      </c>
      <c r="E5" s="143" t="s">
        <v>439</v>
      </c>
      <c r="F5" s="143" t="s">
        <v>440</v>
      </c>
      <c r="G5" s="143" t="s">
        <v>441</v>
      </c>
      <c r="H5" s="143" t="s">
        <v>442</v>
      </c>
      <c r="I5" s="143" t="s">
        <v>443</v>
      </c>
      <c r="J5" s="143" t="s">
        <v>444</v>
      </c>
      <c r="K5" s="143" t="s">
        <v>445</v>
      </c>
      <c r="L5" s="143" t="s">
        <v>446</v>
      </c>
      <c r="M5" s="143" t="s">
        <v>447</v>
      </c>
      <c r="N5" s="143" t="s">
        <v>448</v>
      </c>
      <c r="O5" s="143" t="s">
        <v>449</v>
      </c>
      <c r="P5" s="144" t="s">
        <v>450</v>
      </c>
      <c r="Q5" s="144" t="s">
        <v>451</v>
      </c>
      <c r="R5" s="144" t="s">
        <v>452</v>
      </c>
      <c r="S5" s="144" t="s">
        <v>453</v>
      </c>
      <c r="T5" s="144" t="s">
        <v>454</v>
      </c>
      <c r="U5" s="144" t="s">
        <v>455</v>
      </c>
      <c r="V5" s="144" t="s">
        <v>456</v>
      </c>
      <c r="W5" s="144" t="s">
        <v>457</v>
      </c>
      <c r="X5" s="144" t="s">
        <v>458</v>
      </c>
      <c r="Y5" s="144" t="s">
        <v>459</v>
      </c>
      <c r="Z5" s="144" t="s">
        <v>460</v>
      </c>
      <c r="AA5" s="144" t="s">
        <v>461</v>
      </c>
      <c r="AB5" s="144" t="s">
        <v>462</v>
      </c>
      <c r="AC5" s="144" t="s">
        <v>463</v>
      </c>
      <c r="AD5" s="144" t="s">
        <v>464</v>
      </c>
      <c r="AE5" s="144" t="s">
        <v>465</v>
      </c>
      <c r="AF5" s="144" t="s">
        <v>466</v>
      </c>
      <c r="AG5" s="144" t="s">
        <v>467</v>
      </c>
      <c r="AH5" s="144" t="s">
        <v>468</v>
      </c>
      <c r="AI5" s="144" t="s">
        <v>469</v>
      </c>
      <c r="AJ5" s="144" t="s">
        <v>470</v>
      </c>
      <c r="AK5" s="144" t="s">
        <v>471</v>
      </c>
      <c r="AL5" s="144" t="s">
        <v>472</v>
      </c>
      <c r="AM5" s="144" t="s">
        <v>473</v>
      </c>
      <c r="AN5" s="144" t="s">
        <v>474</v>
      </c>
      <c r="AO5" s="144" t="s">
        <v>475</v>
      </c>
      <c r="AP5" s="144" t="s">
        <v>476</v>
      </c>
      <c r="AQ5" s="144" t="s">
        <v>477</v>
      </c>
      <c r="AR5" s="144" t="s">
        <v>478</v>
      </c>
      <c r="AS5" s="144" t="s">
        <v>479</v>
      </c>
      <c r="AT5" s="144" t="s">
        <v>480</v>
      </c>
      <c r="AU5" s="144" t="s">
        <v>481</v>
      </c>
      <c r="AV5" s="144" t="s">
        <v>482</v>
      </c>
      <c r="AW5" s="144" t="s">
        <v>483</v>
      </c>
      <c r="AX5" s="144" t="s">
        <v>484</v>
      </c>
      <c r="AY5" s="144" t="s">
        <v>485</v>
      </c>
      <c r="AZ5" s="144" t="s">
        <v>486</v>
      </c>
      <c r="BA5" s="144" t="s">
        <v>487</v>
      </c>
      <c r="BB5" s="144" t="s">
        <v>488</v>
      </c>
      <c r="BC5" s="144" t="s">
        <v>489</v>
      </c>
      <c r="BD5" s="144" t="s">
        <v>490</v>
      </c>
      <c r="BE5" s="144" t="s">
        <v>491</v>
      </c>
      <c r="BF5" s="144" t="s">
        <v>492</v>
      </c>
      <c r="BG5" s="144" t="s">
        <v>493</v>
      </c>
      <c r="BH5" s="144" t="s">
        <v>494</v>
      </c>
      <c r="BI5" s="144" t="s">
        <v>495</v>
      </c>
      <c r="BJ5" s="144" t="s">
        <v>496</v>
      </c>
      <c r="BK5" s="144" t="s">
        <v>497</v>
      </c>
      <c r="BL5" s="144" t="s">
        <v>498</v>
      </c>
      <c r="BM5" s="144" t="s">
        <v>499</v>
      </c>
      <c r="BN5" s="144" t="s">
        <v>500</v>
      </c>
      <c r="BO5" s="144" t="s">
        <v>501</v>
      </c>
      <c r="BP5" s="144" t="s">
        <v>502</v>
      </c>
      <c r="BQ5" s="144" t="s">
        <v>503</v>
      </c>
      <c r="BR5" s="144" t="s">
        <v>504</v>
      </c>
      <c r="BS5" s="144" t="s">
        <v>505</v>
      </c>
      <c r="BT5" s="144" t="s">
        <v>506</v>
      </c>
      <c r="BU5" s="144" t="s">
        <v>507</v>
      </c>
      <c r="BV5" s="144" t="s">
        <v>508</v>
      </c>
      <c r="BW5" s="144" t="s">
        <v>509</v>
      </c>
      <c r="BX5" s="144" t="s">
        <v>510</v>
      </c>
      <c r="BY5" s="144" t="s">
        <v>511</v>
      </c>
      <c r="BZ5" s="144" t="s">
        <v>512</v>
      </c>
      <c r="CA5" s="144" t="s">
        <v>513</v>
      </c>
      <c r="CB5" s="144" t="s">
        <v>514</v>
      </c>
      <c r="CC5" s="144" t="s">
        <v>515</v>
      </c>
      <c r="CD5" s="144" t="s">
        <v>516</v>
      </c>
      <c r="CE5" s="144" t="s">
        <v>517</v>
      </c>
      <c r="CF5" s="144" t="s">
        <v>518</v>
      </c>
      <c r="CG5" s="144" t="s">
        <v>519</v>
      </c>
      <c r="CH5" s="144" t="s">
        <v>520</v>
      </c>
      <c r="CI5" s="144" t="s">
        <v>521</v>
      </c>
      <c r="CJ5" s="144" t="s">
        <v>522</v>
      </c>
      <c r="CK5" s="144" t="s">
        <v>523</v>
      </c>
      <c r="CL5" s="144" t="s">
        <v>524</v>
      </c>
      <c r="CM5" s="144" t="s">
        <v>525</v>
      </c>
      <c r="CN5" s="144" t="s">
        <v>526</v>
      </c>
      <c r="CO5" s="144" t="s">
        <v>527</v>
      </c>
    </row>
    <row r="6" spans="1:93" ht="33.75" customHeight="1">
      <c r="A6" s="50" t="s">
        <v>9</v>
      </c>
      <c r="B6" s="51" t="s">
        <v>528</v>
      </c>
      <c r="C6" s="51" t="s">
        <v>528</v>
      </c>
      <c r="D6" s="145">
        <f>SUBTOTAL(109,D10:D302)</f>
        <v>512082</v>
      </c>
      <c r="E6" s="145">
        <f t="shared" ref="E6:BP6" si="0">SUBTOTAL(109,E10:E302)</f>
        <v>4592</v>
      </c>
      <c r="F6" s="145">
        <f t="shared" si="0"/>
        <v>22663</v>
      </c>
      <c r="G6" s="145">
        <f t="shared" si="0"/>
        <v>6780</v>
      </c>
      <c r="H6" s="145">
        <f t="shared" si="0"/>
        <v>803</v>
      </c>
      <c r="I6" s="145">
        <f t="shared" si="0"/>
        <v>3</v>
      </c>
      <c r="J6" s="145">
        <f t="shared" si="0"/>
        <v>44</v>
      </c>
      <c r="K6" s="145">
        <f t="shared" si="0"/>
        <v>77</v>
      </c>
      <c r="L6" s="145">
        <f t="shared" si="0"/>
        <v>1071</v>
      </c>
      <c r="M6" s="145">
        <f t="shared" si="0"/>
        <v>79</v>
      </c>
      <c r="N6" s="145">
        <f t="shared" si="0"/>
        <v>4247</v>
      </c>
      <c r="O6" s="145">
        <f t="shared" si="0"/>
        <v>200</v>
      </c>
      <c r="P6" s="145">
        <f t="shared" si="0"/>
        <v>7</v>
      </c>
      <c r="Q6" s="145">
        <f t="shared" si="0"/>
        <v>2623</v>
      </c>
      <c r="R6" s="145">
        <f t="shared" si="0"/>
        <v>2166</v>
      </c>
      <c r="S6" s="145">
        <f t="shared" si="0"/>
        <v>322</v>
      </c>
      <c r="T6" s="145">
        <f t="shared" si="0"/>
        <v>4390</v>
      </c>
      <c r="U6" s="145">
        <f t="shared" si="0"/>
        <v>525</v>
      </c>
      <c r="V6" s="145">
        <f t="shared" si="0"/>
        <v>838</v>
      </c>
      <c r="W6" s="145">
        <f t="shared" si="0"/>
        <v>49</v>
      </c>
      <c r="X6" s="145">
        <f t="shared" si="0"/>
        <v>773</v>
      </c>
      <c r="Y6" s="145">
        <f t="shared" si="0"/>
        <v>54</v>
      </c>
      <c r="Z6" s="145">
        <f t="shared" si="0"/>
        <v>1133</v>
      </c>
      <c r="AA6" s="145">
        <f t="shared" si="0"/>
        <v>1403</v>
      </c>
      <c r="AB6" s="145">
        <f t="shared" si="0"/>
        <v>388</v>
      </c>
      <c r="AC6" s="145">
        <f t="shared" si="0"/>
        <v>8453</v>
      </c>
      <c r="AD6" s="145">
        <f t="shared" si="0"/>
        <v>950</v>
      </c>
      <c r="AE6" s="145">
        <f t="shared" si="0"/>
        <v>1635</v>
      </c>
      <c r="AF6" s="145">
        <f t="shared" si="0"/>
        <v>2732</v>
      </c>
      <c r="AG6" s="145">
        <f t="shared" si="0"/>
        <v>368</v>
      </c>
      <c r="AH6" s="145">
        <f t="shared" si="0"/>
        <v>744</v>
      </c>
      <c r="AI6" s="145">
        <f t="shared" si="0"/>
        <v>2225</v>
      </c>
      <c r="AJ6" s="145">
        <f t="shared" si="0"/>
        <v>1184</v>
      </c>
      <c r="AK6" s="145">
        <f t="shared" si="0"/>
        <v>2826</v>
      </c>
      <c r="AL6" s="145">
        <f t="shared" si="0"/>
        <v>2469</v>
      </c>
      <c r="AM6" s="145">
        <f t="shared" si="0"/>
        <v>294</v>
      </c>
      <c r="AN6" s="145">
        <f t="shared" si="0"/>
        <v>148</v>
      </c>
      <c r="AO6" s="145">
        <f t="shared" si="0"/>
        <v>1255</v>
      </c>
      <c r="AP6" s="145">
        <f t="shared" si="0"/>
        <v>118</v>
      </c>
      <c r="AQ6" s="145">
        <f t="shared" si="0"/>
        <v>33680</v>
      </c>
      <c r="AR6" s="145">
        <f t="shared" si="0"/>
        <v>6719</v>
      </c>
      <c r="AS6" s="145">
        <f t="shared" si="0"/>
        <v>13059</v>
      </c>
      <c r="AT6" s="145">
        <f t="shared" si="0"/>
        <v>15811</v>
      </c>
      <c r="AU6" s="145">
        <f t="shared" si="0"/>
        <v>17164</v>
      </c>
      <c r="AV6" s="145">
        <f t="shared" si="0"/>
        <v>49783</v>
      </c>
      <c r="AW6" s="145">
        <f t="shared" si="0"/>
        <v>17413</v>
      </c>
      <c r="AX6" s="145">
        <f t="shared" si="0"/>
        <v>635</v>
      </c>
      <c r="AY6" s="145">
        <f t="shared" si="0"/>
        <v>225</v>
      </c>
      <c r="AZ6" s="145">
        <f t="shared" si="0"/>
        <v>4284</v>
      </c>
      <c r="BA6" s="145">
        <f t="shared" si="0"/>
        <v>1298</v>
      </c>
      <c r="BB6" s="145">
        <f t="shared" si="0"/>
        <v>1909</v>
      </c>
      <c r="BC6" s="145">
        <f t="shared" si="0"/>
        <v>35561</v>
      </c>
      <c r="BD6" s="145">
        <f t="shared" si="0"/>
        <v>2871</v>
      </c>
      <c r="BE6" s="145">
        <f t="shared" si="0"/>
        <v>1131</v>
      </c>
      <c r="BF6" s="145">
        <f t="shared" si="0"/>
        <v>91</v>
      </c>
      <c r="BG6" s="145">
        <f t="shared" si="0"/>
        <v>406</v>
      </c>
      <c r="BH6" s="145">
        <f t="shared" si="0"/>
        <v>9793</v>
      </c>
      <c r="BI6" s="145">
        <f t="shared" si="0"/>
        <v>881</v>
      </c>
      <c r="BJ6" s="145">
        <f t="shared" si="0"/>
        <v>1675</v>
      </c>
      <c r="BK6" s="145">
        <f t="shared" si="0"/>
        <v>951</v>
      </c>
      <c r="BL6" s="145">
        <f t="shared" si="0"/>
        <v>1350</v>
      </c>
      <c r="BM6" s="145">
        <f t="shared" si="0"/>
        <v>12201</v>
      </c>
      <c r="BN6" s="145">
        <f t="shared" si="0"/>
        <v>3970</v>
      </c>
      <c r="BO6" s="145">
        <f t="shared" si="0"/>
        <v>5054</v>
      </c>
      <c r="BP6" s="145">
        <f t="shared" si="0"/>
        <v>21336</v>
      </c>
      <c r="BQ6" s="145">
        <f t="shared" ref="BQ6:CO6" si="1">SUBTOTAL(109,BQ10:BQ302)</f>
        <v>1494</v>
      </c>
      <c r="BR6" s="145">
        <f t="shared" si="1"/>
        <v>2859</v>
      </c>
      <c r="BS6" s="145">
        <f t="shared" si="1"/>
        <v>4843</v>
      </c>
      <c r="BT6" s="145">
        <f t="shared" si="1"/>
        <v>468</v>
      </c>
      <c r="BU6" s="145">
        <f t="shared" si="1"/>
        <v>1390</v>
      </c>
      <c r="BV6" s="145">
        <f t="shared" si="1"/>
        <v>2582</v>
      </c>
      <c r="BW6" s="145">
        <f t="shared" si="1"/>
        <v>1306</v>
      </c>
      <c r="BX6" s="145">
        <f t="shared" si="1"/>
        <v>774</v>
      </c>
      <c r="BY6" s="145">
        <f t="shared" si="1"/>
        <v>6904</v>
      </c>
      <c r="BZ6" s="145">
        <f t="shared" si="1"/>
        <v>2304</v>
      </c>
      <c r="CA6" s="145">
        <f t="shared" si="1"/>
        <v>4333</v>
      </c>
      <c r="CB6" s="145">
        <f t="shared" si="1"/>
        <v>6456</v>
      </c>
      <c r="CC6" s="145">
        <f t="shared" si="1"/>
        <v>16649</v>
      </c>
      <c r="CD6" s="145">
        <f t="shared" si="1"/>
        <v>2067</v>
      </c>
      <c r="CE6" s="145">
        <f t="shared" si="1"/>
        <v>4244</v>
      </c>
      <c r="CF6" s="145">
        <f t="shared" si="1"/>
        <v>2516</v>
      </c>
      <c r="CG6" s="145">
        <f t="shared" si="1"/>
        <v>315</v>
      </c>
      <c r="CH6" s="145">
        <f t="shared" si="1"/>
        <v>38</v>
      </c>
      <c r="CI6" s="145">
        <f t="shared" si="1"/>
        <v>14559</v>
      </c>
      <c r="CJ6" s="145">
        <f t="shared" si="1"/>
        <v>14222</v>
      </c>
      <c r="CK6" s="145">
        <f t="shared" si="1"/>
        <v>1123</v>
      </c>
      <c r="CL6" s="145">
        <f t="shared" si="1"/>
        <v>33450</v>
      </c>
      <c r="CM6" s="145">
        <f t="shared" si="1"/>
        <v>42553</v>
      </c>
      <c r="CN6" s="145">
        <f t="shared" si="1"/>
        <v>4595</v>
      </c>
      <c r="CO6" s="145">
        <f t="shared" si="1"/>
        <v>156</v>
      </c>
    </row>
    <row r="7" spans="1:93" ht="33.75" customHeight="1">
      <c r="A7" s="386" t="s">
        <v>1178</v>
      </c>
      <c r="B7" s="386"/>
      <c r="C7" s="386"/>
      <c r="D7" s="387">
        <f>SUM(D10:D302)</f>
        <v>512082</v>
      </c>
      <c r="E7" s="387">
        <f t="shared" ref="E7:BP7" si="2">SUM(E10:E302)</f>
        <v>4592</v>
      </c>
      <c r="F7" s="387">
        <f t="shared" si="2"/>
        <v>22663</v>
      </c>
      <c r="G7" s="387">
        <f t="shared" si="2"/>
        <v>6780</v>
      </c>
      <c r="H7" s="387">
        <f t="shared" si="2"/>
        <v>803</v>
      </c>
      <c r="I7" s="387">
        <f t="shared" si="2"/>
        <v>3</v>
      </c>
      <c r="J7" s="387">
        <f t="shared" si="2"/>
        <v>44</v>
      </c>
      <c r="K7" s="387">
        <f t="shared" si="2"/>
        <v>77</v>
      </c>
      <c r="L7" s="387">
        <f t="shared" si="2"/>
        <v>1071</v>
      </c>
      <c r="M7" s="387">
        <f t="shared" si="2"/>
        <v>79</v>
      </c>
      <c r="N7" s="387">
        <f t="shared" si="2"/>
        <v>4247</v>
      </c>
      <c r="O7" s="387">
        <f t="shared" si="2"/>
        <v>200</v>
      </c>
      <c r="P7" s="387">
        <f t="shared" si="2"/>
        <v>7</v>
      </c>
      <c r="Q7" s="387">
        <f t="shared" si="2"/>
        <v>2623</v>
      </c>
      <c r="R7" s="387">
        <f t="shared" si="2"/>
        <v>2166</v>
      </c>
      <c r="S7" s="387">
        <f t="shared" si="2"/>
        <v>322</v>
      </c>
      <c r="T7" s="387">
        <f t="shared" si="2"/>
        <v>4390</v>
      </c>
      <c r="U7" s="387">
        <f t="shared" si="2"/>
        <v>525</v>
      </c>
      <c r="V7" s="387">
        <f t="shared" si="2"/>
        <v>838</v>
      </c>
      <c r="W7" s="387">
        <f t="shared" si="2"/>
        <v>49</v>
      </c>
      <c r="X7" s="387">
        <f t="shared" si="2"/>
        <v>773</v>
      </c>
      <c r="Y7" s="387">
        <f t="shared" si="2"/>
        <v>54</v>
      </c>
      <c r="Z7" s="387">
        <f t="shared" si="2"/>
        <v>1133</v>
      </c>
      <c r="AA7" s="387">
        <f t="shared" si="2"/>
        <v>1403</v>
      </c>
      <c r="AB7" s="387">
        <f t="shared" si="2"/>
        <v>388</v>
      </c>
      <c r="AC7" s="387">
        <f t="shared" si="2"/>
        <v>8453</v>
      </c>
      <c r="AD7" s="387">
        <f t="shared" si="2"/>
        <v>950</v>
      </c>
      <c r="AE7" s="387">
        <f t="shared" si="2"/>
        <v>1635</v>
      </c>
      <c r="AF7" s="387">
        <f t="shared" si="2"/>
        <v>2732</v>
      </c>
      <c r="AG7" s="387">
        <f t="shared" si="2"/>
        <v>368</v>
      </c>
      <c r="AH7" s="387">
        <f t="shared" si="2"/>
        <v>744</v>
      </c>
      <c r="AI7" s="387">
        <f t="shared" si="2"/>
        <v>2225</v>
      </c>
      <c r="AJ7" s="387">
        <f t="shared" si="2"/>
        <v>1184</v>
      </c>
      <c r="AK7" s="387">
        <f t="shared" si="2"/>
        <v>2826</v>
      </c>
      <c r="AL7" s="387">
        <f t="shared" si="2"/>
        <v>2469</v>
      </c>
      <c r="AM7" s="387">
        <f t="shared" si="2"/>
        <v>294</v>
      </c>
      <c r="AN7" s="387">
        <f t="shared" si="2"/>
        <v>148</v>
      </c>
      <c r="AO7" s="387">
        <f t="shared" si="2"/>
        <v>1255</v>
      </c>
      <c r="AP7" s="387">
        <f t="shared" si="2"/>
        <v>118</v>
      </c>
      <c r="AQ7" s="387">
        <f t="shared" si="2"/>
        <v>33680</v>
      </c>
      <c r="AR7" s="387">
        <f t="shared" si="2"/>
        <v>6719</v>
      </c>
      <c r="AS7" s="387">
        <f t="shared" si="2"/>
        <v>13059</v>
      </c>
      <c r="AT7" s="387">
        <f t="shared" si="2"/>
        <v>15811</v>
      </c>
      <c r="AU7" s="387">
        <f t="shared" si="2"/>
        <v>17164</v>
      </c>
      <c r="AV7" s="387">
        <f t="shared" si="2"/>
        <v>49783</v>
      </c>
      <c r="AW7" s="387">
        <f t="shared" si="2"/>
        <v>17413</v>
      </c>
      <c r="AX7" s="387">
        <f t="shared" si="2"/>
        <v>635</v>
      </c>
      <c r="AY7" s="387">
        <f t="shared" si="2"/>
        <v>225</v>
      </c>
      <c r="AZ7" s="387">
        <f t="shared" si="2"/>
        <v>4284</v>
      </c>
      <c r="BA7" s="387">
        <f t="shared" si="2"/>
        <v>1298</v>
      </c>
      <c r="BB7" s="387">
        <f t="shared" si="2"/>
        <v>1909</v>
      </c>
      <c r="BC7" s="387">
        <f t="shared" si="2"/>
        <v>35561</v>
      </c>
      <c r="BD7" s="387">
        <f t="shared" si="2"/>
        <v>2871</v>
      </c>
      <c r="BE7" s="387">
        <f t="shared" si="2"/>
        <v>1131</v>
      </c>
      <c r="BF7" s="387">
        <f t="shared" si="2"/>
        <v>91</v>
      </c>
      <c r="BG7" s="387">
        <f t="shared" si="2"/>
        <v>406</v>
      </c>
      <c r="BH7" s="387">
        <f t="shared" si="2"/>
        <v>9793</v>
      </c>
      <c r="BI7" s="387">
        <f t="shared" si="2"/>
        <v>881</v>
      </c>
      <c r="BJ7" s="387">
        <f t="shared" si="2"/>
        <v>1675</v>
      </c>
      <c r="BK7" s="387">
        <f t="shared" si="2"/>
        <v>951</v>
      </c>
      <c r="BL7" s="387">
        <f t="shared" si="2"/>
        <v>1350</v>
      </c>
      <c r="BM7" s="387">
        <f t="shared" si="2"/>
        <v>12201</v>
      </c>
      <c r="BN7" s="387">
        <f t="shared" si="2"/>
        <v>3970</v>
      </c>
      <c r="BO7" s="387">
        <f t="shared" si="2"/>
        <v>5054</v>
      </c>
      <c r="BP7" s="387">
        <f t="shared" si="2"/>
        <v>21336</v>
      </c>
      <c r="BQ7" s="387">
        <f t="shared" ref="BQ7:CO7" si="3">SUM(BQ10:BQ302)</f>
        <v>1494</v>
      </c>
      <c r="BR7" s="387">
        <f t="shared" si="3"/>
        <v>2859</v>
      </c>
      <c r="BS7" s="387">
        <f t="shared" si="3"/>
        <v>4843</v>
      </c>
      <c r="BT7" s="387">
        <f t="shared" si="3"/>
        <v>468</v>
      </c>
      <c r="BU7" s="387">
        <f t="shared" si="3"/>
        <v>1390</v>
      </c>
      <c r="BV7" s="387">
        <f t="shared" si="3"/>
        <v>2582</v>
      </c>
      <c r="BW7" s="387">
        <f t="shared" si="3"/>
        <v>1306</v>
      </c>
      <c r="BX7" s="387">
        <f t="shared" si="3"/>
        <v>774</v>
      </c>
      <c r="BY7" s="387">
        <f t="shared" si="3"/>
        <v>6904</v>
      </c>
      <c r="BZ7" s="387">
        <f t="shared" si="3"/>
        <v>2304</v>
      </c>
      <c r="CA7" s="387">
        <f t="shared" si="3"/>
        <v>4333</v>
      </c>
      <c r="CB7" s="387">
        <f t="shared" si="3"/>
        <v>6456</v>
      </c>
      <c r="CC7" s="387">
        <f t="shared" si="3"/>
        <v>16649</v>
      </c>
      <c r="CD7" s="387">
        <f t="shared" si="3"/>
        <v>2067</v>
      </c>
      <c r="CE7" s="387">
        <f t="shared" si="3"/>
        <v>4244</v>
      </c>
      <c r="CF7" s="387">
        <f t="shared" si="3"/>
        <v>2516</v>
      </c>
      <c r="CG7" s="387">
        <f t="shared" si="3"/>
        <v>315</v>
      </c>
      <c r="CH7" s="387">
        <f t="shared" si="3"/>
        <v>38</v>
      </c>
      <c r="CI7" s="387">
        <f t="shared" si="3"/>
        <v>14559</v>
      </c>
      <c r="CJ7" s="387">
        <f t="shared" si="3"/>
        <v>14222</v>
      </c>
      <c r="CK7" s="387">
        <f t="shared" si="3"/>
        <v>1123</v>
      </c>
      <c r="CL7" s="387">
        <f t="shared" si="3"/>
        <v>33450</v>
      </c>
      <c r="CM7" s="387">
        <f t="shared" si="3"/>
        <v>42553</v>
      </c>
      <c r="CN7" s="387">
        <f t="shared" si="3"/>
        <v>4595</v>
      </c>
      <c r="CO7" s="387">
        <f t="shared" si="3"/>
        <v>156</v>
      </c>
    </row>
    <row r="8" spans="1:93" ht="33.75" customHeight="1">
      <c r="A8" s="47"/>
      <c r="B8" s="48"/>
      <c r="C8" s="48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</row>
    <row r="9" spans="1:93" ht="33.75" customHeight="1">
      <c r="A9" s="251" t="s">
        <v>0</v>
      </c>
      <c r="B9" s="251" t="s">
        <v>10</v>
      </c>
      <c r="C9" s="251" t="s">
        <v>11</v>
      </c>
      <c r="D9" s="252" t="s">
        <v>438</v>
      </c>
      <c r="E9" s="253" t="s">
        <v>439</v>
      </c>
      <c r="F9" s="253" t="s">
        <v>440</v>
      </c>
      <c r="G9" s="253" t="s">
        <v>441</v>
      </c>
      <c r="H9" s="253" t="s">
        <v>442</v>
      </c>
      <c r="I9" s="253" t="s">
        <v>443</v>
      </c>
      <c r="J9" s="253" t="s">
        <v>444</v>
      </c>
      <c r="K9" s="253" t="s">
        <v>445</v>
      </c>
      <c r="L9" s="253" t="s">
        <v>446</v>
      </c>
      <c r="M9" s="253" t="s">
        <v>447</v>
      </c>
      <c r="N9" s="253" t="s">
        <v>448</v>
      </c>
      <c r="O9" s="253" t="s">
        <v>449</v>
      </c>
      <c r="P9" s="254" t="s">
        <v>450</v>
      </c>
      <c r="Q9" s="254" t="s">
        <v>451</v>
      </c>
      <c r="R9" s="254" t="s">
        <v>452</v>
      </c>
      <c r="S9" s="254" t="s">
        <v>453</v>
      </c>
      <c r="T9" s="254" t="s">
        <v>454</v>
      </c>
      <c r="U9" s="254" t="s">
        <v>455</v>
      </c>
      <c r="V9" s="254" t="s">
        <v>456</v>
      </c>
      <c r="W9" s="254" t="s">
        <v>457</v>
      </c>
      <c r="X9" s="254" t="s">
        <v>458</v>
      </c>
      <c r="Y9" s="254" t="s">
        <v>459</v>
      </c>
      <c r="Z9" s="254" t="s">
        <v>460</v>
      </c>
      <c r="AA9" s="254" t="s">
        <v>461</v>
      </c>
      <c r="AB9" s="254" t="s">
        <v>462</v>
      </c>
      <c r="AC9" s="254" t="s">
        <v>463</v>
      </c>
      <c r="AD9" s="254" t="s">
        <v>464</v>
      </c>
      <c r="AE9" s="254" t="s">
        <v>465</v>
      </c>
      <c r="AF9" s="254" t="s">
        <v>466</v>
      </c>
      <c r="AG9" s="254" t="s">
        <v>467</v>
      </c>
      <c r="AH9" s="254" t="s">
        <v>468</v>
      </c>
      <c r="AI9" s="254" t="s">
        <v>469</v>
      </c>
      <c r="AJ9" s="254" t="s">
        <v>470</v>
      </c>
      <c r="AK9" s="254" t="s">
        <v>471</v>
      </c>
      <c r="AL9" s="254" t="s">
        <v>472</v>
      </c>
      <c r="AM9" s="254" t="s">
        <v>473</v>
      </c>
      <c r="AN9" s="254" t="s">
        <v>474</v>
      </c>
      <c r="AO9" s="254" t="s">
        <v>475</v>
      </c>
      <c r="AP9" s="254" t="s">
        <v>476</v>
      </c>
      <c r="AQ9" s="254" t="s">
        <v>477</v>
      </c>
      <c r="AR9" s="254" t="s">
        <v>478</v>
      </c>
      <c r="AS9" s="254" t="s">
        <v>479</v>
      </c>
      <c r="AT9" s="254" t="s">
        <v>480</v>
      </c>
      <c r="AU9" s="254" t="s">
        <v>481</v>
      </c>
      <c r="AV9" s="254" t="s">
        <v>482</v>
      </c>
      <c r="AW9" s="254" t="s">
        <v>483</v>
      </c>
      <c r="AX9" s="254" t="s">
        <v>484</v>
      </c>
      <c r="AY9" s="254" t="s">
        <v>485</v>
      </c>
      <c r="AZ9" s="254" t="s">
        <v>486</v>
      </c>
      <c r="BA9" s="254" t="s">
        <v>487</v>
      </c>
      <c r="BB9" s="254" t="s">
        <v>488</v>
      </c>
      <c r="BC9" s="254" t="s">
        <v>489</v>
      </c>
      <c r="BD9" s="254" t="s">
        <v>490</v>
      </c>
      <c r="BE9" s="254" t="s">
        <v>491</v>
      </c>
      <c r="BF9" s="254" t="s">
        <v>492</v>
      </c>
      <c r="BG9" s="254" t="s">
        <v>493</v>
      </c>
      <c r="BH9" s="254" t="s">
        <v>494</v>
      </c>
      <c r="BI9" s="254" t="s">
        <v>495</v>
      </c>
      <c r="BJ9" s="254" t="s">
        <v>496</v>
      </c>
      <c r="BK9" s="254" t="s">
        <v>497</v>
      </c>
      <c r="BL9" s="254" t="s">
        <v>498</v>
      </c>
      <c r="BM9" s="254" t="s">
        <v>499</v>
      </c>
      <c r="BN9" s="254" t="s">
        <v>500</v>
      </c>
      <c r="BO9" s="254" t="s">
        <v>501</v>
      </c>
      <c r="BP9" s="254" t="s">
        <v>502</v>
      </c>
      <c r="BQ9" s="254" t="s">
        <v>503</v>
      </c>
      <c r="BR9" s="254" t="s">
        <v>504</v>
      </c>
      <c r="BS9" s="254" t="s">
        <v>505</v>
      </c>
      <c r="BT9" s="254" t="s">
        <v>506</v>
      </c>
      <c r="BU9" s="254" t="s">
        <v>507</v>
      </c>
      <c r="BV9" s="254" t="s">
        <v>508</v>
      </c>
      <c r="BW9" s="254" t="s">
        <v>509</v>
      </c>
      <c r="BX9" s="254" t="s">
        <v>510</v>
      </c>
      <c r="BY9" s="254" t="s">
        <v>511</v>
      </c>
      <c r="BZ9" s="254" t="s">
        <v>512</v>
      </c>
      <c r="CA9" s="254" t="s">
        <v>513</v>
      </c>
      <c r="CB9" s="254" t="s">
        <v>514</v>
      </c>
      <c r="CC9" s="254" t="s">
        <v>515</v>
      </c>
      <c r="CD9" s="254" t="s">
        <v>516</v>
      </c>
      <c r="CE9" s="254" t="s">
        <v>517</v>
      </c>
      <c r="CF9" s="254" t="s">
        <v>518</v>
      </c>
      <c r="CG9" s="254" t="s">
        <v>519</v>
      </c>
      <c r="CH9" s="254" t="s">
        <v>520</v>
      </c>
      <c r="CI9" s="254" t="s">
        <v>521</v>
      </c>
      <c r="CJ9" s="254" t="s">
        <v>522</v>
      </c>
      <c r="CK9" s="254" t="s">
        <v>523</v>
      </c>
      <c r="CL9" s="254" t="s">
        <v>524</v>
      </c>
      <c r="CM9" s="254" t="s">
        <v>525</v>
      </c>
      <c r="CN9" s="254" t="s">
        <v>526</v>
      </c>
      <c r="CO9" s="254" t="s">
        <v>527</v>
      </c>
    </row>
    <row r="10" spans="1:93" ht="33.75" customHeight="1">
      <c r="A10" s="255" t="s">
        <v>12</v>
      </c>
      <c r="B10" s="255" t="s">
        <v>13</v>
      </c>
      <c r="C10" s="255" t="s">
        <v>14</v>
      </c>
      <c r="D10" s="256">
        <v>407</v>
      </c>
      <c r="E10" s="256">
        <v>8</v>
      </c>
      <c r="F10" s="256">
        <v>37</v>
      </c>
      <c r="G10" s="256">
        <v>5</v>
      </c>
      <c r="H10" s="256">
        <v>0</v>
      </c>
      <c r="I10" s="256">
        <v>0</v>
      </c>
      <c r="J10" s="256">
        <v>0</v>
      </c>
      <c r="K10" s="256">
        <v>0</v>
      </c>
      <c r="L10" s="256">
        <v>3</v>
      </c>
      <c r="M10" s="256">
        <v>0</v>
      </c>
      <c r="N10" s="256">
        <v>4</v>
      </c>
      <c r="O10" s="256">
        <v>0</v>
      </c>
      <c r="P10" s="256">
        <v>0</v>
      </c>
      <c r="Q10" s="256">
        <v>1</v>
      </c>
      <c r="R10" s="256">
        <v>1</v>
      </c>
      <c r="S10" s="256">
        <v>0</v>
      </c>
      <c r="T10" s="256">
        <v>6</v>
      </c>
      <c r="U10" s="256">
        <v>0</v>
      </c>
      <c r="V10" s="256">
        <v>1</v>
      </c>
      <c r="W10" s="256">
        <v>0</v>
      </c>
      <c r="X10" s="256">
        <v>1</v>
      </c>
      <c r="Y10" s="256">
        <v>0</v>
      </c>
      <c r="Z10" s="256">
        <v>2</v>
      </c>
      <c r="AA10" s="256">
        <v>1</v>
      </c>
      <c r="AB10" s="256">
        <v>0</v>
      </c>
      <c r="AC10" s="256">
        <v>11</v>
      </c>
      <c r="AD10" s="256">
        <v>1</v>
      </c>
      <c r="AE10" s="256">
        <v>3</v>
      </c>
      <c r="AF10" s="256">
        <v>4</v>
      </c>
      <c r="AG10" s="256">
        <v>0</v>
      </c>
      <c r="AH10" s="256">
        <v>0</v>
      </c>
      <c r="AI10" s="256">
        <v>1</v>
      </c>
      <c r="AJ10" s="256">
        <v>1</v>
      </c>
      <c r="AK10" s="256">
        <v>4</v>
      </c>
      <c r="AL10" s="256">
        <v>0</v>
      </c>
      <c r="AM10" s="256">
        <v>0</v>
      </c>
      <c r="AN10" s="256">
        <v>1</v>
      </c>
      <c r="AO10" s="256">
        <v>1</v>
      </c>
      <c r="AP10" s="256">
        <v>0</v>
      </c>
      <c r="AQ10" s="256">
        <v>57</v>
      </c>
      <c r="AR10" s="256">
        <v>10</v>
      </c>
      <c r="AS10" s="256">
        <v>23</v>
      </c>
      <c r="AT10" s="256">
        <v>12</v>
      </c>
      <c r="AU10" s="256">
        <v>13</v>
      </c>
      <c r="AV10" s="256">
        <v>25</v>
      </c>
      <c r="AW10" s="256">
        <v>15</v>
      </c>
      <c r="AX10" s="256">
        <v>0</v>
      </c>
      <c r="AY10" s="256">
        <v>0</v>
      </c>
      <c r="AZ10" s="256">
        <v>5</v>
      </c>
      <c r="BA10" s="256">
        <v>3</v>
      </c>
      <c r="BB10" s="256">
        <v>1</v>
      </c>
      <c r="BC10" s="256">
        <v>14</v>
      </c>
      <c r="BD10" s="256">
        <v>1</v>
      </c>
      <c r="BE10" s="256">
        <v>0</v>
      </c>
      <c r="BF10" s="256">
        <v>0</v>
      </c>
      <c r="BG10" s="256">
        <v>0</v>
      </c>
      <c r="BH10" s="256">
        <v>3</v>
      </c>
      <c r="BI10" s="256">
        <v>0</v>
      </c>
      <c r="BJ10" s="256">
        <v>1</v>
      </c>
      <c r="BK10" s="256">
        <v>0</v>
      </c>
      <c r="BL10" s="256">
        <v>0</v>
      </c>
      <c r="BM10" s="256">
        <v>8</v>
      </c>
      <c r="BN10" s="256">
        <v>5</v>
      </c>
      <c r="BO10" s="256">
        <v>2</v>
      </c>
      <c r="BP10" s="256">
        <v>10</v>
      </c>
      <c r="BQ10" s="256">
        <v>0</v>
      </c>
      <c r="BR10" s="256">
        <v>1</v>
      </c>
      <c r="BS10" s="256">
        <v>1</v>
      </c>
      <c r="BT10" s="256">
        <v>1</v>
      </c>
      <c r="BU10" s="256">
        <v>2</v>
      </c>
      <c r="BV10" s="256">
        <v>0</v>
      </c>
      <c r="BW10" s="256">
        <v>0</v>
      </c>
      <c r="BX10" s="256">
        <v>0</v>
      </c>
      <c r="BY10" s="256">
        <v>7</v>
      </c>
      <c r="BZ10" s="256">
        <v>6</v>
      </c>
      <c r="CA10" s="256">
        <v>2</v>
      </c>
      <c r="CB10" s="256">
        <v>2</v>
      </c>
      <c r="CC10" s="256">
        <v>8</v>
      </c>
      <c r="CD10" s="256">
        <v>4</v>
      </c>
      <c r="CE10" s="256">
        <v>1</v>
      </c>
      <c r="CF10" s="256">
        <v>0</v>
      </c>
      <c r="CG10" s="256">
        <v>0</v>
      </c>
      <c r="CH10" s="256">
        <v>0</v>
      </c>
      <c r="CI10" s="256">
        <v>4</v>
      </c>
      <c r="CJ10" s="256">
        <v>7</v>
      </c>
      <c r="CK10" s="256">
        <v>0</v>
      </c>
      <c r="CL10" s="256">
        <v>36</v>
      </c>
      <c r="CM10" s="256">
        <v>18</v>
      </c>
      <c r="CN10" s="256">
        <v>2</v>
      </c>
      <c r="CO10" s="256">
        <v>0</v>
      </c>
    </row>
    <row r="11" spans="1:93" ht="33.75" customHeight="1">
      <c r="A11" s="257" t="s">
        <v>15</v>
      </c>
      <c r="B11" s="257" t="s">
        <v>13</v>
      </c>
      <c r="C11" s="257" t="s">
        <v>14</v>
      </c>
      <c r="D11" s="258">
        <v>21436</v>
      </c>
      <c r="E11" s="258">
        <v>228</v>
      </c>
      <c r="F11" s="258">
        <v>79</v>
      </c>
      <c r="G11" s="258">
        <v>31</v>
      </c>
      <c r="H11" s="258">
        <v>1</v>
      </c>
      <c r="I11" s="258">
        <v>0</v>
      </c>
      <c r="J11" s="258">
        <v>9</v>
      </c>
      <c r="K11" s="258">
        <v>3</v>
      </c>
      <c r="L11" s="259">
        <v>9</v>
      </c>
      <c r="M11" s="259">
        <v>3</v>
      </c>
      <c r="N11" s="259">
        <v>101</v>
      </c>
      <c r="O11" s="259">
        <v>16</v>
      </c>
      <c r="P11" s="259">
        <v>0</v>
      </c>
      <c r="Q11" s="259">
        <v>57</v>
      </c>
      <c r="R11" s="259">
        <v>47</v>
      </c>
      <c r="S11" s="259">
        <v>13</v>
      </c>
      <c r="T11" s="259">
        <v>22</v>
      </c>
      <c r="U11" s="259">
        <v>20</v>
      </c>
      <c r="V11" s="259">
        <v>32</v>
      </c>
      <c r="W11" s="259">
        <v>4</v>
      </c>
      <c r="X11" s="259">
        <v>47</v>
      </c>
      <c r="Y11" s="259">
        <v>6</v>
      </c>
      <c r="Z11" s="259">
        <v>12</v>
      </c>
      <c r="AA11" s="259">
        <v>30</v>
      </c>
      <c r="AB11" s="259">
        <v>14</v>
      </c>
      <c r="AC11" s="259">
        <v>114</v>
      </c>
      <c r="AD11" s="259">
        <v>99</v>
      </c>
      <c r="AE11" s="259">
        <v>93</v>
      </c>
      <c r="AF11" s="259">
        <v>87</v>
      </c>
      <c r="AG11" s="259">
        <v>12</v>
      </c>
      <c r="AH11" s="259">
        <v>10</v>
      </c>
      <c r="AI11" s="259">
        <v>44</v>
      </c>
      <c r="AJ11" s="259">
        <v>46</v>
      </c>
      <c r="AK11" s="259">
        <v>62</v>
      </c>
      <c r="AL11" s="259">
        <v>74</v>
      </c>
      <c r="AM11" s="259">
        <v>3</v>
      </c>
      <c r="AN11" s="259">
        <v>7</v>
      </c>
      <c r="AO11" s="259">
        <v>24</v>
      </c>
      <c r="AP11" s="259">
        <v>2</v>
      </c>
      <c r="AQ11" s="259">
        <v>1296</v>
      </c>
      <c r="AR11" s="259">
        <v>136</v>
      </c>
      <c r="AS11" s="259">
        <v>385</v>
      </c>
      <c r="AT11" s="259">
        <v>513</v>
      </c>
      <c r="AU11" s="259">
        <v>1310</v>
      </c>
      <c r="AV11" s="259">
        <v>1547</v>
      </c>
      <c r="AW11" s="259">
        <v>493</v>
      </c>
      <c r="AX11" s="259">
        <v>26</v>
      </c>
      <c r="AY11" s="259">
        <v>4</v>
      </c>
      <c r="AZ11" s="259">
        <v>150</v>
      </c>
      <c r="BA11" s="259">
        <v>64</v>
      </c>
      <c r="BB11" s="259">
        <v>15</v>
      </c>
      <c r="BC11" s="259">
        <v>1435</v>
      </c>
      <c r="BD11" s="259">
        <v>99</v>
      </c>
      <c r="BE11" s="259">
        <v>60</v>
      </c>
      <c r="BF11" s="259">
        <v>2</v>
      </c>
      <c r="BG11" s="259">
        <v>34</v>
      </c>
      <c r="BH11" s="259">
        <v>1076</v>
      </c>
      <c r="BI11" s="259">
        <v>60</v>
      </c>
      <c r="BJ11" s="259">
        <v>56</v>
      </c>
      <c r="BK11" s="259">
        <v>34</v>
      </c>
      <c r="BL11" s="259">
        <v>62</v>
      </c>
      <c r="BM11" s="259">
        <v>475</v>
      </c>
      <c r="BN11" s="259">
        <v>136</v>
      </c>
      <c r="BO11" s="259">
        <v>533</v>
      </c>
      <c r="BP11" s="259">
        <v>1152</v>
      </c>
      <c r="BQ11" s="259">
        <v>122</v>
      </c>
      <c r="BR11" s="259">
        <v>136</v>
      </c>
      <c r="BS11" s="259">
        <v>327</v>
      </c>
      <c r="BT11" s="259">
        <v>17</v>
      </c>
      <c r="BU11" s="259">
        <v>55</v>
      </c>
      <c r="BV11" s="259">
        <v>145</v>
      </c>
      <c r="BW11" s="259">
        <v>22</v>
      </c>
      <c r="BX11" s="259">
        <v>29</v>
      </c>
      <c r="BY11" s="259">
        <v>366</v>
      </c>
      <c r="BZ11" s="259">
        <v>123</v>
      </c>
      <c r="CA11" s="259">
        <v>47</v>
      </c>
      <c r="CB11" s="259">
        <v>382</v>
      </c>
      <c r="CC11" s="259">
        <v>773</v>
      </c>
      <c r="CD11" s="259">
        <v>27</v>
      </c>
      <c r="CE11" s="259">
        <v>261</v>
      </c>
      <c r="CF11" s="259">
        <v>111</v>
      </c>
      <c r="CG11" s="259">
        <v>14</v>
      </c>
      <c r="CH11" s="259">
        <v>5</v>
      </c>
      <c r="CI11" s="259">
        <v>477</v>
      </c>
      <c r="CJ11" s="259">
        <v>288</v>
      </c>
      <c r="CK11" s="259">
        <v>43</v>
      </c>
      <c r="CL11" s="259">
        <v>1704</v>
      </c>
      <c r="CM11" s="259">
        <v>3178</v>
      </c>
      <c r="CN11" s="259">
        <v>161</v>
      </c>
      <c r="CO11" s="259">
        <v>9</v>
      </c>
    </row>
    <row r="12" spans="1:93" ht="33.75" customHeight="1">
      <c r="A12" s="255" t="s">
        <v>16</v>
      </c>
      <c r="B12" s="255" t="s">
        <v>13</v>
      </c>
      <c r="C12" s="255" t="s">
        <v>14</v>
      </c>
      <c r="D12" s="256">
        <v>836</v>
      </c>
      <c r="E12" s="256">
        <v>14</v>
      </c>
      <c r="F12" s="256">
        <v>10</v>
      </c>
      <c r="G12" s="256">
        <v>2</v>
      </c>
      <c r="H12" s="256">
        <v>7</v>
      </c>
      <c r="I12" s="256">
        <v>0</v>
      </c>
      <c r="J12" s="256">
        <v>0</v>
      </c>
      <c r="K12" s="256">
        <v>0</v>
      </c>
      <c r="L12" s="260">
        <v>0</v>
      </c>
      <c r="M12" s="260">
        <v>1</v>
      </c>
      <c r="N12" s="260">
        <v>10</v>
      </c>
      <c r="O12" s="260" t="s">
        <v>529</v>
      </c>
      <c r="P12" s="260">
        <v>0</v>
      </c>
      <c r="Q12" s="260">
        <v>2</v>
      </c>
      <c r="R12" s="260">
        <v>2</v>
      </c>
      <c r="S12" s="260">
        <v>0</v>
      </c>
      <c r="T12" s="260">
        <v>3</v>
      </c>
      <c r="U12" s="260">
        <v>0</v>
      </c>
      <c r="V12" s="260">
        <v>0</v>
      </c>
      <c r="W12" s="260">
        <v>0</v>
      </c>
      <c r="X12" s="260">
        <v>5</v>
      </c>
      <c r="Y12" s="260">
        <v>0</v>
      </c>
      <c r="Z12" s="260">
        <v>1</v>
      </c>
      <c r="AA12" s="260">
        <v>2</v>
      </c>
      <c r="AB12" s="260">
        <v>2</v>
      </c>
      <c r="AC12" s="260">
        <v>29</v>
      </c>
      <c r="AD12" s="260">
        <v>0</v>
      </c>
      <c r="AE12" s="260">
        <v>1</v>
      </c>
      <c r="AF12" s="260">
        <v>5</v>
      </c>
      <c r="AG12" s="260">
        <v>0</v>
      </c>
      <c r="AH12" s="260">
        <v>1</v>
      </c>
      <c r="AI12" s="260">
        <v>2</v>
      </c>
      <c r="AJ12" s="260">
        <v>3</v>
      </c>
      <c r="AK12" s="260">
        <v>9</v>
      </c>
      <c r="AL12" s="260">
        <v>4</v>
      </c>
      <c r="AM12" s="260">
        <v>0</v>
      </c>
      <c r="AN12" s="260">
        <v>0</v>
      </c>
      <c r="AO12" s="260">
        <v>2</v>
      </c>
      <c r="AP12" s="260">
        <v>0</v>
      </c>
      <c r="AQ12" s="260">
        <v>49</v>
      </c>
      <c r="AR12" s="260">
        <v>3</v>
      </c>
      <c r="AS12" s="260">
        <v>21</v>
      </c>
      <c r="AT12" s="260">
        <v>21</v>
      </c>
      <c r="AU12" s="260">
        <v>26</v>
      </c>
      <c r="AV12" s="260">
        <v>108</v>
      </c>
      <c r="AW12" s="260">
        <v>22</v>
      </c>
      <c r="AX12" s="260">
        <v>7</v>
      </c>
      <c r="AY12" s="260">
        <v>0</v>
      </c>
      <c r="AZ12" s="260">
        <v>27</v>
      </c>
      <c r="BA12" s="260">
        <v>1</v>
      </c>
      <c r="BB12" s="260">
        <v>13</v>
      </c>
      <c r="BC12" s="260">
        <v>131</v>
      </c>
      <c r="BD12" s="260">
        <v>4</v>
      </c>
      <c r="BE12" s="260">
        <v>1</v>
      </c>
      <c r="BF12" s="260">
        <v>1</v>
      </c>
      <c r="BG12" s="260">
        <v>0</v>
      </c>
      <c r="BH12" s="260">
        <v>8</v>
      </c>
      <c r="BI12" s="260">
        <v>0</v>
      </c>
      <c r="BJ12" s="260">
        <v>3</v>
      </c>
      <c r="BK12" s="260">
        <v>0</v>
      </c>
      <c r="BL12" s="260">
        <v>1</v>
      </c>
      <c r="BM12" s="260">
        <v>21</v>
      </c>
      <c r="BN12" s="260">
        <v>5</v>
      </c>
      <c r="BO12" s="260">
        <v>3</v>
      </c>
      <c r="BP12" s="260">
        <v>29</v>
      </c>
      <c r="BQ12" s="260">
        <v>1</v>
      </c>
      <c r="BR12" s="260">
        <v>1</v>
      </c>
      <c r="BS12" s="260">
        <v>8</v>
      </c>
      <c r="BT12" s="260">
        <v>0</v>
      </c>
      <c r="BU12" s="260">
        <v>0</v>
      </c>
      <c r="BV12" s="260">
        <v>0</v>
      </c>
      <c r="BW12" s="260">
        <v>1</v>
      </c>
      <c r="BX12" s="260">
        <v>2</v>
      </c>
      <c r="BY12" s="260">
        <v>12</v>
      </c>
      <c r="BZ12" s="260">
        <v>2</v>
      </c>
      <c r="CA12" s="260">
        <v>12</v>
      </c>
      <c r="CB12" s="260">
        <v>5</v>
      </c>
      <c r="CC12" s="260">
        <v>13</v>
      </c>
      <c r="CD12" s="260">
        <v>4</v>
      </c>
      <c r="CE12" s="260">
        <v>5</v>
      </c>
      <c r="CF12" s="260">
        <v>4</v>
      </c>
      <c r="CG12" s="260">
        <v>1</v>
      </c>
      <c r="CH12" s="260">
        <v>0</v>
      </c>
      <c r="CI12" s="260">
        <v>26</v>
      </c>
      <c r="CJ12" s="260">
        <v>16</v>
      </c>
      <c r="CK12" s="260">
        <v>0</v>
      </c>
      <c r="CL12" s="260">
        <v>63</v>
      </c>
      <c r="CM12" s="260">
        <v>30</v>
      </c>
      <c r="CN12" s="260">
        <v>8</v>
      </c>
      <c r="CO12" s="260">
        <v>0</v>
      </c>
    </row>
    <row r="13" spans="1:93" ht="33.75" customHeight="1">
      <c r="A13" s="257" t="s">
        <v>17</v>
      </c>
      <c r="B13" s="257" t="s">
        <v>13</v>
      </c>
      <c r="C13" s="257" t="s">
        <v>14</v>
      </c>
      <c r="D13" s="258">
        <v>71201</v>
      </c>
      <c r="E13" s="258">
        <v>667</v>
      </c>
      <c r="F13" s="258">
        <v>139</v>
      </c>
      <c r="G13" s="258">
        <v>84</v>
      </c>
      <c r="H13" s="258">
        <v>15</v>
      </c>
      <c r="I13" s="258">
        <v>0</v>
      </c>
      <c r="J13" s="258">
        <v>13</v>
      </c>
      <c r="K13" s="258">
        <v>5</v>
      </c>
      <c r="L13" s="259">
        <v>8</v>
      </c>
      <c r="M13" s="259">
        <v>6</v>
      </c>
      <c r="N13" s="259">
        <v>341</v>
      </c>
      <c r="O13" s="259">
        <v>26</v>
      </c>
      <c r="P13" s="259">
        <v>1</v>
      </c>
      <c r="Q13" s="259">
        <v>306</v>
      </c>
      <c r="R13" s="259">
        <v>357</v>
      </c>
      <c r="S13" s="259">
        <v>42</v>
      </c>
      <c r="T13" s="259">
        <v>113</v>
      </c>
      <c r="U13" s="259">
        <v>68</v>
      </c>
      <c r="V13" s="259">
        <v>177</v>
      </c>
      <c r="W13" s="259">
        <v>4</v>
      </c>
      <c r="X13" s="259">
        <v>106</v>
      </c>
      <c r="Y13" s="259">
        <v>6</v>
      </c>
      <c r="Z13" s="259">
        <v>50</v>
      </c>
      <c r="AA13" s="259">
        <v>75</v>
      </c>
      <c r="AB13" s="259">
        <v>33</v>
      </c>
      <c r="AC13" s="259">
        <v>355</v>
      </c>
      <c r="AD13" s="259">
        <v>149</v>
      </c>
      <c r="AE13" s="259">
        <v>187</v>
      </c>
      <c r="AF13" s="259">
        <v>196</v>
      </c>
      <c r="AG13" s="259">
        <v>22</v>
      </c>
      <c r="AH13" s="259">
        <v>71</v>
      </c>
      <c r="AI13" s="259">
        <v>231</v>
      </c>
      <c r="AJ13" s="259">
        <v>175</v>
      </c>
      <c r="AK13" s="259">
        <v>170</v>
      </c>
      <c r="AL13" s="259">
        <v>230</v>
      </c>
      <c r="AM13" s="259">
        <v>18</v>
      </c>
      <c r="AN13" s="259">
        <v>12</v>
      </c>
      <c r="AO13" s="259">
        <v>100</v>
      </c>
      <c r="AP13" s="259">
        <v>13</v>
      </c>
      <c r="AQ13" s="259">
        <v>3537</v>
      </c>
      <c r="AR13" s="259">
        <v>355</v>
      </c>
      <c r="AS13" s="259">
        <v>1039</v>
      </c>
      <c r="AT13" s="259">
        <v>1058</v>
      </c>
      <c r="AU13" s="259">
        <v>3668</v>
      </c>
      <c r="AV13" s="259">
        <v>6042</v>
      </c>
      <c r="AW13" s="259">
        <v>1423</v>
      </c>
      <c r="AX13" s="259">
        <v>187</v>
      </c>
      <c r="AY13" s="259">
        <v>41</v>
      </c>
      <c r="AZ13" s="259">
        <v>660</v>
      </c>
      <c r="BA13" s="259">
        <v>205</v>
      </c>
      <c r="BB13" s="259">
        <v>155</v>
      </c>
      <c r="BC13" s="259">
        <v>6142</v>
      </c>
      <c r="BD13" s="259">
        <v>842</v>
      </c>
      <c r="BE13" s="259">
        <v>494</v>
      </c>
      <c r="BF13" s="259">
        <v>40</v>
      </c>
      <c r="BG13" s="259">
        <v>115</v>
      </c>
      <c r="BH13" s="259">
        <v>2616</v>
      </c>
      <c r="BI13" s="259">
        <v>315</v>
      </c>
      <c r="BJ13" s="259">
        <v>429</v>
      </c>
      <c r="BK13" s="259">
        <v>157</v>
      </c>
      <c r="BL13" s="259">
        <v>378</v>
      </c>
      <c r="BM13" s="259">
        <v>1980</v>
      </c>
      <c r="BN13" s="259">
        <v>722</v>
      </c>
      <c r="BO13" s="259">
        <v>1584</v>
      </c>
      <c r="BP13" s="259">
        <v>4835</v>
      </c>
      <c r="BQ13" s="259">
        <v>376</v>
      </c>
      <c r="BR13" s="259">
        <v>875</v>
      </c>
      <c r="BS13" s="259">
        <v>1513</v>
      </c>
      <c r="BT13" s="259">
        <v>44</v>
      </c>
      <c r="BU13" s="259">
        <v>158</v>
      </c>
      <c r="BV13" s="259">
        <v>702</v>
      </c>
      <c r="BW13" s="259">
        <v>256</v>
      </c>
      <c r="BX13" s="259">
        <v>125</v>
      </c>
      <c r="BY13" s="259">
        <v>951</v>
      </c>
      <c r="BZ13" s="259">
        <v>552</v>
      </c>
      <c r="CA13" s="259">
        <v>638</v>
      </c>
      <c r="CB13" s="259">
        <v>1344</v>
      </c>
      <c r="CC13" s="259">
        <v>2280</v>
      </c>
      <c r="CD13" s="259">
        <v>158</v>
      </c>
      <c r="CE13" s="259">
        <v>507</v>
      </c>
      <c r="CF13" s="259">
        <v>806</v>
      </c>
      <c r="CG13" s="259">
        <v>61</v>
      </c>
      <c r="CH13" s="259">
        <v>6</v>
      </c>
      <c r="CI13" s="259">
        <v>2081</v>
      </c>
      <c r="CJ13" s="259">
        <v>2625</v>
      </c>
      <c r="CK13" s="259">
        <v>134</v>
      </c>
      <c r="CL13" s="259">
        <v>5597</v>
      </c>
      <c r="CM13" s="259">
        <v>5332</v>
      </c>
      <c r="CN13" s="259">
        <v>393</v>
      </c>
      <c r="CO13" s="259">
        <v>97</v>
      </c>
    </row>
    <row r="14" spans="1:93" ht="33.75" customHeight="1">
      <c r="A14" s="255" t="s">
        <v>18</v>
      </c>
      <c r="B14" s="255" t="s">
        <v>13</v>
      </c>
      <c r="C14" s="255" t="s">
        <v>14</v>
      </c>
      <c r="D14" s="256">
        <v>4499</v>
      </c>
      <c r="E14" s="256">
        <v>50</v>
      </c>
      <c r="F14" s="256">
        <v>77</v>
      </c>
      <c r="G14" s="256">
        <v>12</v>
      </c>
      <c r="H14" s="256">
        <v>1</v>
      </c>
      <c r="I14" s="256">
        <v>0</v>
      </c>
      <c r="J14" s="256">
        <v>0</v>
      </c>
      <c r="K14" s="256">
        <v>0</v>
      </c>
      <c r="L14" s="260">
        <v>2</v>
      </c>
      <c r="M14" s="260" t="s">
        <v>529</v>
      </c>
      <c r="N14" s="260">
        <v>27</v>
      </c>
      <c r="O14" s="260" t="s">
        <v>529</v>
      </c>
      <c r="P14" s="260">
        <v>0</v>
      </c>
      <c r="Q14" s="260">
        <v>22</v>
      </c>
      <c r="R14" s="260">
        <v>8</v>
      </c>
      <c r="S14" s="260">
        <v>1</v>
      </c>
      <c r="T14" s="260">
        <v>29</v>
      </c>
      <c r="U14" s="260">
        <v>1</v>
      </c>
      <c r="V14" s="260">
        <v>11</v>
      </c>
      <c r="W14" s="260">
        <v>1</v>
      </c>
      <c r="X14" s="260">
        <v>6</v>
      </c>
      <c r="Y14" s="260">
        <v>0</v>
      </c>
      <c r="Z14" s="260">
        <v>7</v>
      </c>
      <c r="AA14" s="260">
        <v>10</v>
      </c>
      <c r="AB14" s="260">
        <v>2</v>
      </c>
      <c r="AC14" s="260">
        <v>86</v>
      </c>
      <c r="AD14" s="260">
        <v>1</v>
      </c>
      <c r="AE14" s="260">
        <v>15</v>
      </c>
      <c r="AF14" s="260">
        <v>31</v>
      </c>
      <c r="AG14" s="260">
        <v>2</v>
      </c>
      <c r="AH14" s="260">
        <v>3</v>
      </c>
      <c r="AI14" s="260">
        <v>15</v>
      </c>
      <c r="AJ14" s="260">
        <v>13</v>
      </c>
      <c r="AK14" s="260">
        <v>20</v>
      </c>
      <c r="AL14" s="260">
        <v>29</v>
      </c>
      <c r="AM14" s="260">
        <v>0</v>
      </c>
      <c r="AN14" s="260">
        <v>0</v>
      </c>
      <c r="AO14" s="260">
        <v>2</v>
      </c>
      <c r="AP14" s="260">
        <v>1</v>
      </c>
      <c r="AQ14" s="260">
        <v>415</v>
      </c>
      <c r="AR14" s="260">
        <v>80</v>
      </c>
      <c r="AS14" s="260">
        <v>121</v>
      </c>
      <c r="AT14" s="260">
        <v>159</v>
      </c>
      <c r="AU14" s="260">
        <v>174</v>
      </c>
      <c r="AV14" s="260">
        <v>447</v>
      </c>
      <c r="AW14" s="260">
        <v>139</v>
      </c>
      <c r="AX14" s="260">
        <v>0</v>
      </c>
      <c r="AY14" s="260">
        <v>2</v>
      </c>
      <c r="AZ14" s="260">
        <v>34</v>
      </c>
      <c r="BA14" s="260">
        <v>13</v>
      </c>
      <c r="BB14" s="260">
        <v>6</v>
      </c>
      <c r="BC14" s="260">
        <v>311</v>
      </c>
      <c r="BD14" s="260">
        <v>20</v>
      </c>
      <c r="BE14" s="260">
        <v>10</v>
      </c>
      <c r="BF14" s="260">
        <v>1</v>
      </c>
      <c r="BG14" s="260">
        <v>4</v>
      </c>
      <c r="BH14" s="260">
        <v>69</v>
      </c>
      <c r="BI14" s="260">
        <v>6</v>
      </c>
      <c r="BJ14" s="260">
        <v>8</v>
      </c>
      <c r="BK14" s="260">
        <v>6</v>
      </c>
      <c r="BL14" s="260">
        <v>14</v>
      </c>
      <c r="BM14" s="260">
        <v>138</v>
      </c>
      <c r="BN14" s="260">
        <v>37</v>
      </c>
      <c r="BO14" s="260">
        <v>38</v>
      </c>
      <c r="BP14" s="260">
        <v>222</v>
      </c>
      <c r="BQ14" s="260">
        <v>10</v>
      </c>
      <c r="BR14" s="260">
        <v>21</v>
      </c>
      <c r="BS14" s="260">
        <v>47</v>
      </c>
      <c r="BT14" s="260">
        <v>3</v>
      </c>
      <c r="BU14" s="260">
        <v>14</v>
      </c>
      <c r="BV14" s="260">
        <v>13</v>
      </c>
      <c r="BW14" s="260">
        <v>8</v>
      </c>
      <c r="BX14" s="260">
        <v>6</v>
      </c>
      <c r="BY14" s="260">
        <v>62</v>
      </c>
      <c r="BZ14" s="260">
        <v>18</v>
      </c>
      <c r="CA14" s="260">
        <v>18</v>
      </c>
      <c r="CB14" s="260">
        <v>37</v>
      </c>
      <c r="CC14" s="260">
        <v>160</v>
      </c>
      <c r="CD14" s="260">
        <v>12</v>
      </c>
      <c r="CE14" s="260">
        <v>34</v>
      </c>
      <c r="CF14" s="260">
        <v>13</v>
      </c>
      <c r="CG14" s="260">
        <v>1</v>
      </c>
      <c r="CH14" s="260">
        <v>0</v>
      </c>
      <c r="CI14" s="260">
        <v>173</v>
      </c>
      <c r="CJ14" s="260">
        <v>65</v>
      </c>
      <c r="CK14" s="260">
        <v>12</v>
      </c>
      <c r="CL14" s="260">
        <v>444</v>
      </c>
      <c r="CM14" s="260">
        <v>340</v>
      </c>
      <c r="CN14" s="260">
        <v>29</v>
      </c>
      <c r="CO14" s="260">
        <v>0</v>
      </c>
    </row>
    <row r="15" spans="1:93" ht="33.75" customHeight="1">
      <c r="A15" s="257" t="s">
        <v>19</v>
      </c>
      <c r="B15" s="257" t="s">
        <v>13</v>
      </c>
      <c r="C15" s="257" t="s">
        <v>14</v>
      </c>
      <c r="D15" s="258">
        <v>462</v>
      </c>
      <c r="E15" s="258">
        <v>4</v>
      </c>
      <c r="F15" s="258">
        <v>58</v>
      </c>
      <c r="G15" s="258">
        <v>5</v>
      </c>
      <c r="H15" s="258">
        <v>1</v>
      </c>
      <c r="I15" s="258">
        <v>0</v>
      </c>
      <c r="J15" s="258">
        <v>0</v>
      </c>
      <c r="K15" s="258">
        <v>0</v>
      </c>
      <c r="L15" s="259">
        <v>0</v>
      </c>
      <c r="M15" s="259" t="s">
        <v>529</v>
      </c>
      <c r="N15" s="259">
        <v>5</v>
      </c>
      <c r="O15" s="259" t="s">
        <v>529</v>
      </c>
      <c r="P15" s="259">
        <v>0</v>
      </c>
      <c r="Q15" s="259">
        <v>5</v>
      </c>
      <c r="R15" s="259">
        <v>1</v>
      </c>
      <c r="S15" s="259">
        <v>0</v>
      </c>
      <c r="T15" s="259">
        <v>7</v>
      </c>
      <c r="U15" s="259">
        <v>0</v>
      </c>
      <c r="V15" s="259">
        <v>0</v>
      </c>
      <c r="W15" s="259">
        <v>0</v>
      </c>
      <c r="X15" s="259">
        <v>0</v>
      </c>
      <c r="Y15" s="259">
        <v>0</v>
      </c>
      <c r="Z15" s="259">
        <v>2</v>
      </c>
      <c r="AA15" s="259">
        <v>1</v>
      </c>
      <c r="AB15" s="259">
        <v>0</v>
      </c>
      <c r="AC15" s="259">
        <v>5</v>
      </c>
      <c r="AD15" s="259">
        <v>0</v>
      </c>
      <c r="AE15" s="259">
        <v>0</v>
      </c>
      <c r="AF15" s="259">
        <v>1</v>
      </c>
      <c r="AG15" s="259">
        <v>1</v>
      </c>
      <c r="AH15" s="259">
        <v>5</v>
      </c>
      <c r="AI15" s="259">
        <v>3</v>
      </c>
      <c r="AJ15" s="259">
        <v>0</v>
      </c>
      <c r="AK15" s="259">
        <v>5</v>
      </c>
      <c r="AL15" s="259">
        <v>5</v>
      </c>
      <c r="AM15" s="259">
        <v>1</v>
      </c>
      <c r="AN15" s="259">
        <v>0</v>
      </c>
      <c r="AO15" s="259">
        <v>2</v>
      </c>
      <c r="AP15" s="259">
        <v>0</v>
      </c>
      <c r="AQ15" s="259">
        <v>40</v>
      </c>
      <c r="AR15" s="259">
        <v>8</v>
      </c>
      <c r="AS15" s="259">
        <v>25</v>
      </c>
      <c r="AT15" s="259">
        <v>12</v>
      </c>
      <c r="AU15" s="259">
        <v>9</v>
      </c>
      <c r="AV15" s="259">
        <v>23</v>
      </c>
      <c r="AW15" s="259">
        <v>14</v>
      </c>
      <c r="AX15" s="259">
        <v>2</v>
      </c>
      <c r="AY15" s="259">
        <v>0</v>
      </c>
      <c r="AZ15" s="259">
        <v>9</v>
      </c>
      <c r="BA15" s="259">
        <v>1</v>
      </c>
      <c r="BB15" s="259">
        <v>5</v>
      </c>
      <c r="BC15" s="259">
        <v>33</v>
      </c>
      <c r="BD15" s="259">
        <v>1</v>
      </c>
      <c r="BE15" s="259">
        <v>0</v>
      </c>
      <c r="BF15" s="259">
        <v>0</v>
      </c>
      <c r="BG15" s="259">
        <v>0</v>
      </c>
      <c r="BH15" s="259">
        <v>3</v>
      </c>
      <c r="BI15" s="259">
        <v>0</v>
      </c>
      <c r="BJ15" s="259">
        <v>0</v>
      </c>
      <c r="BK15" s="259">
        <v>0</v>
      </c>
      <c r="BL15" s="259">
        <v>1</v>
      </c>
      <c r="BM15" s="259">
        <v>18</v>
      </c>
      <c r="BN15" s="259">
        <v>0</v>
      </c>
      <c r="BO15" s="259">
        <v>2</v>
      </c>
      <c r="BP15" s="259">
        <v>17</v>
      </c>
      <c r="BQ15" s="259">
        <v>0</v>
      </c>
      <c r="BR15" s="259">
        <v>2</v>
      </c>
      <c r="BS15" s="259">
        <v>4</v>
      </c>
      <c r="BT15" s="259">
        <v>2</v>
      </c>
      <c r="BU15" s="259">
        <v>1</v>
      </c>
      <c r="BV15" s="259">
        <v>0</v>
      </c>
      <c r="BW15" s="259">
        <v>2</v>
      </c>
      <c r="BX15" s="259">
        <v>0</v>
      </c>
      <c r="BY15" s="259">
        <v>8</v>
      </c>
      <c r="BZ15" s="259">
        <v>0</v>
      </c>
      <c r="CA15" s="259">
        <v>2</v>
      </c>
      <c r="CB15" s="259">
        <v>3</v>
      </c>
      <c r="CC15" s="259">
        <v>10</v>
      </c>
      <c r="CD15" s="259">
        <v>0</v>
      </c>
      <c r="CE15" s="259">
        <v>4</v>
      </c>
      <c r="CF15" s="259">
        <v>2</v>
      </c>
      <c r="CG15" s="259">
        <v>2</v>
      </c>
      <c r="CH15" s="259">
        <v>0</v>
      </c>
      <c r="CI15" s="259">
        <v>7</v>
      </c>
      <c r="CJ15" s="259">
        <v>14</v>
      </c>
      <c r="CK15" s="259">
        <v>0</v>
      </c>
      <c r="CL15" s="259">
        <v>31</v>
      </c>
      <c r="CM15" s="259">
        <v>25</v>
      </c>
      <c r="CN15" s="259">
        <v>3</v>
      </c>
      <c r="CO15" s="259">
        <v>0</v>
      </c>
    </row>
    <row r="16" spans="1:93" ht="33.75" customHeight="1">
      <c r="A16" s="255" t="s">
        <v>20</v>
      </c>
      <c r="B16" s="255" t="s">
        <v>13</v>
      </c>
      <c r="C16" s="255" t="s">
        <v>14</v>
      </c>
      <c r="D16" s="256">
        <v>2950</v>
      </c>
      <c r="E16" s="256">
        <v>16</v>
      </c>
      <c r="F16" s="256">
        <v>29</v>
      </c>
      <c r="G16" s="256">
        <v>7</v>
      </c>
      <c r="H16" s="256">
        <v>2</v>
      </c>
      <c r="I16" s="256">
        <v>0</v>
      </c>
      <c r="J16" s="256">
        <v>0</v>
      </c>
      <c r="K16" s="256">
        <v>0</v>
      </c>
      <c r="L16" s="260">
        <v>1</v>
      </c>
      <c r="M16" s="260" t="s">
        <v>529</v>
      </c>
      <c r="N16" s="260">
        <v>16</v>
      </c>
      <c r="O16" s="260" t="s">
        <v>529</v>
      </c>
      <c r="P16" s="260">
        <v>0</v>
      </c>
      <c r="Q16" s="260">
        <v>10</v>
      </c>
      <c r="R16" s="260">
        <v>4</v>
      </c>
      <c r="S16" s="260">
        <v>1</v>
      </c>
      <c r="T16" s="260">
        <v>21</v>
      </c>
      <c r="U16" s="260">
        <v>2</v>
      </c>
      <c r="V16" s="260">
        <v>8</v>
      </c>
      <c r="W16" s="260">
        <v>0</v>
      </c>
      <c r="X16" s="260">
        <v>8</v>
      </c>
      <c r="Y16" s="260">
        <v>0</v>
      </c>
      <c r="Z16" s="260">
        <v>6</v>
      </c>
      <c r="AA16" s="260">
        <v>9</v>
      </c>
      <c r="AB16" s="260">
        <v>2</v>
      </c>
      <c r="AC16" s="260">
        <v>68</v>
      </c>
      <c r="AD16" s="260">
        <v>6</v>
      </c>
      <c r="AE16" s="260">
        <v>12</v>
      </c>
      <c r="AF16" s="260">
        <v>15</v>
      </c>
      <c r="AG16" s="260">
        <v>4</v>
      </c>
      <c r="AH16" s="260">
        <v>1</v>
      </c>
      <c r="AI16" s="260">
        <v>11</v>
      </c>
      <c r="AJ16" s="260">
        <v>4</v>
      </c>
      <c r="AK16" s="260">
        <v>23</v>
      </c>
      <c r="AL16" s="260">
        <v>18</v>
      </c>
      <c r="AM16" s="260">
        <v>0</v>
      </c>
      <c r="AN16" s="260">
        <v>1</v>
      </c>
      <c r="AO16" s="260">
        <v>10</v>
      </c>
      <c r="AP16" s="260">
        <v>1</v>
      </c>
      <c r="AQ16" s="260">
        <v>283</v>
      </c>
      <c r="AR16" s="260">
        <v>38</v>
      </c>
      <c r="AS16" s="260">
        <v>100</v>
      </c>
      <c r="AT16" s="260">
        <v>107</v>
      </c>
      <c r="AU16" s="260">
        <v>118</v>
      </c>
      <c r="AV16" s="260">
        <v>309</v>
      </c>
      <c r="AW16" s="260">
        <v>71</v>
      </c>
      <c r="AX16" s="260">
        <v>0</v>
      </c>
      <c r="AY16" s="260">
        <v>0</v>
      </c>
      <c r="AZ16" s="260">
        <v>20</v>
      </c>
      <c r="BA16" s="260">
        <v>9</v>
      </c>
      <c r="BB16" s="260">
        <v>3</v>
      </c>
      <c r="BC16" s="260">
        <v>184</v>
      </c>
      <c r="BD16" s="260">
        <v>13</v>
      </c>
      <c r="BE16" s="260">
        <v>5</v>
      </c>
      <c r="BF16" s="260">
        <v>0</v>
      </c>
      <c r="BG16" s="260">
        <v>0</v>
      </c>
      <c r="BH16" s="260">
        <v>44</v>
      </c>
      <c r="BI16" s="260">
        <v>5</v>
      </c>
      <c r="BJ16" s="260">
        <v>3</v>
      </c>
      <c r="BK16" s="260">
        <v>5</v>
      </c>
      <c r="BL16" s="260">
        <v>7</v>
      </c>
      <c r="BM16" s="260">
        <v>85</v>
      </c>
      <c r="BN16" s="260">
        <v>21</v>
      </c>
      <c r="BO16" s="260">
        <v>35</v>
      </c>
      <c r="BP16" s="260">
        <v>142</v>
      </c>
      <c r="BQ16" s="260">
        <v>3</v>
      </c>
      <c r="BR16" s="260">
        <v>15</v>
      </c>
      <c r="BS16" s="260">
        <v>26</v>
      </c>
      <c r="BT16" s="260">
        <v>4</v>
      </c>
      <c r="BU16" s="260">
        <v>7</v>
      </c>
      <c r="BV16" s="260">
        <v>17</v>
      </c>
      <c r="BW16" s="260">
        <v>4</v>
      </c>
      <c r="BX16" s="260">
        <v>7</v>
      </c>
      <c r="BY16" s="260">
        <v>57</v>
      </c>
      <c r="BZ16" s="260">
        <v>18</v>
      </c>
      <c r="CA16" s="260">
        <v>14</v>
      </c>
      <c r="CB16" s="260">
        <v>62</v>
      </c>
      <c r="CC16" s="260">
        <v>110</v>
      </c>
      <c r="CD16" s="260">
        <v>16</v>
      </c>
      <c r="CE16" s="260">
        <v>16</v>
      </c>
      <c r="CF16" s="260">
        <v>23</v>
      </c>
      <c r="CG16" s="260">
        <v>0</v>
      </c>
      <c r="CH16" s="260">
        <v>0</v>
      </c>
      <c r="CI16" s="260">
        <v>103</v>
      </c>
      <c r="CJ16" s="260">
        <v>47</v>
      </c>
      <c r="CK16" s="260">
        <v>13</v>
      </c>
      <c r="CL16" s="260">
        <v>203</v>
      </c>
      <c r="CM16" s="260">
        <v>239</v>
      </c>
      <c r="CN16" s="260">
        <v>23</v>
      </c>
      <c r="CO16" s="260">
        <v>0</v>
      </c>
    </row>
    <row r="17" spans="1:93" ht="33.75" customHeight="1">
      <c r="A17" s="257" t="s">
        <v>21</v>
      </c>
      <c r="B17" s="257" t="s">
        <v>13</v>
      </c>
      <c r="C17" s="257" t="s">
        <v>14</v>
      </c>
      <c r="D17" s="258">
        <v>739</v>
      </c>
      <c r="E17" s="258">
        <v>9</v>
      </c>
      <c r="F17" s="258">
        <v>33</v>
      </c>
      <c r="G17" s="258">
        <v>5</v>
      </c>
      <c r="H17" s="258">
        <v>0</v>
      </c>
      <c r="I17" s="258">
        <v>0</v>
      </c>
      <c r="J17" s="258">
        <v>0</v>
      </c>
      <c r="K17" s="258">
        <v>0</v>
      </c>
      <c r="L17" s="259">
        <v>0</v>
      </c>
      <c r="M17" s="259" t="s">
        <v>529</v>
      </c>
      <c r="N17" s="259">
        <v>11</v>
      </c>
      <c r="O17" s="259" t="s">
        <v>529</v>
      </c>
      <c r="P17" s="259">
        <v>0</v>
      </c>
      <c r="Q17" s="259">
        <v>2</v>
      </c>
      <c r="R17" s="259">
        <v>0</v>
      </c>
      <c r="S17" s="259">
        <v>0</v>
      </c>
      <c r="T17" s="259">
        <v>5</v>
      </c>
      <c r="U17" s="259">
        <v>2</v>
      </c>
      <c r="V17" s="259">
        <v>1</v>
      </c>
      <c r="W17" s="259">
        <v>0</v>
      </c>
      <c r="X17" s="259">
        <v>1</v>
      </c>
      <c r="Y17" s="259">
        <v>0</v>
      </c>
      <c r="Z17" s="259">
        <v>0</v>
      </c>
      <c r="AA17" s="259">
        <v>1</v>
      </c>
      <c r="AB17" s="259">
        <v>3</v>
      </c>
      <c r="AC17" s="259">
        <v>29</v>
      </c>
      <c r="AD17" s="259">
        <v>0</v>
      </c>
      <c r="AE17" s="259">
        <v>1</v>
      </c>
      <c r="AF17" s="259">
        <v>8</v>
      </c>
      <c r="AG17" s="259">
        <v>0</v>
      </c>
      <c r="AH17" s="259">
        <v>2</v>
      </c>
      <c r="AI17" s="259">
        <v>3</v>
      </c>
      <c r="AJ17" s="259">
        <v>0</v>
      </c>
      <c r="AK17" s="259">
        <v>3</v>
      </c>
      <c r="AL17" s="259">
        <v>6</v>
      </c>
      <c r="AM17" s="259">
        <v>0</v>
      </c>
      <c r="AN17" s="259">
        <v>0</v>
      </c>
      <c r="AO17" s="259">
        <v>5</v>
      </c>
      <c r="AP17" s="259">
        <v>0</v>
      </c>
      <c r="AQ17" s="259">
        <v>69</v>
      </c>
      <c r="AR17" s="259">
        <v>11</v>
      </c>
      <c r="AS17" s="259">
        <v>30</v>
      </c>
      <c r="AT17" s="259">
        <v>18</v>
      </c>
      <c r="AU17" s="259">
        <v>14</v>
      </c>
      <c r="AV17" s="259">
        <v>85</v>
      </c>
      <c r="AW17" s="259">
        <v>28</v>
      </c>
      <c r="AX17" s="259">
        <v>0</v>
      </c>
      <c r="AY17" s="259">
        <v>0</v>
      </c>
      <c r="AZ17" s="259">
        <v>5</v>
      </c>
      <c r="BA17" s="259">
        <v>1</v>
      </c>
      <c r="BB17" s="259">
        <v>2</v>
      </c>
      <c r="BC17" s="259">
        <v>60</v>
      </c>
      <c r="BD17" s="259">
        <v>9</v>
      </c>
      <c r="BE17" s="259">
        <v>0</v>
      </c>
      <c r="BF17" s="259">
        <v>0</v>
      </c>
      <c r="BG17" s="259">
        <v>1</v>
      </c>
      <c r="BH17" s="259">
        <v>6</v>
      </c>
      <c r="BI17" s="259">
        <v>0</v>
      </c>
      <c r="BJ17" s="259">
        <v>2</v>
      </c>
      <c r="BK17" s="259">
        <v>2</v>
      </c>
      <c r="BL17" s="259">
        <v>1</v>
      </c>
      <c r="BM17" s="259">
        <v>18</v>
      </c>
      <c r="BN17" s="259">
        <v>4</v>
      </c>
      <c r="BO17" s="259">
        <v>1</v>
      </c>
      <c r="BP17" s="259">
        <v>18</v>
      </c>
      <c r="BQ17" s="259">
        <v>1</v>
      </c>
      <c r="BR17" s="259">
        <v>0</v>
      </c>
      <c r="BS17" s="259">
        <v>6</v>
      </c>
      <c r="BT17" s="259">
        <v>0</v>
      </c>
      <c r="BU17" s="259">
        <v>0</v>
      </c>
      <c r="BV17" s="259">
        <v>0</v>
      </c>
      <c r="BW17" s="259">
        <v>0</v>
      </c>
      <c r="BX17" s="259">
        <v>0</v>
      </c>
      <c r="BY17" s="259">
        <v>13</v>
      </c>
      <c r="BZ17" s="259">
        <v>5</v>
      </c>
      <c r="CA17" s="259">
        <v>7</v>
      </c>
      <c r="CB17" s="259">
        <v>8</v>
      </c>
      <c r="CC17" s="259">
        <v>26</v>
      </c>
      <c r="CD17" s="259">
        <v>2</v>
      </c>
      <c r="CE17" s="259">
        <v>5</v>
      </c>
      <c r="CF17" s="259">
        <v>2</v>
      </c>
      <c r="CG17" s="259">
        <v>0</v>
      </c>
      <c r="CH17" s="259">
        <v>0</v>
      </c>
      <c r="CI17" s="259">
        <v>22</v>
      </c>
      <c r="CJ17" s="259">
        <v>11</v>
      </c>
      <c r="CK17" s="259">
        <v>2</v>
      </c>
      <c r="CL17" s="259">
        <v>48</v>
      </c>
      <c r="CM17" s="259">
        <v>60</v>
      </c>
      <c r="CN17" s="259">
        <v>6</v>
      </c>
      <c r="CO17" s="259">
        <v>0</v>
      </c>
    </row>
    <row r="18" spans="1:93" ht="33.75" customHeight="1">
      <c r="A18" s="255" t="s">
        <v>22</v>
      </c>
      <c r="B18" s="255" t="s">
        <v>13</v>
      </c>
      <c r="C18" s="255" t="s">
        <v>14</v>
      </c>
      <c r="D18" s="256">
        <v>805</v>
      </c>
      <c r="E18" s="256">
        <v>14</v>
      </c>
      <c r="F18" s="256">
        <v>4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60">
        <v>0</v>
      </c>
      <c r="M18" s="260" t="s">
        <v>529</v>
      </c>
      <c r="N18" s="260">
        <v>4</v>
      </c>
      <c r="O18" s="260" t="s">
        <v>529</v>
      </c>
      <c r="P18" s="260">
        <v>0</v>
      </c>
      <c r="Q18" s="260">
        <v>1</v>
      </c>
      <c r="R18" s="260">
        <v>4</v>
      </c>
      <c r="S18" s="260">
        <v>0</v>
      </c>
      <c r="T18" s="260">
        <v>1</v>
      </c>
      <c r="U18" s="260">
        <v>0</v>
      </c>
      <c r="V18" s="260">
        <v>2</v>
      </c>
      <c r="W18" s="260">
        <v>0</v>
      </c>
      <c r="X18" s="260">
        <v>0</v>
      </c>
      <c r="Y18" s="260">
        <v>0</v>
      </c>
      <c r="Z18" s="260">
        <v>1</v>
      </c>
      <c r="AA18" s="260">
        <v>0</v>
      </c>
      <c r="AB18" s="260">
        <v>0</v>
      </c>
      <c r="AC18" s="260">
        <v>2</v>
      </c>
      <c r="AD18" s="260">
        <v>0</v>
      </c>
      <c r="AE18" s="260">
        <v>1</v>
      </c>
      <c r="AF18" s="260">
        <v>1</v>
      </c>
      <c r="AG18" s="260">
        <v>0</v>
      </c>
      <c r="AH18" s="260">
        <v>0</v>
      </c>
      <c r="AI18" s="260">
        <v>2</v>
      </c>
      <c r="AJ18" s="260">
        <v>0</v>
      </c>
      <c r="AK18" s="260">
        <v>0</v>
      </c>
      <c r="AL18" s="260">
        <v>1</v>
      </c>
      <c r="AM18" s="260">
        <v>0</v>
      </c>
      <c r="AN18" s="260">
        <v>0</v>
      </c>
      <c r="AO18" s="260">
        <v>0</v>
      </c>
      <c r="AP18" s="260">
        <v>0</v>
      </c>
      <c r="AQ18" s="260">
        <v>36</v>
      </c>
      <c r="AR18" s="260">
        <v>3</v>
      </c>
      <c r="AS18" s="260">
        <v>2</v>
      </c>
      <c r="AT18" s="260">
        <v>8</v>
      </c>
      <c r="AU18" s="260">
        <v>30</v>
      </c>
      <c r="AV18" s="260">
        <v>42</v>
      </c>
      <c r="AW18" s="260">
        <v>7</v>
      </c>
      <c r="AX18" s="260">
        <v>1</v>
      </c>
      <c r="AY18" s="260">
        <v>0</v>
      </c>
      <c r="AZ18" s="260">
        <v>4</v>
      </c>
      <c r="BA18" s="260">
        <v>2</v>
      </c>
      <c r="BB18" s="260">
        <v>1</v>
      </c>
      <c r="BC18" s="260">
        <v>42</v>
      </c>
      <c r="BD18" s="260">
        <v>6</v>
      </c>
      <c r="BE18" s="260">
        <v>0</v>
      </c>
      <c r="BF18" s="260">
        <v>0</v>
      </c>
      <c r="BG18" s="260">
        <v>2</v>
      </c>
      <c r="BH18" s="260">
        <v>13</v>
      </c>
      <c r="BI18" s="260">
        <v>3</v>
      </c>
      <c r="BJ18" s="260">
        <v>2</v>
      </c>
      <c r="BK18" s="260">
        <v>1</v>
      </c>
      <c r="BL18" s="260">
        <v>3</v>
      </c>
      <c r="BM18" s="260">
        <v>26</v>
      </c>
      <c r="BN18" s="260">
        <v>3</v>
      </c>
      <c r="BO18" s="260">
        <v>23</v>
      </c>
      <c r="BP18" s="260">
        <v>34</v>
      </c>
      <c r="BQ18" s="260">
        <v>2</v>
      </c>
      <c r="BR18" s="260">
        <v>1</v>
      </c>
      <c r="BS18" s="260">
        <v>7</v>
      </c>
      <c r="BT18" s="260">
        <v>0</v>
      </c>
      <c r="BU18" s="260">
        <v>1</v>
      </c>
      <c r="BV18" s="260">
        <v>0</v>
      </c>
      <c r="BW18" s="260">
        <v>1</v>
      </c>
      <c r="BX18" s="260">
        <v>0</v>
      </c>
      <c r="BY18" s="260">
        <v>10</v>
      </c>
      <c r="BZ18" s="260">
        <v>1</v>
      </c>
      <c r="CA18" s="260">
        <v>3</v>
      </c>
      <c r="CB18" s="260">
        <v>18</v>
      </c>
      <c r="CC18" s="260">
        <v>27</v>
      </c>
      <c r="CD18" s="260">
        <v>2</v>
      </c>
      <c r="CE18" s="260">
        <v>6</v>
      </c>
      <c r="CF18" s="260">
        <v>4</v>
      </c>
      <c r="CG18" s="260">
        <v>0</v>
      </c>
      <c r="CH18" s="260">
        <v>0</v>
      </c>
      <c r="CI18" s="260">
        <v>22</v>
      </c>
      <c r="CJ18" s="260">
        <v>15</v>
      </c>
      <c r="CK18" s="260">
        <v>1</v>
      </c>
      <c r="CL18" s="260">
        <v>94</v>
      </c>
      <c r="CM18" s="260">
        <v>243</v>
      </c>
      <c r="CN18" s="260">
        <v>14</v>
      </c>
      <c r="CO18" s="260">
        <v>1</v>
      </c>
    </row>
    <row r="19" spans="1:93" ht="33.75" customHeight="1">
      <c r="A19" s="257" t="s">
        <v>23</v>
      </c>
      <c r="B19" s="257" t="s">
        <v>13</v>
      </c>
      <c r="C19" s="257" t="s">
        <v>14</v>
      </c>
      <c r="D19" s="258">
        <v>3141</v>
      </c>
      <c r="E19" s="258">
        <v>32</v>
      </c>
      <c r="F19" s="258">
        <v>12</v>
      </c>
      <c r="G19" s="258">
        <v>3</v>
      </c>
      <c r="H19" s="258">
        <v>2</v>
      </c>
      <c r="I19" s="258">
        <v>0</v>
      </c>
      <c r="J19" s="258">
        <v>0</v>
      </c>
      <c r="K19" s="258">
        <v>0</v>
      </c>
      <c r="L19" s="259">
        <v>1</v>
      </c>
      <c r="M19" s="259" t="s">
        <v>529</v>
      </c>
      <c r="N19" s="259">
        <v>18</v>
      </c>
      <c r="O19" s="259">
        <v>3</v>
      </c>
      <c r="P19" s="259">
        <v>0</v>
      </c>
      <c r="Q19" s="259">
        <v>14</v>
      </c>
      <c r="R19" s="259">
        <v>15</v>
      </c>
      <c r="S19" s="259">
        <v>0</v>
      </c>
      <c r="T19" s="259">
        <v>13</v>
      </c>
      <c r="U19" s="259">
        <v>3</v>
      </c>
      <c r="V19" s="259">
        <v>7</v>
      </c>
      <c r="W19" s="259">
        <v>0</v>
      </c>
      <c r="X19" s="259">
        <v>9</v>
      </c>
      <c r="Y19" s="259">
        <v>1</v>
      </c>
      <c r="Z19" s="259">
        <v>6</v>
      </c>
      <c r="AA19" s="259">
        <v>9</v>
      </c>
      <c r="AB19" s="259">
        <v>6</v>
      </c>
      <c r="AC19" s="259">
        <v>69</v>
      </c>
      <c r="AD19" s="259">
        <v>1</v>
      </c>
      <c r="AE19" s="259">
        <v>18</v>
      </c>
      <c r="AF19" s="259">
        <v>22</v>
      </c>
      <c r="AG19" s="259">
        <v>1</v>
      </c>
      <c r="AH19" s="259">
        <v>2</v>
      </c>
      <c r="AI19" s="259">
        <v>14</v>
      </c>
      <c r="AJ19" s="259">
        <v>3</v>
      </c>
      <c r="AK19" s="259">
        <v>16</v>
      </c>
      <c r="AL19" s="259">
        <v>20</v>
      </c>
      <c r="AM19" s="259">
        <v>3</v>
      </c>
      <c r="AN19" s="259">
        <v>2</v>
      </c>
      <c r="AO19" s="259">
        <v>6</v>
      </c>
      <c r="AP19" s="259">
        <v>1</v>
      </c>
      <c r="AQ19" s="259">
        <v>340</v>
      </c>
      <c r="AR19" s="259">
        <v>45</v>
      </c>
      <c r="AS19" s="259">
        <v>94</v>
      </c>
      <c r="AT19" s="259">
        <v>99</v>
      </c>
      <c r="AU19" s="259">
        <v>164</v>
      </c>
      <c r="AV19" s="259">
        <v>342</v>
      </c>
      <c r="AW19" s="259">
        <v>95</v>
      </c>
      <c r="AX19" s="259">
        <v>0</v>
      </c>
      <c r="AY19" s="259">
        <v>0</v>
      </c>
      <c r="AZ19" s="259">
        <v>25</v>
      </c>
      <c r="BA19" s="259">
        <v>6</v>
      </c>
      <c r="BB19" s="259">
        <v>1</v>
      </c>
      <c r="BC19" s="259">
        <v>247</v>
      </c>
      <c r="BD19" s="259">
        <v>13</v>
      </c>
      <c r="BE19" s="259">
        <v>9</v>
      </c>
      <c r="BF19" s="259">
        <v>0</v>
      </c>
      <c r="BG19" s="259">
        <v>2</v>
      </c>
      <c r="BH19" s="259">
        <v>45</v>
      </c>
      <c r="BI19" s="259">
        <v>2</v>
      </c>
      <c r="BJ19" s="259">
        <v>9</v>
      </c>
      <c r="BK19" s="259">
        <v>9</v>
      </c>
      <c r="BL19" s="259">
        <v>6</v>
      </c>
      <c r="BM19" s="259">
        <v>103</v>
      </c>
      <c r="BN19" s="259">
        <v>29</v>
      </c>
      <c r="BO19" s="259">
        <v>20</v>
      </c>
      <c r="BP19" s="259">
        <v>173</v>
      </c>
      <c r="BQ19" s="259">
        <v>1</v>
      </c>
      <c r="BR19" s="259">
        <v>17</v>
      </c>
      <c r="BS19" s="259">
        <v>21</v>
      </c>
      <c r="BT19" s="259">
        <v>2</v>
      </c>
      <c r="BU19" s="259">
        <v>7</v>
      </c>
      <c r="BV19" s="259">
        <v>12</v>
      </c>
      <c r="BW19" s="259">
        <v>1</v>
      </c>
      <c r="BX19" s="259">
        <v>4</v>
      </c>
      <c r="BY19" s="259">
        <v>54</v>
      </c>
      <c r="BZ19" s="259">
        <v>18</v>
      </c>
      <c r="CA19" s="259">
        <v>14</v>
      </c>
      <c r="CB19" s="259">
        <v>33</v>
      </c>
      <c r="CC19" s="259">
        <v>98</v>
      </c>
      <c r="CD19" s="259">
        <v>7</v>
      </c>
      <c r="CE19" s="259">
        <v>34</v>
      </c>
      <c r="CF19" s="259">
        <v>11</v>
      </c>
      <c r="CG19" s="259">
        <v>1</v>
      </c>
      <c r="CH19" s="259">
        <v>0</v>
      </c>
      <c r="CI19" s="259">
        <v>99</v>
      </c>
      <c r="CJ19" s="259">
        <v>60</v>
      </c>
      <c r="CK19" s="259">
        <v>9</v>
      </c>
      <c r="CL19" s="259">
        <v>261</v>
      </c>
      <c r="CM19" s="259">
        <v>148</v>
      </c>
      <c r="CN19" s="259">
        <v>18</v>
      </c>
      <c r="CO19" s="259">
        <v>1</v>
      </c>
    </row>
    <row r="20" spans="1:93" ht="33.75" customHeight="1">
      <c r="A20" s="255" t="s">
        <v>24</v>
      </c>
      <c r="B20" s="255" t="s">
        <v>13</v>
      </c>
      <c r="C20" s="255" t="s">
        <v>14</v>
      </c>
      <c r="D20" s="256">
        <v>2594</v>
      </c>
      <c r="E20" s="256">
        <v>8</v>
      </c>
      <c r="F20" s="256">
        <v>69</v>
      </c>
      <c r="G20" s="256">
        <v>7</v>
      </c>
      <c r="H20" s="256">
        <v>0</v>
      </c>
      <c r="I20" s="256">
        <v>0</v>
      </c>
      <c r="J20" s="256">
        <v>0</v>
      </c>
      <c r="K20" s="256">
        <v>0</v>
      </c>
      <c r="L20" s="260">
        <v>2</v>
      </c>
      <c r="M20" s="260" t="s">
        <v>529</v>
      </c>
      <c r="N20" s="260">
        <v>20</v>
      </c>
      <c r="O20" s="260">
        <v>1</v>
      </c>
      <c r="P20" s="260">
        <v>0</v>
      </c>
      <c r="Q20" s="260">
        <v>3</v>
      </c>
      <c r="R20" s="260">
        <v>6</v>
      </c>
      <c r="S20" s="260">
        <v>1</v>
      </c>
      <c r="T20" s="260">
        <v>10</v>
      </c>
      <c r="U20" s="260">
        <v>8</v>
      </c>
      <c r="V20" s="260">
        <v>2</v>
      </c>
      <c r="W20" s="260">
        <v>0</v>
      </c>
      <c r="X20" s="260">
        <v>6</v>
      </c>
      <c r="Y20" s="260">
        <v>1</v>
      </c>
      <c r="Z20" s="260">
        <v>7</v>
      </c>
      <c r="AA20" s="260">
        <v>6</v>
      </c>
      <c r="AB20" s="260">
        <v>1</v>
      </c>
      <c r="AC20" s="260">
        <v>25</v>
      </c>
      <c r="AD20" s="260">
        <v>3</v>
      </c>
      <c r="AE20" s="260">
        <v>14</v>
      </c>
      <c r="AF20" s="260">
        <v>15</v>
      </c>
      <c r="AG20" s="260">
        <v>2</v>
      </c>
      <c r="AH20" s="260">
        <v>4</v>
      </c>
      <c r="AI20" s="260">
        <v>9</v>
      </c>
      <c r="AJ20" s="260">
        <v>2</v>
      </c>
      <c r="AK20" s="260">
        <v>12</v>
      </c>
      <c r="AL20" s="260">
        <v>16</v>
      </c>
      <c r="AM20" s="260">
        <v>0</v>
      </c>
      <c r="AN20" s="260">
        <v>1</v>
      </c>
      <c r="AO20" s="260">
        <v>7</v>
      </c>
      <c r="AP20" s="260">
        <v>2</v>
      </c>
      <c r="AQ20" s="260">
        <v>257</v>
      </c>
      <c r="AR20" s="260">
        <v>25</v>
      </c>
      <c r="AS20" s="260">
        <v>67</v>
      </c>
      <c r="AT20" s="260">
        <v>75</v>
      </c>
      <c r="AU20" s="260">
        <v>118</v>
      </c>
      <c r="AV20" s="260">
        <v>169</v>
      </c>
      <c r="AW20" s="260">
        <v>58</v>
      </c>
      <c r="AX20" s="260">
        <v>5</v>
      </c>
      <c r="AY20" s="260">
        <v>1</v>
      </c>
      <c r="AZ20" s="260">
        <v>17</v>
      </c>
      <c r="BA20" s="260">
        <v>3</v>
      </c>
      <c r="BB20" s="260">
        <v>7</v>
      </c>
      <c r="BC20" s="260">
        <v>143</v>
      </c>
      <c r="BD20" s="260">
        <v>5</v>
      </c>
      <c r="BE20" s="260">
        <v>4</v>
      </c>
      <c r="BF20" s="260">
        <v>0</v>
      </c>
      <c r="BG20" s="260">
        <v>0</v>
      </c>
      <c r="BH20" s="260">
        <v>25</v>
      </c>
      <c r="BI20" s="260">
        <v>5</v>
      </c>
      <c r="BJ20" s="260">
        <v>4</v>
      </c>
      <c r="BK20" s="260">
        <v>4</v>
      </c>
      <c r="BL20" s="260">
        <v>8</v>
      </c>
      <c r="BM20" s="260">
        <v>78</v>
      </c>
      <c r="BN20" s="260">
        <v>24</v>
      </c>
      <c r="BO20" s="260">
        <v>51</v>
      </c>
      <c r="BP20" s="260">
        <v>133</v>
      </c>
      <c r="BQ20" s="260">
        <v>9</v>
      </c>
      <c r="BR20" s="260">
        <v>7</v>
      </c>
      <c r="BS20" s="260">
        <v>43</v>
      </c>
      <c r="BT20" s="260">
        <v>6</v>
      </c>
      <c r="BU20" s="260">
        <v>6</v>
      </c>
      <c r="BV20" s="260">
        <v>6</v>
      </c>
      <c r="BW20" s="260">
        <v>2</v>
      </c>
      <c r="BX20" s="260">
        <v>4</v>
      </c>
      <c r="BY20" s="260">
        <v>53</v>
      </c>
      <c r="BZ20" s="260">
        <v>16</v>
      </c>
      <c r="CA20" s="260">
        <v>25</v>
      </c>
      <c r="CB20" s="260">
        <v>65</v>
      </c>
      <c r="CC20" s="260">
        <v>158</v>
      </c>
      <c r="CD20" s="260">
        <v>9</v>
      </c>
      <c r="CE20" s="260">
        <v>20</v>
      </c>
      <c r="CF20" s="260">
        <v>18</v>
      </c>
      <c r="CG20" s="260">
        <v>0</v>
      </c>
      <c r="CH20" s="260">
        <v>0</v>
      </c>
      <c r="CI20" s="260">
        <v>109</v>
      </c>
      <c r="CJ20" s="260">
        <v>30</v>
      </c>
      <c r="CK20" s="260">
        <v>4</v>
      </c>
      <c r="CL20" s="260">
        <v>186</v>
      </c>
      <c r="CM20" s="260">
        <v>241</v>
      </c>
      <c r="CN20" s="260">
        <v>19</v>
      </c>
      <c r="CO20" s="260">
        <v>2</v>
      </c>
    </row>
    <row r="21" spans="1:93" ht="33.75" customHeight="1">
      <c r="A21" s="257" t="s">
        <v>25</v>
      </c>
      <c r="B21" s="257" t="s">
        <v>13</v>
      </c>
      <c r="C21" s="257" t="s">
        <v>14</v>
      </c>
      <c r="D21" s="258">
        <v>251</v>
      </c>
      <c r="E21" s="258">
        <v>2</v>
      </c>
      <c r="F21" s="258">
        <v>40</v>
      </c>
      <c r="G21" s="258">
        <v>5</v>
      </c>
      <c r="H21" s="258">
        <v>0</v>
      </c>
      <c r="I21" s="258">
        <v>0</v>
      </c>
      <c r="J21" s="258">
        <v>0</v>
      </c>
      <c r="K21" s="258">
        <v>0</v>
      </c>
      <c r="L21" s="259">
        <v>0</v>
      </c>
      <c r="M21" s="259" t="s">
        <v>529</v>
      </c>
      <c r="N21" s="259">
        <v>8</v>
      </c>
      <c r="O21" s="259" t="s">
        <v>529</v>
      </c>
      <c r="P21" s="259">
        <v>0</v>
      </c>
      <c r="Q21" s="259">
        <v>2</v>
      </c>
      <c r="R21" s="259">
        <v>0</v>
      </c>
      <c r="S21" s="259">
        <v>0</v>
      </c>
      <c r="T21" s="259">
        <v>4</v>
      </c>
      <c r="U21" s="259">
        <v>0</v>
      </c>
      <c r="V21" s="259">
        <v>0</v>
      </c>
      <c r="W21" s="259">
        <v>0</v>
      </c>
      <c r="X21" s="259">
        <v>1</v>
      </c>
      <c r="Y21" s="259">
        <v>0</v>
      </c>
      <c r="Z21" s="259">
        <v>1</v>
      </c>
      <c r="AA21" s="259">
        <v>2</v>
      </c>
      <c r="AB21" s="259">
        <v>0</v>
      </c>
      <c r="AC21" s="259">
        <v>2</v>
      </c>
      <c r="AD21" s="259">
        <v>1</v>
      </c>
      <c r="AE21" s="259">
        <v>0</v>
      </c>
      <c r="AF21" s="259">
        <v>1</v>
      </c>
      <c r="AG21" s="259">
        <v>0</v>
      </c>
      <c r="AH21" s="259">
        <v>2</v>
      </c>
      <c r="AI21" s="259">
        <v>0</v>
      </c>
      <c r="AJ21" s="259">
        <v>0</v>
      </c>
      <c r="AK21" s="259">
        <v>3</v>
      </c>
      <c r="AL21" s="259">
        <v>1</v>
      </c>
      <c r="AM21" s="259">
        <v>0</v>
      </c>
      <c r="AN21" s="259">
        <v>0</v>
      </c>
      <c r="AO21" s="259">
        <v>1</v>
      </c>
      <c r="AP21" s="259">
        <v>0</v>
      </c>
      <c r="AQ21" s="259">
        <v>17</v>
      </c>
      <c r="AR21" s="259">
        <v>1</v>
      </c>
      <c r="AS21" s="259">
        <v>6</v>
      </c>
      <c r="AT21" s="259">
        <v>9</v>
      </c>
      <c r="AU21" s="259">
        <v>5</v>
      </c>
      <c r="AV21" s="259">
        <v>24</v>
      </c>
      <c r="AW21" s="259">
        <v>16</v>
      </c>
      <c r="AX21" s="259">
        <v>0</v>
      </c>
      <c r="AY21" s="259">
        <v>0</v>
      </c>
      <c r="AZ21" s="259">
        <v>2</v>
      </c>
      <c r="BA21" s="259">
        <v>0</v>
      </c>
      <c r="BB21" s="259">
        <v>2</v>
      </c>
      <c r="BC21" s="259">
        <v>26</v>
      </c>
      <c r="BD21" s="259">
        <v>1</v>
      </c>
      <c r="BE21" s="259">
        <v>1</v>
      </c>
      <c r="BF21" s="259">
        <v>0</v>
      </c>
      <c r="BG21" s="259">
        <v>0</v>
      </c>
      <c r="BH21" s="259">
        <v>3</v>
      </c>
      <c r="BI21" s="259">
        <v>0</v>
      </c>
      <c r="BJ21" s="259">
        <v>1</v>
      </c>
      <c r="BK21" s="259">
        <v>0</v>
      </c>
      <c r="BL21" s="259">
        <v>0</v>
      </c>
      <c r="BM21" s="259">
        <v>9</v>
      </c>
      <c r="BN21" s="259">
        <v>2</v>
      </c>
      <c r="BO21" s="259">
        <v>2</v>
      </c>
      <c r="BP21" s="259">
        <v>2</v>
      </c>
      <c r="BQ21" s="259">
        <v>0</v>
      </c>
      <c r="BR21" s="259">
        <v>1</v>
      </c>
      <c r="BS21" s="259">
        <v>1</v>
      </c>
      <c r="BT21" s="259">
        <v>0</v>
      </c>
      <c r="BU21" s="259">
        <v>1</v>
      </c>
      <c r="BV21" s="259">
        <v>0</v>
      </c>
      <c r="BW21" s="259">
        <v>0</v>
      </c>
      <c r="BX21" s="259">
        <v>0</v>
      </c>
      <c r="BY21" s="259">
        <v>5</v>
      </c>
      <c r="BZ21" s="259">
        <v>2</v>
      </c>
      <c r="CA21" s="259">
        <v>1</v>
      </c>
      <c r="CB21" s="259">
        <v>0</v>
      </c>
      <c r="CC21" s="259">
        <v>6</v>
      </c>
      <c r="CD21" s="259">
        <v>2</v>
      </c>
      <c r="CE21" s="259">
        <v>0</v>
      </c>
      <c r="CF21" s="259">
        <v>2</v>
      </c>
      <c r="CG21" s="259">
        <v>0</v>
      </c>
      <c r="CH21" s="259">
        <v>0</v>
      </c>
      <c r="CI21" s="259">
        <v>4</v>
      </c>
      <c r="CJ21" s="259">
        <v>6</v>
      </c>
      <c r="CK21" s="259">
        <v>0</v>
      </c>
      <c r="CL21" s="259">
        <v>10</v>
      </c>
      <c r="CM21" s="259">
        <v>5</v>
      </c>
      <c r="CN21" s="259">
        <v>0</v>
      </c>
      <c r="CO21" s="259">
        <v>0</v>
      </c>
    </row>
    <row r="22" spans="1:93" ht="33.75" customHeight="1">
      <c r="A22" s="255" t="s">
        <v>26</v>
      </c>
      <c r="B22" s="255" t="s">
        <v>13</v>
      </c>
      <c r="C22" s="255" t="s">
        <v>14</v>
      </c>
      <c r="D22" s="256">
        <v>3464</v>
      </c>
      <c r="E22" s="256">
        <v>10</v>
      </c>
      <c r="F22" s="256">
        <v>122</v>
      </c>
      <c r="G22" s="256">
        <v>21</v>
      </c>
      <c r="H22" s="256">
        <v>0</v>
      </c>
      <c r="I22" s="256">
        <v>0</v>
      </c>
      <c r="J22" s="256">
        <v>0</v>
      </c>
      <c r="K22" s="256">
        <v>0</v>
      </c>
      <c r="L22" s="260">
        <v>1</v>
      </c>
      <c r="M22" s="260" t="s">
        <v>529</v>
      </c>
      <c r="N22" s="260">
        <v>27</v>
      </c>
      <c r="O22" s="260">
        <v>7</v>
      </c>
      <c r="P22" s="260">
        <v>0</v>
      </c>
      <c r="Q22" s="260">
        <v>18</v>
      </c>
      <c r="R22" s="260">
        <v>10</v>
      </c>
      <c r="S22" s="260">
        <v>0</v>
      </c>
      <c r="T22" s="260">
        <v>15</v>
      </c>
      <c r="U22" s="260">
        <v>3</v>
      </c>
      <c r="V22" s="260">
        <v>6</v>
      </c>
      <c r="W22" s="260">
        <v>0</v>
      </c>
      <c r="X22" s="260">
        <v>3</v>
      </c>
      <c r="Y22" s="260">
        <v>0</v>
      </c>
      <c r="Z22" s="260">
        <v>14</v>
      </c>
      <c r="AA22" s="260">
        <v>3</v>
      </c>
      <c r="AB22" s="260">
        <v>1</v>
      </c>
      <c r="AC22" s="260">
        <v>65</v>
      </c>
      <c r="AD22" s="260">
        <v>12</v>
      </c>
      <c r="AE22" s="260">
        <v>18</v>
      </c>
      <c r="AF22" s="260">
        <v>16</v>
      </c>
      <c r="AG22" s="260">
        <v>2</v>
      </c>
      <c r="AH22" s="260">
        <v>8</v>
      </c>
      <c r="AI22" s="260">
        <v>12</v>
      </c>
      <c r="AJ22" s="260">
        <v>6</v>
      </c>
      <c r="AK22" s="260">
        <v>26</v>
      </c>
      <c r="AL22" s="260">
        <v>24</v>
      </c>
      <c r="AM22" s="260">
        <v>1</v>
      </c>
      <c r="AN22" s="260">
        <v>3</v>
      </c>
      <c r="AO22" s="260">
        <v>12</v>
      </c>
      <c r="AP22" s="260">
        <v>1</v>
      </c>
      <c r="AQ22" s="260">
        <v>311</v>
      </c>
      <c r="AR22" s="260">
        <v>51</v>
      </c>
      <c r="AS22" s="260">
        <v>140</v>
      </c>
      <c r="AT22" s="260">
        <v>121</v>
      </c>
      <c r="AU22" s="260">
        <v>109</v>
      </c>
      <c r="AV22" s="260">
        <v>350</v>
      </c>
      <c r="AW22" s="260">
        <v>115</v>
      </c>
      <c r="AX22" s="260">
        <v>1</v>
      </c>
      <c r="AY22" s="260">
        <v>0</v>
      </c>
      <c r="AZ22" s="260">
        <v>25</v>
      </c>
      <c r="BA22" s="260">
        <v>11</v>
      </c>
      <c r="BB22" s="260">
        <v>8</v>
      </c>
      <c r="BC22" s="260">
        <v>221</v>
      </c>
      <c r="BD22" s="260">
        <v>11</v>
      </c>
      <c r="BE22" s="260">
        <v>8</v>
      </c>
      <c r="BF22" s="260">
        <v>0</v>
      </c>
      <c r="BG22" s="260">
        <v>2</v>
      </c>
      <c r="BH22" s="260">
        <v>38</v>
      </c>
      <c r="BI22" s="260">
        <v>11</v>
      </c>
      <c r="BJ22" s="260">
        <v>7</v>
      </c>
      <c r="BK22" s="260">
        <v>5</v>
      </c>
      <c r="BL22" s="260">
        <v>4</v>
      </c>
      <c r="BM22" s="260">
        <v>83</v>
      </c>
      <c r="BN22" s="260">
        <v>29</v>
      </c>
      <c r="BO22" s="260">
        <v>32</v>
      </c>
      <c r="BP22" s="260">
        <v>124</v>
      </c>
      <c r="BQ22" s="260">
        <v>7</v>
      </c>
      <c r="BR22" s="260">
        <v>13</v>
      </c>
      <c r="BS22" s="260">
        <v>20</v>
      </c>
      <c r="BT22" s="260">
        <v>4</v>
      </c>
      <c r="BU22" s="260">
        <v>8</v>
      </c>
      <c r="BV22" s="260">
        <v>12</v>
      </c>
      <c r="BW22" s="260">
        <v>5</v>
      </c>
      <c r="BX22" s="260">
        <v>4</v>
      </c>
      <c r="BY22" s="260">
        <v>72</v>
      </c>
      <c r="BZ22" s="260">
        <v>19</v>
      </c>
      <c r="CA22" s="260">
        <v>13</v>
      </c>
      <c r="CB22" s="260">
        <v>44</v>
      </c>
      <c r="CC22" s="260">
        <v>114</v>
      </c>
      <c r="CD22" s="260">
        <v>15</v>
      </c>
      <c r="CE22" s="260">
        <v>31</v>
      </c>
      <c r="CF22" s="260">
        <v>10</v>
      </c>
      <c r="CG22" s="260">
        <v>1</v>
      </c>
      <c r="CH22" s="260">
        <v>0</v>
      </c>
      <c r="CI22" s="260">
        <v>95</v>
      </c>
      <c r="CJ22" s="260">
        <v>98</v>
      </c>
      <c r="CK22" s="260">
        <v>4</v>
      </c>
      <c r="CL22" s="260">
        <v>231</v>
      </c>
      <c r="CM22" s="260">
        <v>321</v>
      </c>
      <c r="CN22" s="260">
        <v>39</v>
      </c>
      <c r="CO22" s="260">
        <v>0</v>
      </c>
    </row>
    <row r="23" spans="1:93" ht="33.75" customHeight="1">
      <c r="A23" s="257" t="s">
        <v>27</v>
      </c>
      <c r="B23" s="257" t="s">
        <v>13</v>
      </c>
      <c r="C23" s="257" t="s">
        <v>14</v>
      </c>
      <c r="D23" s="258">
        <v>1409</v>
      </c>
      <c r="E23" s="258">
        <v>10</v>
      </c>
      <c r="F23" s="258">
        <v>80</v>
      </c>
      <c r="G23" s="258">
        <v>24</v>
      </c>
      <c r="H23" s="258">
        <v>12</v>
      </c>
      <c r="I23" s="258">
        <v>0</v>
      </c>
      <c r="J23" s="258">
        <v>1</v>
      </c>
      <c r="K23" s="258">
        <v>0</v>
      </c>
      <c r="L23" s="259">
        <v>0</v>
      </c>
      <c r="M23" s="259" t="s">
        <v>529</v>
      </c>
      <c r="N23" s="259">
        <v>20</v>
      </c>
      <c r="O23" s="259">
        <v>2</v>
      </c>
      <c r="P23" s="259">
        <v>0</v>
      </c>
      <c r="Q23" s="259">
        <v>14</v>
      </c>
      <c r="R23" s="259">
        <v>7</v>
      </c>
      <c r="S23" s="259">
        <v>1</v>
      </c>
      <c r="T23" s="259">
        <v>26</v>
      </c>
      <c r="U23" s="259">
        <v>9</v>
      </c>
      <c r="V23" s="259">
        <v>1</v>
      </c>
      <c r="W23" s="259">
        <v>0</v>
      </c>
      <c r="X23" s="259">
        <v>6</v>
      </c>
      <c r="Y23" s="259">
        <v>0</v>
      </c>
      <c r="Z23" s="259">
        <v>12</v>
      </c>
      <c r="AA23" s="259">
        <v>7</v>
      </c>
      <c r="AB23" s="259">
        <v>0</v>
      </c>
      <c r="AC23" s="259">
        <v>32</v>
      </c>
      <c r="AD23" s="259">
        <v>1</v>
      </c>
      <c r="AE23" s="259">
        <v>5</v>
      </c>
      <c r="AF23" s="259">
        <v>7</v>
      </c>
      <c r="AG23" s="259">
        <v>0</v>
      </c>
      <c r="AH23" s="259">
        <v>4</v>
      </c>
      <c r="AI23" s="259">
        <v>3</v>
      </c>
      <c r="AJ23" s="259">
        <v>2</v>
      </c>
      <c r="AK23" s="259">
        <v>8</v>
      </c>
      <c r="AL23" s="259">
        <v>7</v>
      </c>
      <c r="AM23" s="259">
        <v>1</v>
      </c>
      <c r="AN23" s="259">
        <v>2</v>
      </c>
      <c r="AO23" s="259">
        <v>6</v>
      </c>
      <c r="AP23" s="259">
        <v>0</v>
      </c>
      <c r="AQ23" s="259">
        <v>122</v>
      </c>
      <c r="AR23" s="259">
        <v>21</v>
      </c>
      <c r="AS23" s="259">
        <v>38</v>
      </c>
      <c r="AT23" s="259">
        <v>27</v>
      </c>
      <c r="AU23" s="259">
        <v>31</v>
      </c>
      <c r="AV23" s="259">
        <v>173</v>
      </c>
      <c r="AW23" s="259">
        <v>52</v>
      </c>
      <c r="AX23" s="259">
        <v>9</v>
      </c>
      <c r="AY23" s="259">
        <v>0</v>
      </c>
      <c r="AZ23" s="259">
        <v>25</v>
      </c>
      <c r="BA23" s="259">
        <v>1</v>
      </c>
      <c r="BB23" s="259">
        <v>5</v>
      </c>
      <c r="BC23" s="259">
        <v>119</v>
      </c>
      <c r="BD23" s="259">
        <v>7</v>
      </c>
      <c r="BE23" s="259">
        <v>0</v>
      </c>
      <c r="BF23" s="259">
        <v>0</v>
      </c>
      <c r="BG23" s="259">
        <v>2</v>
      </c>
      <c r="BH23" s="259">
        <v>16</v>
      </c>
      <c r="BI23" s="259">
        <v>0</v>
      </c>
      <c r="BJ23" s="259">
        <v>3</v>
      </c>
      <c r="BK23" s="259">
        <v>3</v>
      </c>
      <c r="BL23" s="259">
        <v>3</v>
      </c>
      <c r="BM23" s="259">
        <v>39</v>
      </c>
      <c r="BN23" s="259">
        <v>13</v>
      </c>
      <c r="BO23" s="259">
        <v>7</v>
      </c>
      <c r="BP23" s="259">
        <v>35</v>
      </c>
      <c r="BQ23" s="259">
        <v>2</v>
      </c>
      <c r="BR23" s="259">
        <v>2</v>
      </c>
      <c r="BS23" s="259">
        <v>9</v>
      </c>
      <c r="BT23" s="259">
        <v>3</v>
      </c>
      <c r="BU23" s="259">
        <v>3</v>
      </c>
      <c r="BV23" s="259">
        <v>1</v>
      </c>
      <c r="BW23" s="259">
        <v>2</v>
      </c>
      <c r="BX23" s="259">
        <v>2</v>
      </c>
      <c r="BY23" s="259">
        <v>21</v>
      </c>
      <c r="BZ23" s="259">
        <v>4</v>
      </c>
      <c r="CA23" s="259">
        <v>11</v>
      </c>
      <c r="CB23" s="259">
        <v>12</v>
      </c>
      <c r="CC23" s="259">
        <v>27</v>
      </c>
      <c r="CD23" s="259">
        <v>8</v>
      </c>
      <c r="CE23" s="259">
        <v>5</v>
      </c>
      <c r="CF23" s="259">
        <v>4</v>
      </c>
      <c r="CG23" s="259">
        <v>2</v>
      </c>
      <c r="CH23" s="259">
        <v>0</v>
      </c>
      <c r="CI23" s="259">
        <v>28</v>
      </c>
      <c r="CJ23" s="259">
        <v>42</v>
      </c>
      <c r="CK23" s="259">
        <v>1</v>
      </c>
      <c r="CL23" s="259">
        <v>70</v>
      </c>
      <c r="CM23" s="259">
        <v>74</v>
      </c>
      <c r="CN23" s="259">
        <v>15</v>
      </c>
      <c r="CO23" s="259">
        <v>0</v>
      </c>
    </row>
    <row r="24" spans="1:93" ht="33.75" customHeight="1">
      <c r="A24" s="255" t="s">
        <v>28</v>
      </c>
      <c r="B24" s="255" t="s">
        <v>13</v>
      </c>
      <c r="C24" s="255" t="s">
        <v>14</v>
      </c>
      <c r="D24" s="256">
        <v>217</v>
      </c>
      <c r="E24" s="256">
        <v>3</v>
      </c>
      <c r="F24" s="256">
        <v>22</v>
      </c>
      <c r="G24" s="256">
        <v>5</v>
      </c>
      <c r="H24" s="256">
        <v>1</v>
      </c>
      <c r="I24" s="256">
        <v>0</v>
      </c>
      <c r="J24" s="256">
        <v>0</v>
      </c>
      <c r="K24" s="256">
        <v>0</v>
      </c>
      <c r="L24" s="260">
        <v>1</v>
      </c>
      <c r="M24" s="260" t="s">
        <v>529</v>
      </c>
      <c r="N24" s="260">
        <v>3</v>
      </c>
      <c r="O24" s="260" t="s">
        <v>529</v>
      </c>
      <c r="P24" s="260">
        <v>0</v>
      </c>
      <c r="Q24" s="260">
        <v>2</v>
      </c>
      <c r="R24" s="260">
        <v>1</v>
      </c>
      <c r="S24" s="260">
        <v>0</v>
      </c>
      <c r="T24" s="260">
        <v>6</v>
      </c>
      <c r="U24" s="260">
        <v>0</v>
      </c>
      <c r="V24" s="260">
        <v>0</v>
      </c>
      <c r="W24" s="260">
        <v>0</v>
      </c>
      <c r="X24" s="260">
        <v>0</v>
      </c>
      <c r="Y24" s="260">
        <v>0</v>
      </c>
      <c r="Z24" s="260">
        <v>1</v>
      </c>
      <c r="AA24" s="260">
        <v>2</v>
      </c>
      <c r="AB24" s="260">
        <v>0</v>
      </c>
      <c r="AC24" s="260">
        <v>2</v>
      </c>
      <c r="AD24" s="260">
        <v>1</v>
      </c>
      <c r="AE24" s="260">
        <v>0</v>
      </c>
      <c r="AF24" s="260">
        <v>1</v>
      </c>
      <c r="AG24" s="260">
        <v>0</v>
      </c>
      <c r="AH24" s="260">
        <v>0</v>
      </c>
      <c r="AI24" s="260">
        <v>1</v>
      </c>
      <c r="AJ24" s="260">
        <v>0</v>
      </c>
      <c r="AK24" s="260">
        <v>2</v>
      </c>
      <c r="AL24" s="260">
        <v>1</v>
      </c>
      <c r="AM24" s="260">
        <v>0</v>
      </c>
      <c r="AN24" s="260">
        <v>0</v>
      </c>
      <c r="AO24" s="260">
        <v>0</v>
      </c>
      <c r="AP24" s="260">
        <v>0</v>
      </c>
      <c r="AQ24" s="260">
        <v>22</v>
      </c>
      <c r="AR24" s="260">
        <v>4</v>
      </c>
      <c r="AS24" s="260">
        <v>4</v>
      </c>
      <c r="AT24" s="260">
        <v>7</v>
      </c>
      <c r="AU24" s="260">
        <v>4</v>
      </c>
      <c r="AV24" s="260">
        <v>13</v>
      </c>
      <c r="AW24" s="260">
        <v>7</v>
      </c>
      <c r="AX24" s="260">
        <v>0</v>
      </c>
      <c r="AY24" s="260">
        <v>0</v>
      </c>
      <c r="AZ24" s="260">
        <v>3</v>
      </c>
      <c r="BA24" s="260">
        <v>0</v>
      </c>
      <c r="BB24" s="260">
        <v>0</v>
      </c>
      <c r="BC24" s="260">
        <v>13</v>
      </c>
      <c r="BD24" s="260">
        <v>0</v>
      </c>
      <c r="BE24" s="260">
        <v>0</v>
      </c>
      <c r="BF24" s="260">
        <v>0</v>
      </c>
      <c r="BG24" s="260">
        <v>0</v>
      </c>
      <c r="BH24" s="260">
        <v>5</v>
      </c>
      <c r="BI24" s="260">
        <v>0</v>
      </c>
      <c r="BJ24" s="260">
        <v>1</v>
      </c>
      <c r="BK24" s="260">
        <v>0</v>
      </c>
      <c r="BL24" s="260">
        <v>0</v>
      </c>
      <c r="BM24" s="260">
        <v>4</v>
      </c>
      <c r="BN24" s="260">
        <v>3</v>
      </c>
      <c r="BO24" s="260">
        <v>3</v>
      </c>
      <c r="BP24" s="260">
        <v>5</v>
      </c>
      <c r="BQ24" s="260">
        <v>0</v>
      </c>
      <c r="BR24" s="260">
        <v>0</v>
      </c>
      <c r="BS24" s="260">
        <v>1</v>
      </c>
      <c r="BT24" s="260">
        <v>0</v>
      </c>
      <c r="BU24" s="260">
        <v>0</v>
      </c>
      <c r="BV24" s="260">
        <v>0</v>
      </c>
      <c r="BW24" s="260">
        <v>0</v>
      </c>
      <c r="BX24" s="260">
        <v>0</v>
      </c>
      <c r="BY24" s="260">
        <v>5</v>
      </c>
      <c r="BZ24" s="260">
        <v>2</v>
      </c>
      <c r="CA24" s="260">
        <v>1</v>
      </c>
      <c r="CB24" s="260">
        <v>1</v>
      </c>
      <c r="CC24" s="260">
        <v>8</v>
      </c>
      <c r="CD24" s="260">
        <v>2</v>
      </c>
      <c r="CE24" s="260">
        <v>0</v>
      </c>
      <c r="CF24" s="260">
        <v>0</v>
      </c>
      <c r="CG24" s="260">
        <v>0</v>
      </c>
      <c r="CH24" s="260">
        <v>0</v>
      </c>
      <c r="CI24" s="260">
        <v>9</v>
      </c>
      <c r="CJ24" s="260">
        <v>4</v>
      </c>
      <c r="CK24" s="260">
        <v>0</v>
      </c>
      <c r="CL24" s="260">
        <v>16</v>
      </c>
      <c r="CM24" s="260">
        <v>14</v>
      </c>
      <c r="CN24" s="260">
        <v>1</v>
      </c>
      <c r="CO24" s="260">
        <v>0</v>
      </c>
    </row>
    <row r="25" spans="1:93" ht="33.75" customHeight="1">
      <c r="A25" s="257" t="s">
        <v>29</v>
      </c>
      <c r="B25" s="257" t="s">
        <v>13</v>
      </c>
      <c r="C25" s="257" t="s">
        <v>14</v>
      </c>
      <c r="D25" s="258">
        <v>1759</v>
      </c>
      <c r="E25" s="258">
        <v>17</v>
      </c>
      <c r="F25" s="258">
        <v>116</v>
      </c>
      <c r="G25" s="258">
        <v>18</v>
      </c>
      <c r="H25" s="258">
        <v>1</v>
      </c>
      <c r="I25" s="258">
        <v>0</v>
      </c>
      <c r="J25" s="258">
        <v>0</v>
      </c>
      <c r="K25" s="258">
        <v>1</v>
      </c>
      <c r="L25" s="259">
        <v>6</v>
      </c>
      <c r="M25" s="259" t="s">
        <v>529</v>
      </c>
      <c r="N25" s="259">
        <v>22</v>
      </c>
      <c r="O25" s="259">
        <v>2</v>
      </c>
      <c r="P25" s="259">
        <v>0</v>
      </c>
      <c r="Q25" s="259">
        <v>4</v>
      </c>
      <c r="R25" s="259">
        <v>1</v>
      </c>
      <c r="S25" s="259">
        <v>0</v>
      </c>
      <c r="T25" s="259">
        <v>10</v>
      </c>
      <c r="U25" s="259">
        <v>1</v>
      </c>
      <c r="V25" s="259">
        <v>1</v>
      </c>
      <c r="W25" s="259">
        <v>0</v>
      </c>
      <c r="X25" s="259">
        <v>1</v>
      </c>
      <c r="Y25" s="259">
        <v>0</v>
      </c>
      <c r="Z25" s="259">
        <v>6</v>
      </c>
      <c r="AA25" s="259">
        <v>4</v>
      </c>
      <c r="AB25" s="259">
        <v>2</v>
      </c>
      <c r="AC25" s="259">
        <v>28</v>
      </c>
      <c r="AD25" s="259">
        <v>4</v>
      </c>
      <c r="AE25" s="259">
        <v>10</v>
      </c>
      <c r="AF25" s="259">
        <v>6</v>
      </c>
      <c r="AG25" s="259">
        <v>2</v>
      </c>
      <c r="AH25" s="259">
        <v>1</v>
      </c>
      <c r="AI25" s="259">
        <v>7</v>
      </c>
      <c r="AJ25" s="259">
        <v>5</v>
      </c>
      <c r="AK25" s="259">
        <v>7</v>
      </c>
      <c r="AL25" s="259">
        <v>16</v>
      </c>
      <c r="AM25" s="259">
        <v>1</v>
      </c>
      <c r="AN25" s="259">
        <v>1</v>
      </c>
      <c r="AO25" s="259">
        <v>5</v>
      </c>
      <c r="AP25" s="259">
        <v>0</v>
      </c>
      <c r="AQ25" s="259">
        <v>198</v>
      </c>
      <c r="AR25" s="259">
        <v>33</v>
      </c>
      <c r="AS25" s="259">
        <v>66</v>
      </c>
      <c r="AT25" s="259">
        <v>75</v>
      </c>
      <c r="AU25" s="259">
        <v>38</v>
      </c>
      <c r="AV25" s="259">
        <v>161</v>
      </c>
      <c r="AW25" s="259">
        <v>71</v>
      </c>
      <c r="AX25" s="259">
        <v>2</v>
      </c>
      <c r="AY25" s="259">
        <v>0</v>
      </c>
      <c r="AZ25" s="259">
        <v>15</v>
      </c>
      <c r="BA25" s="259">
        <v>4</v>
      </c>
      <c r="BB25" s="259">
        <v>2</v>
      </c>
      <c r="BC25" s="259">
        <v>120</v>
      </c>
      <c r="BD25" s="259">
        <v>7</v>
      </c>
      <c r="BE25" s="259">
        <v>2</v>
      </c>
      <c r="BF25" s="259">
        <v>0</v>
      </c>
      <c r="BG25" s="259">
        <v>0</v>
      </c>
      <c r="BH25" s="259">
        <v>23</v>
      </c>
      <c r="BI25" s="259">
        <v>1</v>
      </c>
      <c r="BJ25" s="259">
        <v>6</v>
      </c>
      <c r="BK25" s="259">
        <v>2</v>
      </c>
      <c r="BL25" s="259">
        <v>6</v>
      </c>
      <c r="BM25" s="259">
        <v>40</v>
      </c>
      <c r="BN25" s="259">
        <v>10</v>
      </c>
      <c r="BO25" s="259">
        <v>10</v>
      </c>
      <c r="BP25" s="259">
        <v>48</v>
      </c>
      <c r="BQ25" s="259">
        <v>1</v>
      </c>
      <c r="BR25" s="259">
        <v>4</v>
      </c>
      <c r="BS25" s="259">
        <v>16</v>
      </c>
      <c r="BT25" s="259">
        <v>2</v>
      </c>
      <c r="BU25" s="259">
        <v>9</v>
      </c>
      <c r="BV25" s="259">
        <v>0</v>
      </c>
      <c r="BW25" s="259">
        <v>3</v>
      </c>
      <c r="BX25" s="259">
        <v>1</v>
      </c>
      <c r="BY25" s="259">
        <v>20</v>
      </c>
      <c r="BZ25" s="259">
        <v>8</v>
      </c>
      <c r="CA25" s="259">
        <v>8</v>
      </c>
      <c r="CB25" s="259">
        <v>13</v>
      </c>
      <c r="CC25" s="259">
        <v>62</v>
      </c>
      <c r="CD25" s="259">
        <v>5</v>
      </c>
      <c r="CE25" s="259">
        <v>10</v>
      </c>
      <c r="CF25" s="259">
        <v>5</v>
      </c>
      <c r="CG25" s="259">
        <v>0</v>
      </c>
      <c r="CH25" s="259">
        <v>0</v>
      </c>
      <c r="CI25" s="259">
        <v>38</v>
      </c>
      <c r="CJ25" s="259">
        <v>27</v>
      </c>
      <c r="CK25" s="259">
        <v>4</v>
      </c>
      <c r="CL25" s="259">
        <v>114</v>
      </c>
      <c r="CM25" s="259">
        <v>136</v>
      </c>
      <c r="CN25" s="259">
        <v>27</v>
      </c>
      <c r="CO25" s="259">
        <v>0</v>
      </c>
    </row>
    <row r="26" spans="1:93" ht="33.75" customHeight="1">
      <c r="A26" s="255" t="s">
        <v>30</v>
      </c>
      <c r="B26" s="255" t="s">
        <v>13</v>
      </c>
      <c r="C26" s="255" t="s">
        <v>14</v>
      </c>
      <c r="D26" s="256">
        <v>3193</v>
      </c>
      <c r="E26" s="256">
        <v>21</v>
      </c>
      <c r="F26" s="256">
        <v>105</v>
      </c>
      <c r="G26" s="256">
        <v>20</v>
      </c>
      <c r="H26" s="256">
        <v>0</v>
      </c>
      <c r="I26" s="256">
        <v>0</v>
      </c>
      <c r="J26" s="256">
        <v>0</v>
      </c>
      <c r="K26" s="256">
        <v>0</v>
      </c>
      <c r="L26" s="260">
        <v>2</v>
      </c>
      <c r="M26" s="260" t="s">
        <v>529</v>
      </c>
      <c r="N26" s="260">
        <v>17</v>
      </c>
      <c r="O26" s="260">
        <v>3</v>
      </c>
      <c r="P26" s="260">
        <v>0</v>
      </c>
      <c r="Q26" s="260">
        <v>13</v>
      </c>
      <c r="R26" s="260">
        <v>10</v>
      </c>
      <c r="S26" s="260">
        <v>0</v>
      </c>
      <c r="T26" s="260">
        <v>19</v>
      </c>
      <c r="U26" s="260">
        <v>3</v>
      </c>
      <c r="V26" s="260">
        <v>3</v>
      </c>
      <c r="W26" s="260">
        <v>0</v>
      </c>
      <c r="X26" s="260">
        <v>10</v>
      </c>
      <c r="Y26" s="260">
        <v>0</v>
      </c>
      <c r="Z26" s="260">
        <v>17</v>
      </c>
      <c r="AA26" s="260">
        <v>17</v>
      </c>
      <c r="AB26" s="260">
        <v>7</v>
      </c>
      <c r="AC26" s="260">
        <v>57</v>
      </c>
      <c r="AD26" s="260">
        <v>2</v>
      </c>
      <c r="AE26" s="260">
        <v>16</v>
      </c>
      <c r="AF26" s="260">
        <v>26</v>
      </c>
      <c r="AG26" s="260">
        <v>2</v>
      </c>
      <c r="AH26" s="260">
        <v>6</v>
      </c>
      <c r="AI26" s="260">
        <v>8</v>
      </c>
      <c r="AJ26" s="260">
        <v>4</v>
      </c>
      <c r="AK26" s="260">
        <v>18</v>
      </c>
      <c r="AL26" s="260">
        <v>17</v>
      </c>
      <c r="AM26" s="260">
        <v>0</v>
      </c>
      <c r="AN26" s="260">
        <v>3</v>
      </c>
      <c r="AO26" s="260">
        <v>9</v>
      </c>
      <c r="AP26" s="260">
        <v>1</v>
      </c>
      <c r="AQ26" s="260">
        <v>322</v>
      </c>
      <c r="AR26" s="260">
        <v>89</v>
      </c>
      <c r="AS26" s="260">
        <v>136</v>
      </c>
      <c r="AT26" s="260">
        <v>126</v>
      </c>
      <c r="AU26" s="260">
        <v>154</v>
      </c>
      <c r="AV26" s="260">
        <v>278</v>
      </c>
      <c r="AW26" s="260">
        <v>178</v>
      </c>
      <c r="AX26" s="260">
        <v>1</v>
      </c>
      <c r="AY26" s="260">
        <v>0</v>
      </c>
      <c r="AZ26" s="260">
        <v>23</v>
      </c>
      <c r="BA26" s="260">
        <v>4</v>
      </c>
      <c r="BB26" s="260">
        <v>3</v>
      </c>
      <c r="BC26" s="260">
        <v>170</v>
      </c>
      <c r="BD26" s="260">
        <v>15</v>
      </c>
      <c r="BE26" s="260">
        <v>11</v>
      </c>
      <c r="BF26" s="260">
        <v>1</v>
      </c>
      <c r="BG26" s="260">
        <v>3</v>
      </c>
      <c r="BH26" s="260">
        <v>45</v>
      </c>
      <c r="BI26" s="260">
        <v>2</v>
      </c>
      <c r="BJ26" s="260">
        <v>4</v>
      </c>
      <c r="BK26" s="260">
        <v>1</v>
      </c>
      <c r="BL26" s="260">
        <v>6</v>
      </c>
      <c r="BM26" s="260">
        <v>75</v>
      </c>
      <c r="BN26" s="260">
        <v>23</v>
      </c>
      <c r="BO26" s="260">
        <v>39</v>
      </c>
      <c r="BP26" s="260">
        <v>131</v>
      </c>
      <c r="BQ26" s="260">
        <v>1</v>
      </c>
      <c r="BR26" s="260">
        <v>17</v>
      </c>
      <c r="BS26" s="260">
        <v>26</v>
      </c>
      <c r="BT26" s="260">
        <v>7</v>
      </c>
      <c r="BU26" s="260">
        <v>14</v>
      </c>
      <c r="BV26" s="260">
        <v>20</v>
      </c>
      <c r="BW26" s="260">
        <v>4</v>
      </c>
      <c r="BX26" s="260">
        <v>1</v>
      </c>
      <c r="BY26" s="260">
        <v>51</v>
      </c>
      <c r="BZ26" s="260">
        <v>11</v>
      </c>
      <c r="CA26" s="260">
        <v>8</v>
      </c>
      <c r="CB26" s="260">
        <v>40</v>
      </c>
      <c r="CC26" s="260">
        <v>87</v>
      </c>
      <c r="CD26" s="260">
        <v>7</v>
      </c>
      <c r="CE26" s="260">
        <v>25</v>
      </c>
      <c r="CF26" s="260">
        <v>15</v>
      </c>
      <c r="CG26" s="260">
        <v>1</v>
      </c>
      <c r="CH26" s="260">
        <v>0</v>
      </c>
      <c r="CI26" s="260">
        <v>88</v>
      </c>
      <c r="CJ26" s="260">
        <v>35</v>
      </c>
      <c r="CK26" s="260">
        <v>10</v>
      </c>
      <c r="CL26" s="260">
        <v>182</v>
      </c>
      <c r="CM26" s="260">
        <v>243</v>
      </c>
      <c r="CN26" s="260">
        <v>24</v>
      </c>
      <c r="CO26" s="260">
        <v>0</v>
      </c>
    </row>
    <row r="27" spans="1:93" ht="33.75" customHeight="1">
      <c r="A27" s="257" t="s">
        <v>31</v>
      </c>
      <c r="B27" s="257" t="s">
        <v>13</v>
      </c>
      <c r="C27" s="257" t="s">
        <v>14</v>
      </c>
      <c r="D27" s="258">
        <v>376</v>
      </c>
      <c r="E27" s="258">
        <v>0</v>
      </c>
      <c r="F27" s="258">
        <v>24</v>
      </c>
      <c r="G27" s="258">
        <v>6</v>
      </c>
      <c r="H27" s="258">
        <v>0</v>
      </c>
      <c r="I27" s="258">
        <v>0</v>
      </c>
      <c r="J27" s="258">
        <v>0</v>
      </c>
      <c r="K27" s="258">
        <v>0</v>
      </c>
      <c r="L27" s="259">
        <v>0</v>
      </c>
      <c r="M27" s="259" t="s">
        <v>529</v>
      </c>
      <c r="N27" s="259">
        <v>5</v>
      </c>
      <c r="O27" s="259" t="s">
        <v>529</v>
      </c>
      <c r="P27" s="259">
        <v>0</v>
      </c>
      <c r="Q27" s="259">
        <v>1</v>
      </c>
      <c r="R27" s="259">
        <v>1</v>
      </c>
      <c r="S27" s="259">
        <v>0</v>
      </c>
      <c r="T27" s="259">
        <v>3</v>
      </c>
      <c r="U27" s="259">
        <v>1</v>
      </c>
      <c r="V27" s="259">
        <v>0</v>
      </c>
      <c r="W27" s="259">
        <v>0</v>
      </c>
      <c r="X27" s="259">
        <v>0</v>
      </c>
      <c r="Y27" s="259">
        <v>0</v>
      </c>
      <c r="Z27" s="259">
        <v>0</v>
      </c>
      <c r="AA27" s="259">
        <v>0</v>
      </c>
      <c r="AB27" s="259">
        <v>0</v>
      </c>
      <c r="AC27" s="259">
        <v>5</v>
      </c>
      <c r="AD27" s="259">
        <v>0</v>
      </c>
      <c r="AE27" s="259">
        <v>1</v>
      </c>
      <c r="AF27" s="259">
        <v>0</v>
      </c>
      <c r="AG27" s="259">
        <v>0</v>
      </c>
      <c r="AH27" s="259">
        <v>0</v>
      </c>
      <c r="AI27" s="259">
        <v>2</v>
      </c>
      <c r="AJ27" s="259">
        <v>1</v>
      </c>
      <c r="AK27" s="259">
        <v>5</v>
      </c>
      <c r="AL27" s="259">
        <v>1</v>
      </c>
      <c r="AM27" s="259">
        <v>0</v>
      </c>
      <c r="AN27" s="259">
        <v>1</v>
      </c>
      <c r="AO27" s="259">
        <v>0</v>
      </c>
      <c r="AP27" s="259">
        <v>1</v>
      </c>
      <c r="AQ27" s="259">
        <v>59</v>
      </c>
      <c r="AR27" s="259">
        <v>13</v>
      </c>
      <c r="AS27" s="259">
        <v>20</v>
      </c>
      <c r="AT27" s="259">
        <v>11</v>
      </c>
      <c r="AU27" s="259">
        <v>9</v>
      </c>
      <c r="AV27" s="259">
        <v>26</v>
      </c>
      <c r="AW27" s="259">
        <v>18</v>
      </c>
      <c r="AX27" s="259">
        <v>0</v>
      </c>
      <c r="AY27" s="259">
        <v>0</v>
      </c>
      <c r="AZ27" s="259">
        <v>4</v>
      </c>
      <c r="BA27" s="259">
        <v>2</v>
      </c>
      <c r="BB27" s="259">
        <v>0</v>
      </c>
      <c r="BC27" s="259">
        <v>25</v>
      </c>
      <c r="BD27" s="259">
        <v>0</v>
      </c>
      <c r="BE27" s="259">
        <v>0</v>
      </c>
      <c r="BF27" s="259">
        <v>0</v>
      </c>
      <c r="BG27" s="259">
        <v>1</v>
      </c>
      <c r="BH27" s="259">
        <v>3</v>
      </c>
      <c r="BI27" s="259">
        <v>0</v>
      </c>
      <c r="BJ27" s="259">
        <v>0</v>
      </c>
      <c r="BK27" s="259">
        <v>0</v>
      </c>
      <c r="BL27" s="259">
        <v>0</v>
      </c>
      <c r="BM27" s="259">
        <v>10</v>
      </c>
      <c r="BN27" s="259">
        <v>2</v>
      </c>
      <c r="BO27" s="259">
        <v>0</v>
      </c>
      <c r="BP27" s="259">
        <v>8</v>
      </c>
      <c r="BQ27" s="259">
        <v>0</v>
      </c>
      <c r="BR27" s="259">
        <v>0</v>
      </c>
      <c r="BS27" s="259">
        <v>2</v>
      </c>
      <c r="BT27" s="259">
        <v>3</v>
      </c>
      <c r="BU27" s="259">
        <v>0</v>
      </c>
      <c r="BV27" s="259">
        <v>3</v>
      </c>
      <c r="BW27" s="259">
        <v>2</v>
      </c>
      <c r="BX27" s="259">
        <v>2</v>
      </c>
      <c r="BY27" s="259">
        <v>3</v>
      </c>
      <c r="BZ27" s="259">
        <v>1</v>
      </c>
      <c r="CA27" s="259">
        <v>1</v>
      </c>
      <c r="CB27" s="259">
        <v>2</v>
      </c>
      <c r="CC27" s="259">
        <v>9</v>
      </c>
      <c r="CD27" s="259">
        <v>3</v>
      </c>
      <c r="CE27" s="259">
        <v>4</v>
      </c>
      <c r="CF27" s="259">
        <v>0</v>
      </c>
      <c r="CG27" s="259">
        <v>0</v>
      </c>
      <c r="CH27" s="259">
        <v>0</v>
      </c>
      <c r="CI27" s="259">
        <v>15</v>
      </c>
      <c r="CJ27" s="259">
        <v>9</v>
      </c>
      <c r="CK27" s="259">
        <v>2</v>
      </c>
      <c r="CL27" s="259">
        <v>28</v>
      </c>
      <c r="CM27" s="259">
        <v>17</v>
      </c>
      <c r="CN27" s="259">
        <v>1</v>
      </c>
      <c r="CO27" s="259">
        <v>0</v>
      </c>
    </row>
    <row r="28" spans="1:93" ht="33.75" customHeight="1">
      <c r="A28" s="255" t="s">
        <v>32</v>
      </c>
      <c r="B28" s="255" t="s">
        <v>13</v>
      </c>
      <c r="C28" s="255" t="s">
        <v>14</v>
      </c>
      <c r="D28" s="256">
        <v>5105</v>
      </c>
      <c r="E28" s="256">
        <v>95</v>
      </c>
      <c r="F28" s="256">
        <v>94</v>
      </c>
      <c r="G28" s="256">
        <v>18</v>
      </c>
      <c r="H28" s="256">
        <v>4</v>
      </c>
      <c r="I28" s="256">
        <v>0</v>
      </c>
      <c r="J28" s="256">
        <v>2</v>
      </c>
      <c r="K28" s="256">
        <v>0</v>
      </c>
      <c r="L28" s="260">
        <v>5</v>
      </c>
      <c r="M28" s="260" t="s">
        <v>529</v>
      </c>
      <c r="N28" s="260">
        <v>34</v>
      </c>
      <c r="O28" s="260" t="s">
        <v>529</v>
      </c>
      <c r="P28" s="260">
        <v>0</v>
      </c>
      <c r="Q28" s="260">
        <v>37</v>
      </c>
      <c r="R28" s="260">
        <v>14</v>
      </c>
      <c r="S28" s="260">
        <v>1</v>
      </c>
      <c r="T28" s="260">
        <v>32</v>
      </c>
      <c r="U28" s="260">
        <v>3</v>
      </c>
      <c r="V28" s="260">
        <v>16</v>
      </c>
      <c r="W28" s="260">
        <v>2</v>
      </c>
      <c r="X28" s="260">
        <v>11</v>
      </c>
      <c r="Y28" s="260">
        <v>1</v>
      </c>
      <c r="Z28" s="260">
        <v>15</v>
      </c>
      <c r="AA28" s="260">
        <v>19</v>
      </c>
      <c r="AB28" s="260">
        <v>6</v>
      </c>
      <c r="AC28" s="260">
        <v>73</v>
      </c>
      <c r="AD28" s="260">
        <v>3</v>
      </c>
      <c r="AE28" s="260">
        <v>40</v>
      </c>
      <c r="AF28" s="260">
        <v>24</v>
      </c>
      <c r="AG28" s="260">
        <v>0</v>
      </c>
      <c r="AH28" s="260">
        <v>12</v>
      </c>
      <c r="AI28" s="260">
        <v>22</v>
      </c>
      <c r="AJ28" s="260">
        <v>10</v>
      </c>
      <c r="AK28" s="260">
        <v>25</v>
      </c>
      <c r="AL28" s="260">
        <v>27</v>
      </c>
      <c r="AM28" s="260">
        <v>1</v>
      </c>
      <c r="AN28" s="260">
        <v>5</v>
      </c>
      <c r="AO28" s="260">
        <v>15</v>
      </c>
      <c r="AP28" s="260">
        <v>2</v>
      </c>
      <c r="AQ28" s="260">
        <v>413</v>
      </c>
      <c r="AR28" s="260">
        <v>80</v>
      </c>
      <c r="AS28" s="260">
        <v>132</v>
      </c>
      <c r="AT28" s="260">
        <v>128</v>
      </c>
      <c r="AU28" s="260">
        <v>179</v>
      </c>
      <c r="AV28" s="260">
        <v>609</v>
      </c>
      <c r="AW28" s="260">
        <v>133</v>
      </c>
      <c r="AX28" s="260">
        <v>38</v>
      </c>
      <c r="AY28" s="260">
        <v>2</v>
      </c>
      <c r="AZ28" s="260">
        <v>40</v>
      </c>
      <c r="BA28" s="260">
        <v>15</v>
      </c>
      <c r="BB28" s="260">
        <v>26</v>
      </c>
      <c r="BC28" s="260">
        <v>447</v>
      </c>
      <c r="BD28" s="260">
        <v>28</v>
      </c>
      <c r="BE28" s="260">
        <v>16</v>
      </c>
      <c r="BF28" s="260">
        <v>0</v>
      </c>
      <c r="BG28" s="260">
        <v>5</v>
      </c>
      <c r="BH28" s="260">
        <v>47</v>
      </c>
      <c r="BI28" s="260">
        <v>10</v>
      </c>
      <c r="BJ28" s="260">
        <v>14</v>
      </c>
      <c r="BK28" s="260">
        <v>9</v>
      </c>
      <c r="BL28" s="260">
        <v>16</v>
      </c>
      <c r="BM28" s="260">
        <v>141</v>
      </c>
      <c r="BN28" s="260">
        <v>39</v>
      </c>
      <c r="BO28" s="260">
        <v>62</v>
      </c>
      <c r="BP28" s="260">
        <v>173</v>
      </c>
      <c r="BQ28" s="260">
        <v>8</v>
      </c>
      <c r="BR28" s="260">
        <v>27</v>
      </c>
      <c r="BS28" s="260">
        <v>35</v>
      </c>
      <c r="BT28" s="260">
        <v>6</v>
      </c>
      <c r="BU28" s="260">
        <v>19</v>
      </c>
      <c r="BV28" s="260">
        <v>19</v>
      </c>
      <c r="BW28" s="260">
        <v>10</v>
      </c>
      <c r="BX28" s="260">
        <v>9</v>
      </c>
      <c r="BY28" s="260">
        <v>56</v>
      </c>
      <c r="BZ28" s="260">
        <v>15</v>
      </c>
      <c r="CA28" s="260">
        <v>23</v>
      </c>
      <c r="CB28" s="260">
        <v>67</v>
      </c>
      <c r="CC28" s="260">
        <v>183</v>
      </c>
      <c r="CD28" s="260">
        <v>8</v>
      </c>
      <c r="CE28" s="260">
        <v>47</v>
      </c>
      <c r="CF28" s="260">
        <v>35</v>
      </c>
      <c r="CG28" s="260">
        <v>2</v>
      </c>
      <c r="CH28" s="260">
        <v>0</v>
      </c>
      <c r="CI28" s="260">
        <v>177</v>
      </c>
      <c r="CJ28" s="260">
        <v>122</v>
      </c>
      <c r="CK28" s="260">
        <v>9</v>
      </c>
      <c r="CL28" s="260">
        <v>431</v>
      </c>
      <c r="CM28" s="260">
        <v>258</v>
      </c>
      <c r="CN28" s="260">
        <v>69</v>
      </c>
      <c r="CO28" s="260">
        <v>0</v>
      </c>
    </row>
    <row r="29" spans="1:93" ht="33.75" customHeight="1">
      <c r="A29" s="257" t="s">
        <v>33</v>
      </c>
      <c r="B29" s="257" t="s">
        <v>13</v>
      </c>
      <c r="C29" s="257" t="s">
        <v>14</v>
      </c>
      <c r="D29" s="258">
        <v>205</v>
      </c>
      <c r="E29" s="258">
        <v>3</v>
      </c>
      <c r="F29" s="258">
        <v>29</v>
      </c>
      <c r="G29" s="258">
        <v>6</v>
      </c>
      <c r="H29" s="258">
        <v>0</v>
      </c>
      <c r="I29" s="258">
        <v>0</v>
      </c>
      <c r="J29" s="258">
        <v>0</v>
      </c>
      <c r="K29" s="258">
        <v>0</v>
      </c>
      <c r="L29" s="259">
        <v>1</v>
      </c>
      <c r="M29" s="259" t="s">
        <v>529</v>
      </c>
      <c r="N29" s="259">
        <v>3</v>
      </c>
      <c r="O29" s="259" t="s">
        <v>529</v>
      </c>
      <c r="P29" s="259">
        <v>0</v>
      </c>
      <c r="Q29" s="259">
        <v>1</v>
      </c>
      <c r="R29" s="259">
        <v>0</v>
      </c>
      <c r="S29" s="259">
        <v>0</v>
      </c>
      <c r="T29" s="259">
        <v>1</v>
      </c>
      <c r="U29" s="259">
        <v>0</v>
      </c>
      <c r="V29" s="259">
        <v>0</v>
      </c>
      <c r="W29" s="259">
        <v>0</v>
      </c>
      <c r="X29" s="259">
        <v>0</v>
      </c>
      <c r="Y29" s="259">
        <v>0</v>
      </c>
      <c r="Z29" s="259">
        <v>0</v>
      </c>
      <c r="AA29" s="259">
        <v>2</v>
      </c>
      <c r="AB29" s="259">
        <v>0</v>
      </c>
      <c r="AC29" s="259">
        <v>4</v>
      </c>
      <c r="AD29" s="259">
        <v>0</v>
      </c>
      <c r="AE29" s="259">
        <v>0</v>
      </c>
      <c r="AF29" s="259">
        <v>0</v>
      </c>
      <c r="AG29" s="259">
        <v>0</v>
      </c>
      <c r="AH29" s="259">
        <v>1</v>
      </c>
      <c r="AI29" s="259">
        <v>0</v>
      </c>
      <c r="AJ29" s="259">
        <v>1</v>
      </c>
      <c r="AK29" s="259">
        <v>3</v>
      </c>
      <c r="AL29" s="259">
        <v>1</v>
      </c>
      <c r="AM29" s="259">
        <v>0</v>
      </c>
      <c r="AN29" s="259">
        <v>0</v>
      </c>
      <c r="AO29" s="259">
        <v>0</v>
      </c>
      <c r="AP29" s="259">
        <v>0</v>
      </c>
      <c r="AQ29" s="259">
        <v>12</v>
      </c>
      <c r="AR29" s="259">
        <v>7</v>
      </c>
      <c r="AS29" s="259">
        <v>10</v>
      </c>
      <c r="AT29" s="259">
        <v>5</v>
      </c>
      <c r="AU29" s="259">
        <v>4</v>
      </c>
      <c r="AV29" s="259">
        <v>5</v>
      </c>
      <c r="AW29" s="259">
        <v>15</v>
      </c>
      <c r="AX29" s="259">
        <v>0</v>
      </c>
      <c r="AY29" s="259">
        <v>0</v>
      </c>
      <c r="AZ29" s="259">
        <v>3</v>
      </c>
      <c r="BA29" s="259">
        <v>0</v>
      </c>
      <c r="BB29" s="259">
        <v>1</v>
      </c>
      <c r="BC29" s="259">
        <v>15</v>
      </c>
      <c r="BD29" s="259">
        <v>2</v>
      </c>
      <c r="BE29" s="259">
        <v>0</v>
      </c>
      <c r="BF29" s="259">
        <v>0</v>
      </c>
      <c r="BG29" s="259">
        <v>0</v>
      </c>
      <c r="BH29" s="259">
        <v>2</v>
      </c>
      <c r="BI29" s="259">
        <v>1</v>
      </c>
      <c r="BJ29" s="259">
        <v>0</v>
      </c>
      <c r="BK29" s="259">
        <v>0</v>
      </c>
      <c r="BL29" s="259">
        <v>2</v>
      </c>
      <c r="BM29" s="259">
        <v>6</v>
      </c>
      <c r="BN29" s="259">
        <v>1</v>
      </c>
      <c r="BO29" s="259">
        <v>2</v>
      </c>
      <c r="BP29" s="259">
        <v>6</v>
      </c>
      <c r="BQ29" s="259">
        <v>0</v>
      </c>
      <c r="BR29" s="259">
        <v>0</v>
      </c>
      <c r="BS29" s="259">
        <v>2</v>
      </c>
      <c r="BT29" s="259">
        <v>1</v>
      </c>
      <c r="BU29" s="259">
        <v>0</v>
      </c>
      <c r="BV29" s="259">
        <v>0</v>
      </c>
      <c r="BW29" s="259">
        <v>0</v>
      </c>
      <c r="BX29" s="259">
        <v>0</v>
      </c>
      <c r="BY29" s="259">
        <v>5</v>
      </c>
      <c r="BZ29" s="259">
        <v>0</v>
      </c>
      <c r="CA29" s="259">
        <v>2</v>
      </c>
      <c r="CB29" s="259">
        <v>2</v>
      </c>
      <c r="CC29" s="259">
        <v>2</v>
      </c>
      <c r="CD29" s="259">
        <v>1</v>
      </c>
      <c r="CE29" s="259">
        <v>1</v>
      </c>
      <c r="CF29" s="259">
        <v>1</v>
      </c>
      <c r="CG29" s="259">
        <v>0</v>
      </c>
      <c r="CH29" s="259">
        <v>0</v>
      </c>
      <c r="CI29" s="259">
        <v>1</v>
      </c>
      <c r="CJ29" s="259">
        <v>3</v>
      </c>
      <c r="CK29" s="259">
        <v>0</v>
      </c>
      <c r="CL29" s="259">
        <v>13</v>
      </c>
      <c r="CM29" s="259">
        <v>14</v>
      </c>
      <c r="CN29" s="259">
        <v>2</v>
      </c>
      <c r="CO29" s="259">
        <v>0</v>
      </c>
    </row>
    <row r="30" spans="1:93" ht="33.75" customHeight="1">
      <c r="A30" s="255" t="s">
        <v>34</v>
      </c>
      <c r="B30" s="255" t="s">
        <v>13</v>
      </c>
      <c r="C30" s="255" t="s">
        <v>14</v>
      </c>
      <c r="D30" s="256">
        <v>2483</v>
      </c>
      <c r="E30" s="256">
        <v>12</v>
      </c>
      <c r="F30" s="256">
        <v>112</v>
      </c>
      <c r="G30" s="256">
        <v>17</v>
      </c>
      <c r="H30" s="256">
        <v>1</v>
      </c>
      <c r="I30" s="256">
        <v>0</v>
      </c>
      <c r="J30" s="256">
        <v>0</v>
      </c>
      <c r="K30" s="256">
        <v>1</v>
      </c>
      <c r="L30" s="260">
        <v>3</v>
      </c>
      <c r="M30" s="260">
        <v>1</v>
      </c>
      <c r="N30" s="260">
        <v>21</v>
      </c>
      <c r="O30" s="260">
        <v>5</v>
      </c>
      <c r="P30" s="260">
        <v>0</v>
      </c>
      <c r="Q30" s="260">
        <v>20</v>
      </c>
      <c r="R30" s="260">
        <v>10</v>
      </c>
      <c r="S30" s="260">
        <v>2</v>
      </c>
      <c r="T30" s="260">
        <v>15</v>
      </c>
      <c r="U30" s="260">
        <v>4</v>
      </c>
      <c r="V30" s="260">
        <v>0</v>
      </c>
      <c r="W30" s="260">
        <v>0</v>
      </c>
      <c r="X30" s="260">
        <v>5</v>
      </c>
      <c r="Y30" s="260">
        <v>0</v>
      </c>
      <c r="Z30" s="260">
        <v>6</v>
      </c>
      <c r="AA30" s="260">
        <v>18</v>
      </c>
      <c r="AB30" s="260">
        <v>2</v>
      </c>
      <c r="AC30" s="260">
        <v>61</v>
      </c>
      <c r="AD30" s="260">
        <v>2</v>
      </c>
      <c r="AE30" s="260">
        <v>2</v>
      </c>
      <c r="AF30" s="260">
        <v>4</v>
      </c>
      <c r="AG30" s="260">
        <v>7</v>
      </c>
      <c r="AH30" s="260">
        <v>15</v>
      </c>
      <c r="AI30" s="260">
        <v>20</v>
      </c>
      <c r="AJ30" s="260">
        <v>6</v>
      </c>
      <c r="AK30" s="260">
        <v>20</v>
      </c>
      <c r="AL30" s="260">
        <v>13</v>
      </c>
      <c r="AM30" s="260">
        <v>1</v>
      </c>
      <c r="AN30" s="260">
        <v>0</v>
      </c>
      <c r="AO30" s="260">
        <v>6</v>
      </c>
      <c r="AP30" s="260">
        <v>2</v>
      </c>
      <c r="AQ30" s="260">
        <v>181</v>
      </c>
      <c r="AR30" s="260">
        <v>21</v>
      </c>
      <c r="AS30" s="260">
        <v>78</v>
      </c>
      <c r="AT30" s="260">
        <v>90</v>
      </c>
      <c r="AU30" s="260">
        <v>65</v>
      </c>
      <c r="AV30" s="260">
        <v>292</v>
      </c>
      <c r="AW30" s="260">
        <v>68</v>
      </c>
      <c r="AX30" s="260">
        <v>0</v>
      </c>
      <c r="AY30" s="260">
        <v>0</v>
      </c>
      <c r="AZ30" s="260">
        <v>9</v>
      </c>
      <c r="BA30" s="260">
        <v>12</v>
      </c>
      <c r="BB30" s="260">
        <v>14</v>
      </c>
      <c r="BC30" s="260">
        <v>243</v>
      </c>
      <c r="BD30" s="260">
        <v>9</v>
      </c>
      <c r="BE30" s="260">
        <v>3</v>
      </c>
      <c r="BF30" s="260">
        <v>1</v>
      </c>
      <c r="BG30" s="260">
        <v>2</v>
      </c>
      <c r="BH30" s="260">
        <v>24</v>
      </c>
      <c r="BI30" s="260">
        <v>5</v>
      </c>
      <c r="BJ30" s="260">
        <v>11</v>
      </c>
      <c r="BK30" s="260">
        <v>4</v>
      </c>
      <c r="BL30" s="260">
        <v>7</v>
      </c>
      <c r="BM30" s="260">
        <v>70</v>
      </c>
      <c r="BN30" s="260">
        <v>18</v>
      </c>
      <c r="BO30" s="260">
        <v>21</v>
      </c>
      <c r="BP30" s="260">
        <v>62</v>
      </c>
      <c r="BQ30" s="260">
        <v>2</v>
      </c>
      <c r="BR30" s="260">
        <v>8</v>
      </c>
      <c r="BS30" s="260">
        <v>28</v>
      </c>
      <c r="BT30" s="260">
        <v>2</v>
      </c>
      <c r="BU30" s="260">
        <v>7</v>
      </c>
      <c r="BV30" s="260">
        <v>6</v>
      </c>
      <c r="BW30" s="260">
        <v>5</v>
      </c>
      <c r="BX30" s="260">
        <v>3</v>
      </c>
      <c r="BY30" s="260">
        <v>61</v>
      </c>
      <c r="BZ30" s="260">
        <v>8</v>
      </c>
      <c r="CA30" s="260">
        <v>14</v>
      </c>
      <c r="CB30" s="260">
        <v>26</v>
      </c>
      <c r="CC30" s="260">
        <v>74</v>
      </c>
      <c r="CD30" s="260">
        <v>7</v>
      </c>
      <c r="CE30" s="260">
        <v>20</v>
      </c>
      <c r="CF30" s="260">
        <v>18</v>
      </c>
      <c r="CG30" s="260">
        <v>3</v>
      </c>
      <c r="CH30" s="260">
        <v>0</v>
      </c>
      <c r="CI30" s="260">
        <v>93</v>
      </c>
      <c r="CJ30" s="260">
        <v>95</v>
      </c>
      <c r="CK30" s="260">
        <v>7</v>
      </c>
      <c r="CL30" s="260">
        <v>165</v>
      </c>
      <c r="CM30" s="260">
        <v>102</v>
      </c>
      <c r="CN30" s="260">
        <v>5</v>
      </c>
      <c r="CO30" s="260">
        <v>0</v>
      </c>
    </row>
    <row r="31" spans="1:93" ht="33.75" customHeight="1">
      <c r="A31" s="257" t="s">
        <v>35</v>
      </c>
      <c r="B31" s="257" t="s">
        <v>13</v>
      </c>
      <c r="C31" s="257" t="s">
        <v>14</v>
      </c>
      <c r="D31" s="258">
        <v>1688</v>
      </c>
      <c r="E31" s="258">
        <v>4</v>
      </c>
      <c r="F31" s="258">
        <v>82</v>
      </c>
      <c r="G31" s="258">
        <v>8</v>
      </c>
      <c r="H31" s="258">
        <v>0</v>
      </c>
      <c r="I31" s="258">
        <v>0</v>
      </c>
      <c r="J31" s="258">
        <v>0</v>
      </c>
      <c r="K31" s="258">
        <v>1</v>
      </c>
      <c r="L31" s="259">
        <v>1</v>
      </c>
      <c r="M31" s="259" t="s">
        <v>529</v>
      </c>
      <c r="N31" s="259">
        <v>19</v>
      </c>
      <c r="O31" s="259">
        <v>1</v>
      </c>
      <c r="P31" s="259">
        <v>0</v>
      </c>
      <c r="Q31" s="259">
        <v>8</v>
      </c>
      <c r="R31" s="259">
        <v>4</v>
      </c>
      <c r="S31" s="259">
        <v>0</v>
      </c>
      <c r="T31" s="259">
        <v>3</v>
      </c>
      <c r="U31" s="259">
        <v>1</v>
      </c>
      <c r="V31" s="259">
        <v>3</v>
      </c>
      <c r="W31" s="259">
        <v>0</v>
      </c>
      <c r="X31" s="259">
        <v>4</v>
      </c>
      <c r="Y31" s="259">
        <v>0</v>
      </c>
      <c r="Z31" s="259">
        <v>2</v>
      </c>
      <c r="AA31" s="259">
        <v>1</v>
      </c>
      <c r="AB31" s="259">
        <v>0</v>
      </c>
      <c r="AC31" s="259">
        <v>18</v>
      </c>
      <c r="AD31" s="259">
        <v>2</v>
      </c>
      <c r="AE31" s="259">
        <v>5</v>
      </c>
      <c r="AF31" s="259">
        <v>4</v>
      </c>
      <c r="AG31" s="259">
        <v>1</v>
      </c>
      <c r="AH31" s="259">
        <v>7</v>
      </c>
      <c r="AI31" s="259">
        <v>9</v>
      </c>
      <c r="AJ31" s="259">
        <v>1</v>
      </c>
      <c r="AK31" s="259">
        <v>14</v>
      </c>
      <c r="AL31" s="259">
        <v>9</v>
      </c>
      <c r="AM31" s="259">
        <v>0</v>
      </c>
      <c r="AN31" s="259">
        <v>0</v>
      </c>
      <c r="AO31" s="259">
        <v>2</v>
      </c>
      <c r="AP31" s="259">
        <v>1</v>
      </c>
      <c r="AQ31" s="259">
        <v>143</v>
      </c>
      <c r="AR31" s="259">
        <v>40</v>
      </c>
      <c r="AS31" s="259">
        <v>53</v>
      </c>
      <c r="AT31" s="259">
        <v>38</v>
      </c>
      <c r="AU31" s="259">
        <v>64</v>
      </c>
      <c r="AV31" s="259">
        <v>119</v>
      </c>
      <c r="AW31" s="259">
        <v>86</v>
      </c>
      <c r="AX31" s="259">
        <v>3</v>
      </c>
      <c r="AY31" s="259">
        <v>0</v>
      </c>
      <c r="AZ31" s="259">
        <v>15</v>
      </c>
      <c r="BA31" s="259">
        <v>5</v>
      </c>
      <c r="BB31" s="259">
        <v>4</v>
      </c>
      <c r="BC31" s="259">
        <v>120</v>
      </c>
      <c r="BD31" s="259">
        <v>6</v>
      </c>
      <c r="BE31" s="259">
        <v>0</v>
      </c>
      <c r="BF31" s="259">
        <v>1</v>
      </c>
      <c r="BG31" s="259">
        <v>0</v>
      </c>
      <c r="BH31" s="259">
        <v>13</v>
      </c>
      <c r="BI31" s="259">
        <v>3</v>
      </c>
      <c r="BJ31" s="259">
        <v>6</v>
      </c>
      <c r="BK31" s="259">
        <v>1</v>
      </c>
      <c r="BL31" s="259">
        <v>4</v>
      </c>
      <c r="BM31" s="259">
        <v>22</v>
      </c>
      <c r="BN31" s="259">
        <v>15</v>
      </c>
      <c r="BO31" s="259">
        <v>22</v>
      </c>
      <c r="BP31" s="259">
        <v>67</v>
      </c>
      <c r="BQ31" s="259">
        <v>1</v>
      </c>
      <c r="BR31" s="259">
        <v>7</v>
      </c>
      <c r="BS31" s="259">
        <v>20</v>
      </c>
      <c r="BT31" s="259">
        <v>5</v>
      </c>
      <c r="BU31" s="259">
        <v>4</v>
      </c>
      <c r="BV31" s="259">
        <v>8</v>
      </c>
      <c r="BW31" s="259">
        <v>3</v>
      </c>
      <c r="BX31" s="259">
        <v>3</v>
      </c>
      <c r="BY31" s="259">
        <v>37</v>
      </c>
      <c r="BZ31" s="259">
        <v>4</v>
      </c>
      <c r="CA31" s="259">
        <v>4</v>
      </c>
      <c r="CB31" s="259">
        <v>16</v>
      </c>
      <c r="CC31" s="259">
        <v>66</v>
      </c>
      <c r="CD31" s="259">
        <v>3</v>
      </c>
      <c r="CE31" s="259">
        <v>15</v>
      </c>
      <c r="CF31" s="259">
        <v>7</v>
      </c>
      <c r="CG31" s="259">
        <v>0</v>
      </c>
      <c r="CH31" s="259">
        <v>1</v>
      </c>
      <c r="CI31" s="259">
        <v>56</v>
      </c>
      <c r="CJ31" s="259">
        <v>40</v>
      </c>
      <c r="CK31" s="259">
        <v>2</v>
      </c>
      <c r="CL31" s="259">
        <v>107</v>
      </c>
      <c r="CM31" s="259">
        <v>200</v>
      </c>
      <c r="CN31" s="259">
        <v>14</v>
      </c>
      <c r="CO31" s="259">
        <v>0</v>
      </c>
    </row>
    <row r="32" spans="1:93" ht="33.75" customHeight="1">
      <c r="A32" s="255" t="s">
        <v>36</v>
      </c>
      <c r="B32" s="255" t="s">
        <v>13</v>
      </c>
      <c r="C32" s="255" t="s">
        <v>14</v>
      </c>
      <c r="D32" s="256">
        <v>390</v>
      </c>
      <c r="E32" s="256">
        <v>0</v>
      </c>
      <c r="F32" s="256">
        <v>42</v>
      </c>
      <c r="G32" s="256">
        <v>0</v>
      </c>
      <c r="H32" s="256">
        <v>1</v>
      </c>
      <c r="I32" s="256">
        <v>0</v>
      </c>
      <c r="J32" s="256">
        <v>0</v>
      </c>
      <c r="K32" s="256">
        <v>0</v>
      </c>
      <c r="L32" s="260">
        <v>0</v>
      </c>
      <c r="M32" s="260" t="s">
        <v>529</v>
      </c>
      <c r="N32" s="260">
        <v>4</v>
      </c>
      <c r="O32" s="260" t="s">
        <v>529</v>
      </c>
      <c r="P32" s="260">
        <v>0</v>
      </c>
      <c r="Q32" s="260">
        <v>0</v>
      </c>
      <c r="R32" s="260">
        <v>0</v>
      </c>
      <c r="S32" s="260">
        <v>0</v>
      </c>
      <c r="T32" s="260">
        <v>4</v>
      </c>
      <c r="U32" s="260">
        <v>0</v>
      </c>
      <c r="V32" s="260">
        <v>1</v>
      </c>
      <c r="W32" s="260">
        <v>0</v>
      </c>
      <c r="X32" s="260">
        <v>0</v>
      </c>
      <c r="Y32" s="260">
        <v>0</v>
      </c>
      <c r="Z32" s="260">
        <v>1</v>
      </c>
      <c r="AA32" s="260">
        <v>2</v>
      </c>
      <c r="AB32" s="260">
        <v>0</v>
      </c>
      <c r="AC32" s="260">
        <v>2</v>
      </c>
      <c r="AD32" s="260">
        <v>0</v>
      </c>
      <c r="AE32" s="260">
        <v>0</v>
      </c>
      <c r="AF32" s="260">
        <v>0</v>
      </c>
      <c r="AG32" s="260">
        <v>0</v>
      </c>
      <c r="AH32" s="260">
        <v>2</v>
      </c>
      <c r="AI32" s="260">
        <v>1</v>
      </c>
      <c r="AJ32" s="260">
        <v>0</v>
      </c>
      <c r="AK32" s="260">
        <v>2</v>
      </c>
      <c r="AL32" s="260">
        <v>1</v>
      </c>
      <c r="AM32" s="260">
        <v>0</v>
      </c>
      <c r="AN32" s="260">
        <v>0</v>
      </c>
      <c r="AO32" s="260">
        <v>0</v>
      </c>
      <c r="AP32" s="260">
        <v>0</v>
      </c>
      <c r="AQ32" s="260">
        <v>41</v>
      </c>
      <c r="AR32" s="260">
        <v>13</v>
      </c>
      <c r="AS32" s="260">
        <v>12</v>
      </c>
      <c r="AT32" s="260">
        <v>6</v>
      </c>
      <c r="AU32" s="260">
        <v>21</v>
      </c>
      <c r="AV32" s="260">
        <v>21</v>
      </c>
      <c r="AW32" s="260">
        <v>14</v>
      </c>
      <c r="AX32" s="260">
        <v>0</v>
      </c>
      <c r="AY32" s="260">
        <v>0</v>
      </c>
      <c r="AZ32" s="260">
        <v>4</v>
      </c>
      <c r="BA32" s="260">
        <v>2</v>
      </c>
      <c r="BB32" s="260">
        <v>4</v>
      </c>
      <c r="BC32" s="260">
        <v>24</v>
      </c>
      <c r="BD32" s="260">
        <v>1</v>
      </c>
      <c r="BE32" s="260">
        <v>0</v>
      </c>
      <c r="BF32" s="260">
        <v>0</v>
      </c>
      <c r="BG32" s="260">
        <v>0</v>
      </c>
      <c r="BH32" s="260">
        <v>2</v>
      </c>
      <c r="BI32" s="260">
        <v>0</v>
      </c>
      <c r="BJ32" s="260">
        <v>0</v>
      </c>
      <c r="BK32" s="260">
        <v>0</v>
      </c>
      <c r="BL32" s="260">
        <v>0</v>
      </c>
      <c r="BM32" s="260">
        <v>4</v>
      </c>
      <c r="BN32" s="260">
        <v>0</v>
      </c>
      <c r="BO32" s="260">
        <v>5</v>
      </c>
      <c r="BP32" s="260">
        <v>13</v>
      </c>
      <c r="BQ32" s="260">
        <v>0</v>
      </c>
      <c r="BR32" s="260">
        <v>2</v>
      </c>
      <c r="BS32" s="260">
        <v>5</v>
      </c>
      <c r="BT32" s="260">
        <v>1</v>
      </c>
      <c r="BU32" s="260">
        <v>0</v>
      </c>
      <c r="BV32" s="260">
        <v>1</v>
      </c>
      <c r="BW32" s="260">
        <v>2</v>
      </c>
      <c r="BX32" s="260">
        <v>1</v>
      </c>
      <c r="BY32" s="260">
        <v>9</v>
      </c>
      <c r="BZ32" s="260">
        <v>2</v>
      </c>
      <c r="CA32" s="260">
        <v>3</v>
      </c>
      <c r="CB32" s="260">
        <v>5</v>
      </c>
      <c r="CC32" s="260">
        <v>21</v>
      </c>
      <c r="CD32" s="260">
        <v>5</v>
      </c>
      <c r="CE32" s="260">
        <v>7</v>
      </c>
      <c r="CF32" s="260">
        <v>0</v>
      </c>
      <c r="CG32" s="260">
        <v>2</v>
      </c>
      <c r="CH32" s="260">
        <v>0</v>
      </c>
      <c r="CI32" s="260">
        <v>10</v>
      </c>
      <c r="CJ32" s="260">
        <v>5</v>
      </c>
      <c r="CK32" s="260">
        <v>0</v>
      </c>
      <c r="CL32" s="260">
        <v>27</v>
      </c>
      <c r="CM32" s="260">
        <v>29</v>
      </c>
      <c r="CN32" s="260">
        <v>3</v>
      </c>
      <c r="CO32" s="260">
        <v>0</v>
      </c>
    </row>
    <row r="33" spans="1:93" ht="33.75" customHeight="1">
      <c r="A33" s="257" t="s">
        <v>37</v>
      </c>
      <c r="B33" s="257" t="s">
        <v>13</v>
      </c>
      <c r="C33" s="257" t="s">
        <v>14</v>
      </c>
      <c r="D33" s="258">
        <v>3935</v>
      </c>
      <c r="E33" s="258">
        <v>35</v>
      </c>
      <c r="F33" s="258">
        <v>71</v>
      </c>
      <c r="G33" s="258">
        <v>11</v>
      </c>
      <c r="H33" s="258">
        <v>1</v>
      </c>
      <c r="I33" s="258">
        <v>0</v>
      </c>
      <c r="J33" s="258">
        <v>0</v>
      </c>
      <c r="K33" s="258">
        <v>0</v>
      </c>
      <c r="L33" s="259">
        <v>4</v>
      </c>
      <c r="M33" s="259">
        <v>1</v>
      </c>
      <c r="N33" s="259">
        <v>16</v>
      </c>
      <c r="O33" s="259">
        <v>2</v>
      </c>
      <c r="P33" s="259">
        <v>2</v>
      </c>
      <c r="Q33" s="259">
        <v>13</v>
      </c>
      <c r="R33" s="259">
        <v>10</v>
      </c>
      <c r="S33" s="259">
        <v>4</v>
      </c>
      <c r="T33" s="259">
        <v>19</v>
      </c>
      <c r="U33" s="259">
        <v>6</v>
      </c>
      <c r="V33" s="259">
        <v>8</v>
      </c>
      <c r="W33" s="259">
        <v>0</v>
      </c>
      <c r="X33" s="259">
        <v>12</v>
      </c>
      <c r="Y33" s="259">
        <v>1</v>
      </c>
      <c r="Z33" s="259">
        <v>13</v>
      </c>
      <c r="AA33" s="259">
        <v>11</v>
      </c>
      <c r="AB33" s="259">
        <v>5</v>
      </c>
      <c r="AC33" s="259">
        <v>132</v>
      </c>
      <c r="AD33" s="259">
        <v>9</v>
      </c>
      <c r="AE33" s="259">
        <v>14</v>
      </c>
      <c r="AF33" s="259">
        <v>37</v>
      </c>
      <c r="AG33" s="259">
        <v>6</v>
      </c>
      <c r="AH33" s="259">
        <v>5</v>
      </c>
      <c r="AI33" s="259">
        <v>27</v>
      </c>
      <c r="AJ33" s="259">
        <v>8</v>
      </c>
      <c r="AK33" s="259">
        <v>43</v>
      </c>
      <c r="AL33" s="259">
        <v>13</v>
      </c>
      <c r="AM33" s="259">
        <v>4</v>
      </c>
      <c r="AN33" s="259">
        <v>2</v>
      </c>
      <c r="AO33" s="259">
        <v>10</v>
      </c>
      <c r="AP33" s="259">
        <v>3</v>
      </c>
      <c r="AQ33" s="259">
        <v>389</v>
      </c>
      <c r="AR33" s="259">
        <v>103</v>
      </c>
      <c r="AS33" s="259">
        <v>142</v>
      </c>
      <c r="AT33" s="259">
        <v>339</v>
      </c>
      <c r="AU33" s="259">
        <v>174</v>
      </c>
      <c r="AV33" s="259">
        <v>315</v>
      </c>
      <c r="AW33" s="259">
        <v>177</v>
      </c>
      <c r="AX33" s="259">
        <v>0</v>
      </c>
      <c r="AY33" s="259">
        <v>1</v>
      </c>
      <c r="AZ33" s="259">
        <v>40</v>
      </c>
      <c r="BA33" s="259">
        <v>11</v>
      </c>
      <c r="BB33" s="259">
        <v>6</v>
      </c>
      <c r="BC33" s="259">
        <v>177</v>
      </c>
      <c r="BD33" s="259">
        <v>23</v>
      </c>
      <c r="BE33" s="259">
        <v>3</v>
      </c>
      <c r="BF33" s="259">
        <v>0</v>
      </c>
      <c r="BG33" s="259">
        <v>2</v>
      </c>
      <c r="BH33" s="259">
        <v>33</v>
      </c>
      <c r="BI33" s="259">
        <v>4</v>
      </c>
      <c r="BJ33" s="259">
        <v>6</v>
      </c>
      <c r="BK33" s="259">
        <v>2</v>
      </c>
      <c r="BL33" s="259">
        <v>9</v>
      </c>
      <c r="BM33" s="259">
        <v>81</v>
      </c>
      <c r="BN33" s="259">
        <v>20</v>
      </c>
      <c r="BO33" s="259">
        <v>25</v>
      </c>
      <c r="BP33" s="259">
        <v>214</v>
      </c>
      <c r="BQ33" s="259">
        <v>5</v>
      </c>
      <c r="BR33" s="259">
        <v>17</v>
      </c>
      <c r="BS33" s="259">
        <v>23</v>
      </c>
      <c r="BT33" s="259">
        <v>2</v>
      </c>
      <c r="BU33" s="259">
        <v>25</v>
      </c>
      <c r="BV33" s="259">
        <v>15</v>
      </c>
      <c r="BW33" s="259">
        <v>5</v>
      </c>
      <c r="BX33" s="259">
        <v>5</v>
      </c>
      <c r="BY33" s="259">
        <v>70</v>
      </c>
      <c r="BZ33" s="259">
        <v>21</v>
      </c>
      <c r="CA33" s="259">
        <v>11</v>
      </c>
      <c r="CB33" s="259">
        <v>37</v>
      </c>
      <c r="CC33" s="259">
        <v>111</v>
      </c>
      <c r="CD33" s="259">
        <v>17</v>
      </c>
      <c r="CE33" s="259">
        <v>19</v>
      </c>
      <c r="CF33" s="259">
        <v>11</v>
      </c>
      <c r="CG33" s="259">
        <v>1</v>
      </c>
      <c r="CH33" s="259">
        <v>0</v>
      </c>
      <c r="CI33" s="259">
        <v>83</v>
      </c>
      <c r="CJ33" s="259">
        <v>34</v>
      </c>
      <c r="CK33" s="259">
        <v>6</v>
      </c>
      <c r="CL33" s="259">
        <v>223</v>
      </c>
      <c r="CM33" s="259">
        <v>314</v>
      </c>
      <c r="CN33" s="259">
        <v>25</v>
      </c>
      <c r="CO33" s="259">
        <v>1</v>
      </c>
    </row>
    <row r="34" spans="1:93" ht="33.75" customHeight="1">
      <c r="A34" s="255" t="s">
        <v>38</v>
      </c>
      <c r="B34" s="255" t="s">
        <v>13</v>
      </c>
      <c r="C34" s="255" t="s">
        <v>14</v>
      </c>
      <c r="D34" s="256">
        <v>17332</v>
      </c>
      <c r="E34" s="256">
        <v>78</v>
      </c>
      <c r="F34" s="256">
        <v>72</v>
      </c>
      <c r="G34" s="256">
        <v>29</v>
      </c>
      <c r="H34" s="256">
        <v>3</v>
      </c>
      <c r="I34" s="256">
        <v>0</v>
      </c>
      <c r="J34" s="256">
        <v>0</v>
      </c>
      <c r="K34" s="256">
        <v>0</v>
      </c>
      <c r="L34" s="260">
        <v>3</v>
      </c>
      <c r="M34" s="260">
        <v>2</v>
      </c>
      <c r="N34" s="260">
        <v>82</v>
      </c>
      <c r="O34" s="260" t="s">
        <v>529</v>
      </c>
      <c r="P34" s="260">
        <v>0</v>
      </c>
      <c r="Q34" s="260">
        <v>38</v>
      </c>
      <c r="R34" s="260">
        <v>47</v>
      </c>
      <c r="S34" s="260">
        <v>4</v>
      </c>
      <c r="T34" s="260">
        <v>43</v>
      </c>
      <c r="U34" s="260">
        <v>7</v>
      </c>
      <c r="V34" s="260">
        <v>38</v>
      </c>
      <c r="W34" s="260">
        <v>1</v>
      </c>
      <c r="X34" s="260">
        <v>35</v>
      </c>
      <c r="Y34" s="260">
        <v>2</v>
      </c>
      <c r="Z34" s="260">
        <v>25</v>
      </c>
      <c r="AA34" s="260">
        <v>22</v>
      </c>
      <c r="AB34" s="260">
        <v>12</v>
      </c>
      <c r="AC34" s="260">
        <v>163</v>
      </c>
      <c r="AD34" s="260">
        <v>37</v>
      </c>
      <c r="AE34" s="260">
        <v>75</v>
      </c>
      <c r="AF34" s="260">
        <v>95</v>
      </c>
      <c r="AG34" s="260">
        <v>9</v>
      </c>
      <c r="AH34" s="260">
        <v>13</v>
      </c>
      <c r="AI34" s="260">
        <v>41</v>
      </c>
      <c r="AJ34" s="260">
        <v>30</v>
      </c>
      <c r="AK34" s="260">
        <v>86</v>
      </c>
      <c r="AL34" s="260">
        <v>79</v>
      </c>
      <c r="AM34" s="260">
        <v>6</v>
      </c>
      <c r="AN34" s="260">
        <v>6</v>
      </c>
      <c r="AO34" s="260">
        <v>49</v>
      </c>
      <c r="AP34" s="260">
        <v>3</v>
      </c>
      <c r="AQ34" s="260">
        <v>1572</v>
      </c>
      <c r="AR34" s="260">
        <v>231</v>
      </c>
      <c r="AS34" s="260">
        <v>589</v>
      </c>
      <c r="AT34" s="260">
        <v>545</v>
      </c>
      <c r="AU34" s="260">
        <v>1257</v>
      </c>
      <c r="AV34" s="260">
        <v>1479</v>
      </c>
      <c r="AW34" s="260">
        <v>803</v>
      </c>
      <c r="AX34" s="260">
        <v>5</v>
      </c>
      <c r="AY34" s="260">
        <v>53</v>
      </c>
      <c r="AZ34" s="260">
        <v>326</v>
      </c>
      <c r="BA34" s="260">
        <v>74</v>
      </c>
      <c r="BB34" s="260">
        <v>18</v>
      </c>
      <c r="BC34" s="260">
        <v>1254</v>
      </c>
      <c r="BD34" s="260">
        <v>85</v>
      </c>
      <c r="BE34" s="260">
        <v>25</v>
      </c>
      <c r="BF34" s="260">
        <v>3</v>
      </c>
      <c r="BG34" s="260">
        <v>10</v>
      </c>
      <c r="BH34" s="260">
        <v>347</v>
      </c>
      <c r="BI34" s="260">
        <v>43</v>
      </c>
      <c r="BJ34" s="260">
        <v>33</v>
      </c>
      <c r="BK34" s="260">
        <v>6</v>
      </c>
      <c r="BL34" s="260">
        <v>42</v>
      </c>
      <c r="BM34" s="260">
        <v>402</v>
      </c>
      <c r="BN34" s="260">
        <v>111</v>
      </c>
      <c r="BO34" s="260">
        <v>213</v>
      </c>
      <c r="BP34" s="260">
        <v>694</v>
      </c>
      <c r="BQ34" s="260">
        <v>39</v>
      </c>
      <c r="BR34" s="260">
        <v>98</v>
      </c>
      <c r="BS34" s="260">
        <v>177</v>
      </c>
      <c r="BT34" s="260">
        <v>15</v>
      </c>
      <c r="BU34" s="260">
        <v>57</v>
      </c>
      <c r="BV34" s="260">
        <v>142</v>
      </c>
      <c r="BW34" s="260">
        <v>35</v>
      </c>
      <c r="BX34" s="260">
        <v>32</v>
      </c>
      <c r="BY34" s="260">
        <v>333</v>
      </c>
      <c r="BZ34" s="260">
        <v>87</v>
      </c>
      <c r="CA34" s="260">
        <v>245</v>
      </c>
      <c r="CB34" s="260">
        <v>243</v>
      </c>
      <c r="CC34" s="260">
        <v>737</v>
      </c>
      <c r="CD34" s="260">
        <v>47</v>
      </c>
      <c r="CE34" s="260">
        <v>150</v>
      </c>
      <c r="CF34" s="260">
        <v>87</v>
      </c>
      <c r="CG34" s="260">
        <v>11</v>
      </c>
      <c r="CH34" s="260">
        <v>1</v>
      </c>
      <c r="CI34" s="260">
        <v>372</v>
      </c>
      <c r="CJ34" s="260">
        <v>292</v>
      </c>
      <c r="CK34" s="260">
        <v>44</v>
      </c>
      <c r="CL34" s="260">
        <v>1294</v>
      </c>
      <c r="CM34" s="260">
        <v>1254</v>
      </c>
      <c r="CN34" s="260">
        <v>82</v>
      </c>
      <c r="CO34" s="260">
        <v>3</v>
      </c>
    </row>
    <row r="35" spans="1:93" ht="33.75" customHeight="1">
      <c r="A35" s="257" t="s">
        <v>39</v>
      </c>
      <c r="B35" s="257" t="s">
        <v>13</v>
      </c>
      <c r="C35" s="257" t="s">
        <v>14</v>
      </c>
      <c r="D35" s="258">
        <v>2315</v>
      </c>
      <c r="E35" s="258">
        <v>19</v>
      </c>
      <c r="F35" s="258">
        <v>96</v>
      </c>
      <c r="G35" s="258">
        <v>13</v>
      </c>
      <c r="H35" s="258">
        <v>0</v>
      </c>
      <c r="I35" s="258">
        <v>0</v>
      </c>
      <c r="J35" s="258">
        <v>0</v>
      </c>
      <c r="K35" s="258">
        <v>1</v>
      </c>
      <c r="L35" s="259">
        <v>4</v>
      </c>
      <c r="M35" s="259" t="s">
        <v>529</v>
      </c>
      <c r="N35" s="259">
        <v>4</v>
      </c>
      <c r="O35" s="259" t="s">
        <v>529</v>
      </c>
      <c r="P35" s="259">
        <v>0</v>
      </c>
      <c r="Q35" s="259">
        <v>8</v>
      </c>
      <c r="R35" s="259">
        <v>8</v>
      </c>
      <c r="S35" s="259">
        <v>0</v>
      </c>
      <c r="T35" s="259">
        <v>16</v>
      </c>
      <c r="U35" s="259">
        <v>0</v>
      </c>
      <c r="V35" s="259">
        <v>2</v>
      </c>
      <c r="W35" s="259">
        <v>0</v>
      </c>
      <c r="X35" s="259">
        <v>7</v>
      </c>
      <c r="Y35" s="259">
        <v>0</v>
      </c>
      <c r="Z35" s="259">
        <v>6</v>
      </c>
      <c r="AA35" s="259">
        <v>6</v>
      </c>
      <c r="AB35" s="259">
        <v>2</v>
      </c>
      <c r="AC35" s="259">
        <v>34</v>
      </c>
      <c r="AD35" s="259">
        <v>5</v>
      </c>
      <c r="AE35" s="259">
        <v>20</v>
      </c>
      <c r="AF35" s="259">
        <v>7</v>
      </c>
      <c r="AG35" s="259">
        <v>5</v>
      </c>
      <c r="AH35" s="259">
        <v>1</v>
      </c>
      <c r="AI35" s="259">
        <v>12</v>
      </c>
      <c r="AJ35" s="259">
        <v>4</v>
      </c>
      <c r="AK35" s="259">
        <v>9</v>
      </c>
      <c r="AL35" s="259">
        <v>15</v>
      </c>
      <c r="AM35" s="259">
        <v>1</v>
      </c>
      <c r="AN35" s="259">
        <v>1</v>
      </c>
      <c r="AO35" s="259">
        <v>5</v>
      </c>
      <c r="AP35" s="259">
        <v>0</v>
      </c>
      <c r="AQ35" s="259">
        <v>214</v>
      </c>
      <c r="AR35" s="259">
        <v>51</v>
      </c>
      <c r="AS35" s="259">
        <v>98</v>
      </c>
      <c r="AT35" s="259">
        <v>73</v>
      </c>
      <c r="AU35" s="259">
        <v>59</v>
      </c>
      <c r="AV35" s="259">
        <v>179</v>
      </c>
      <c r="AW35" s="259">
        <v>92</v>
      </c>
      <c r="AX35" s="259">
        <v>0</v>
      </c>
      <c r="AY35" s="259">
        <v>0</v>
      </c>
      <c r="AZ35" s="259">
        <v>8</v>
      </c>
      <c r="BA35" s="259">
        <v>4</v>
      </c>
      <c r="BB35" s="259">
        <v>5</v>
      </c>
      <c r="BC35" s="259">
        <v>135</v>
      </c>
      <c r="BD35" s="259">
        <v>6</v>
      </c>
      <c r="BE35" s="259">
        <v>5</v>
      </c>
      <c r="BF35" s="259">
        <v>0</v>
      </c>
      <c r="BG35" s="259">
        <v>0</v>
      </c>
      <c r="BH35" s="259">
        <v>33</v>
      </c>
      <c r="BI35" s="259">
        <v>2</v>
      </c>
      <c r="BJ35" s="259">
        <v>0</v>
      </c>
      <c r="BK35" s="259">
        <v>3</v>
      </c>
      <c r="BL35" s="259">
        <v>4</v>
      </c>
      <c r="BM35" s="259">
        <v>44</v>
      </c>
      <c r="BN35" s="259">
        <v>25</v>
      </c>
      <c r="BO35" s="259">
        <v>27</v>
      </c>
      <c r="BP35" s="259">
        <v>82</v>
      </c>
      <c r="BQ35" s="259">
        <v>3</v>
      </c>
      <c r="BR35" s="259">
        <v>12</v>
      </c>
      <c r="BS35" s="259">
        <v>22</v>
      </c>
      <c r="BT35" s="259">
        <v>2</v>
      </c>
      <c r="BU35" s="259">
        <v>9</v>
      </c>
      <c r="BV35" s="259">
        <v>6</v>
      </c>
      <c r="BW35" s="259">
        <v>6</v>
      </c>
      <c r="BX35" s="259">
        <v>4</v>
      </c>
      <c r="BY35" s="259">
        <v>43</v>
      </c>
      <c r="BZ35" s="259">
        <v>9</v>
      </c>
      <c r="CA35" s="259">
        <v>12</v>
      </c>
      <c r="CB35" s="259">
        <v>50</v>
      </c>
      <c r="CC35" s="259">
        <v>116</v>
      </c>
      <c r="CD35" s="259">
        <v>10</v>
      </c>
      <c r="CE35" s="259">
        <v>16</v>
      </c>
      <c r="CF35" s="259">
        <v>9</v>
      </c>
      <c r="CG35" s="259">
        <v>2</v>
      </c>
      <c r="CH35" s="259">
        <v>0</v>
      </c>
      <c r="CI35" s="259">
        <v>76</v>
      </c>
      <c r="CJ35" s="259">
        <v>54</v>
      </c>
      <c r="CK35" s="259">
        <v>7</v>
      </c>
      <c r="CL35" s="259">
        <v>136</v>
      </c>
      <c r="CM35" s="259">
        <v>219</v>
      </c>
      <c r="CN35" s="259">
        <v>31</v>
      </c>
      <c r="CO35" s="259">
        <v>1</v>
      </c>
    </row>
    <row r="36" spans="1:93" ht="33.75" customHeight="1">
      <c r="A36" s="255" t="s">
        <v>40</v>
      </c>
      <c r="B36" s="255" t="s">
        <v>41</v>
      </c>
      <c r="C36" s="255" t="s">
        <v>42</v>
      </c>
      <c r="D36" s="256">
        <v>358</v>
      </c>
      <c r="E36" s="256">
        <v>1</v>
      </c>
      <c r="F36" s="256">
        <v>20</v>
      </c>
      <c r="G36" s="256">
        <v>2</v>
      </c>
      <c r="H36" s="256">
        <v>0</v>
      </c>
      <c r="I36" s="256">
        <v>0</v>
      </c>
      <c r="J36" s="256">
        <v>0</v>
      </c>
      <c r="K36" s="256">
        <v>0</v>
      </c>
      <c r="L36" s="260">
        <v>1</v>
      </c>
      <c r="M36" s="260" t="s">
        <v>529</v>
      </c>
      <c r="N36" s="260">
        <v>8</v>
      </c>
      <c r="O36" s="260" t="s">
        <v>529</v>
      </c>
      <c r="P36" s="260">
        <v>0</v>
      </c>
      <c r="Q36" s="260">
        <v>0</v>
      </c>
      <c r="R36" s="260">
        <v>0</v>
      </c>
      <c r="S36" s="260">
        <v>0</v>
      </c>
      <c r="T36" s="260">
        <v>6</v>
      </c>
      <c r="U36" s="260">
        <v>0</v>
      </c>
      <c r="V36" s="260">
        <v>0</v>
      </c>
      <c r="W36" s="260">
        <v>0</v>
      </c>
      <c r="X36" s="260">
        <v>2</v>
      </c>
      <c r="Y36" s="260">
        <v>0</v>
      </c>
      <c r="Z36" s="260">
        <v>2</v>
      </c>
      <c r="AA36" s="260">
        <v>3</v>
      </c>
      <c r="AB36" s="260">
        <v>0</v>
      </c>
      <c r="AC36" s="260">
        <v>13</v>
      </c>
      <c r="AD36" s="260">
        <v>0</v>
      </c>
      <c r="AE36" s="260">
        <v>1</v>
      </c>
      <c r="AF36" s="260">
        <v>6</v>
      </c>
      <c r="AG36" s="260">
        <v>0</v>
      </c>
      <c r="AH36" s="260">
        <v>0</v>
      </c>
      <c r="AI36" s="260">
        <v>3</v>
      </c>
      <c r="AJ36" s="260">
        <v>0</v>
      </c>
      <c r="AK36" s="260">
        <v>2</v>
      </c>
      <c r="AL36" s="260">
        <v>1</v>
      </c>
      <c r="AM36" s="260">
        <v>0</v>
      </c>
      <c r="AN36" s="260">
        <v>0</v>
      </c>
      <c r="AO36" s="260">
        <v>0</v>
      </c>
      <c r="AP36" s="260">
        <v>0</v>
      </c>
      <c r="AQ36" s="260">
        <v>41</v>
      </c>
      <c r="AR36" s="260">
        <v>13</v>
      </c>
      <c r="AS36" s="260">
        <v>17</v>
      </c>
      <c r="AT36" s="260">
        <v>16</v>
      </c>
      <c r="AU36" s="260">
        <v>10</v>
      </c>
      <c r="AV36" s="260">
        <v>48</v>
      </c>
      <c r="AW36" s="260">
        <v>11</v>
      </c>
      <c r="AX36" s="260">
        <v>0</v>
      </c>
      <c r="AY36" s="260">
        <v>0</v>
      </c>
      <c r="AZ36" s="260">
        <v>2</v>
      </c>
      <c r="BA36" s="260">
        <v>0</v>
      </c>
      <c r="BB36" s="260">
        <v>2</v>
      </c>
      <c r="BC36" s="260">
        <v>19</v>
      </c>
      <c r="BD36" s="260">
        <v>0</v>
      </c>
      <c r="BE36" s="260">
        <v>0</v>
      </c>
      <c r="BF36" s="260">
        <v>0</v>
      </c>
      <c r="BG36" s="260">
        <v>0</v>
      </c>
      <c r="BH36" s="260">
        <v>1</v>
      </c>
      <c r="BI36" s="260">
        <v>1</v>
      </c>
      <c r="BJ36" s="260">
        <v>1</v>
      </c>
      <c r="BK36" s="260">
        <v>0</v>
      </c>
      <c r="BL36" s="260">
        <v>1</v>
      </c>
      <c r="BM36" s="260">
        <v>8</v>
      </c>
      <c r="BN36" s="260">
        <v>6</v>
      </c>
      <c r="BO36" s="260">
        <v>1</v>
      </c>
      <c r="BP36" s="260">
        <v>6</v>
      </c>
      <c r="BQ36" s="260">
        <v>0</v>
      </c>
      <c r="BR36" s="260">
        <v>0</v>
      </c>
      <c r="BS36" s="260">
        <v>1</v>
      </c>
      <c r="BT36" s="260">
        <v>1</v>
      </c>
      <c r="BU36" s="260">
        <v>1</v>
      </c>
      <c r="BV36" s="260">
        <v>1</v>
      </c>
      <c r="BW36" s="260">
        <v>0</v>
      </c>
      <c r="BX36" s="260">
        <v>0</v>
      </c>
      <c r="BY36" s="260">
        <v>3</v>
      </c>
      <c r="BZ36" s="260">
        <v>0</v>
      </c>
      <c r="CA36" s="260">
        <v>3</v>
      </c>
      <c r="CB36" s="260">
        <v>1</v>
      </c>
      <c r="CC36" s="260">
        <v>7</v>
      </c>
      <c r="CD36" s="260">
        <v>6</v>
      </c>
      <c r="CE36" s="260">
        <v>2</v>
      </c>
      <c r="CF36" s="260">
        <v>1</v>
      </c>
      <c r="CG36" s="260">
        <v>1</v>
      </c>
      <c r="CH36" s="260">
        <v>0</v>
      </c>
      <c r="CI36" s="260">
        <v>13</v>
      </c>
      <c r="CJ36" s="260">
        <v>12</v>
      </c>
      <c r="CK36" s="260">
        <v>0</v>
      </c>
      <c r="CL36" s="260">
        <v>21</v>
      </c>
      <c r="CM36" s="260">
        <v>8</v>
      </c>
      <c r="CN36" s="260">
        <v>1</v>
      </c>
      <c r="CO36" s="260">
        <v>0</v>
      </c>
    </row>
    <row r="37" spans="1:93" ht="33.75" customHeight="1">
      <c r="A37" s="257" t="s">
        <v>43</v>
      </c>
      <c r="B37" s="257" t="s">
        <v>41</v>
      </c>
      <c r="C37" s="257" t="s">
        <v>42</v>
      </c>
      <c r="D37" s="258">
        <v>2441</v>
      </c>
      <c r="E37" s="258">
        <v>13</v>
      </c>
      <c r="F37" s="258">
        <v>47</v>
      </c>
      <c r="G37" s="258">
        <v>5</v>
      </c>
      <c r="H37" s="258">
        <v>4</v>
      </c>
      <c r="I37" s="258">
        <v>0</v>
      </c>
      <c r="J37" s="258">
        <v>0</v>
      </c>
      <c r="K37" s="258">
        <v>0</v>
      </c>
      <c r="L37" s="259">
        <v>1</v>
      </c>
      <c r="M37" s="259" t="s">
        <v>529</v>
      </c>
      <c r="N37" s="259">
        <v>35</v>
      </c>
      <c r="O37" s="259">
        <v>3</v>
      </c>
      <c r="P37" s="259">
        <v>1</v>
      </c>
      <c r="Q37" s="259">
        <v>15</v>
      </c>
      <c r="R37" s="259">
        <v>9</v>
      </c>
      <c r="S37" s="259">
        <v>1</v>
      </c>
      <c r="T37" s="259">
        <v>14</v>
      </c>
      <c r="U37" s="259">
        <v>3</v>
      </c>
      <c r="V37" s="259">
        <v>6</v>
      </c>
      <c r="W37" s="259">
        <v>0</v>
      </c>
      <c r="X37" s="259">
        <v>5</v>
      </c>
      <c r="Y37" s="259">
        <v>0</v>
      </c>
      <c r="Z37" s="259">
        <v>11</v>
      </c>
      <c r="AA37" s="259">
        <v>7</v>
      </c>
      <c r="AB37" s="259">
        <v>4</v>
      </c>
      <c r="AC37" s="259">
        <v>105</v>
      </c>
      <c r="AD37" s="259">
        <v>3</v>
      </c>
      <c r="AE37" s="259">
        <v>18</v>
      </c>
      <c r="AF37" s="259">
        <v>34</v>
      </c>
      <c r="AG37" s="259">
        <v>3</v>
      </c>
      <c r="AH37" s="259">
        <v>13</v>
      </c>
      <c r="AI37" s="259">
        <v>23</v>
      </c>
      <c r="AJ37" s="259">
        <v>9</v>
      </c>
      <c r="AK37" s="259">
        <v>25</v>
      </c>
      <c r="AL37" s="259">
        <v>24</v>
      </c>
      <c r="AM37" s="259">
        <v>1</v>
      </c>
      <c r="AN37" s="259">
        <v>1</v>
      </c>
      <c r="AO37" s="259">
        <v>5</v>
      </c>
      <c r="AP37" s="259">
        <v>0</v>
      </c>
      <c r="AQ37" s="259">
        <v>205</v>
      </c>
      <c r="AR37" s="259">
        <v>28</v>
      </c>
      <c r="AS37" s="259">
        <v>80</v>
      </c>
      <c r="AT37" s="259">
        <v>122</v>
      </c>
      <c r="AU37" s="259">
        <v>116</v>
      </c>
      <c r="AV37" s="259">
        <v>207</v>
      </c>
      <c r="AW37" s="259">
        <v>75</v>
      </c>
      <c r="AX37" s="259">
        <v>6</v>
      </c>
      <c r="AY37" s="259">
        <v>0</v>
      </c>
      <c r="AZ37" s="259">
        <v>19</v>
      </c>
      <c r="BA37" s="259">
        <v>5</v>
      </c>
      <c r="BB37" s="259">
        <v>4</v>
      </c>
      <c r="BC37" s="259">
        <v>129</v>
      </c>
      <c r="BD37" s="259">
        <v>13</v>
      </c>
      <c r="BE37" s="259">
        <v>3</v>
      </c>
      <c r="BF37" s="259">
        <v>0</v>
      </c>
      <c r="BG37" s="259">
        <v>0</v>
      </c>
      <c r="BH37" s="259">
        <v>35</v>
      </c>
      <c r="BI37" s="259">
        <v>3</v>
      </c>
      <c r="BJ37" s="259">
        <v>2</v>
      </c>
      <c r="BK37" s="259">
        <v>2</v>
      </c>
      <c r="BL37" s="259">
        <v>8</v>
      </c>
      <c r="BM37" s="259">
        <v>42</v>
      </c>
      <c r="BN37" s="259">
        <v>18</v>
      </c>
      <c r="BO37" s="259">
        <v>29</v>
      </c>
      <c r="BP37" s="259">
        <v>79</v>
      </c>
      <c r="BQ37" s="259">
        <v>11</v>
      </c>
      <c r="BR37" s="259">
        <v>6</v>
      </c>
      <c r="BS37" s="259">
        <v>26</v>
      </c>
      <c r="BT37" s="259">
        <v>2</v>
      </c>
      <c r="BU37" s="259">
        <v>21</v>
      </c>
      <c r="BV37" s="259">
        <v>17</v>
      </c>
      <c r="BW37" s="259">
        <v>4</v>
      </c>
      <c r="BX37" s="259">
        <v>2</v>
      </c>
      <c r="BY37" s="259">
        <v>41</v>
      </c>
      <c r="BZ37" s="259">
        <v>11</v>
      </c>
      <c r="CA37" s="259">
        <v>22</v>
      </c>
      <c r="CB37" s="259">
        <v>37</v>
      </c>
      <c r="CC37" s="259">
        <v>98</v>
      </c>
      <c r="CD37" s="259">
        <v>12</v>
      </c>
      <c r="CE37" s="259">
        <v>21</v>
      </c>
      <c r="CF37" s="259">
        <v>8</v>
      </c>
      <c r="CG37" s="259">
        <v>0</v>
      </c>
      <c r="CH37" s="259">
        <v>3</v>
      </c>
      <c r="CI37" s="259">
        <v>80</v>
      </c>
      <c r="CJ37" s="259">
        <v>43</v>
      </c>
      <c r="CK37" s="259">
        <v>6</v>
      </c>
      <c r="CL37" s="259">
        <v>147</v>
      </c>
      <c r="CM37" s="259">
        <v>127</v>
      </c>
      <c r="CN37" s="259">
        <v>18</v>
      </c>
      <c r="CO37" s="259">
        <v>0</v>
      </c>
    </row>
    <row r="38" spans="1:93" ht="33.75" customHeight="1">
      <c r="A38" s="255" t="s">
        <v>44</v>
      </c>
      <c r="B38" s="255" t="s">
        <v>41</v>
      </c>
      <c r="C38" s="255" t="s">
        <v>42</v>
      </c>
      <c r="D38" s="256">
        <v>824</v>
      </c>
      <c r="E38" s="256">
        <v>19</v>
      </c>
      <c r="F38" s="256">
        <v>67</v>
      </c>
      <c r="G38" s="256">
        <v>13</v>
      </c>
      <c r="H38" s="256">
        <v>11</v>
      </c>
      <c r="I38" s="256">
        <v>0</v>
      </c>
      <c r="J38" s="256">
        <v>0</v>
      </c>
      <c r="K38" s="256">
        <v>1</v>
      </c>
      <c r="L38" s="260">
        <v>2</v>
      </c>
      <c r="M38" s="260" t="s">
        <v>529</v>
      </c>
      <c r="N38" s="260">
        <v>10</v>
      </c>
      <c r="O38" s="260" t="s">
        <v>529</v>
      </c>
      <c r="P38" s="260">
        <v>0</v>
      </c>
      <c r="Q38" s="260">
        <v>2</v>
      </c>
      <c r="R38" s="260">
        <v>0</v>
      </c>
      <c r="S38" s="260">
        <v>0</v>
      </c>
      <c r="T38" s="260">
        <v>11</v>
      </c>
      <c r="U38" s="260">
        <v>0</v>
      </c>
      <c r="V38" s="260">
        <v>0</v>
      </c>
      <c r="W38" s="260">
        <v>0</v>
      </c>
      <c r="X38" s="260">
        <v>2</v>
      </c>
      <c r="Y38" s="260">
        <v>0</v>
      </c>
      <c r="Z38" s="260">
        <v>1</v>
      </c>
      <c r="AA38" s="260">
        <v>4</v>
      </c>
      <c r="AB38" s="260">
        <v>5</v>
      </c>
      <c r="AC38" s="260">
        <v>11</v>
      </c>
      <c r="AD38" s="260">
        <v>0</v>
      </c>
      <c r="AE38" s="260">
        <v>0</v>
      </c>
      <c r="AF38" s="260">
        <v>3</v>
      </c>
      <c r="AG38" s="260">
        <v>0</v>
      </c>
      <c r="AH38" s="260">
        <v>3</v>
      </c>
      <c r="AI38" s="260">
        <v>5</v>
      </c>
      <c r="AJ38" s="260">
        <v>2</v>
      </c>
      <c r="AK38" s="260">
        <v>9</v>
      </c>
      <c r="AL38" s="260">
        <v>4</v>
      </c>
      <c r="AM38" s="260">
        <v>2</v>
      </c>
      <c r="AN38" s="260">
        <v>0</v>
      </c>
      <c r="AO38" s="260">
        <v>3</v>
      </c>
      <c r="AP38" s="260">
        <v>0</v>
      </c>
      <c r="AQ38" s="260">
        <v>77</v>
      </c>
      <c r="AR38" s="260">
        <v>12</v>
      </c>
      <c r="AS38" s="260">
        <v>16</v>
      </c>
      <c r="AT38" s="260">
        <v>19</v>
      </c>
      <c r="AU38" s="260">
        <v>9</v>
      </c>
      <c r="AV38" s="260">
        <v>66</v>
      </c>
      <c r="AW38" s="260">
        <v>29</v>
      </c>
      <c r="AX38" s="260">
        <v>11</v>
      </c>
      <c r="AY38" s="260">
        <v>0</v>
      </c>
      <c r="AZ38" s="260">
        <v>5</v>
      </c>
      <c r="BA38" s="260">
        <v>4</v>
      </c>
      <c r="BB38" s="260">
        <v>10</v>
      </c>
      <c r="BC38" s="260">
        <v>61</v>
      </c>
      <c r="BD38" s="260">
        <v>3</v>
      </c>
      <c r="BE38" s="260">
        <v>0</v>
      </c>
      <c r="BF38" s="260">
        <v>0</v>
      </c>
      <c r="BG38" s="260">
        <v>1</v>
      </c>
      <c r="BH38" s="260">
        <v>7</v>
      </c>
      <c r="BI38" s="260">
        <v>1</v>
      </c>
      <c r="BJ38" s="260">
        <v>5</v>
      </c>
      <c r="BK38" s="260">
        <v>2</v>
      </c>
      <c r="BL38" s="260">
        <v>3</v>
      </c>
      <c r="BM38" s="260">
        <v>32</v>
      </c>
      <c r="BN38" s="260">
        <v>1</v>
      </c>
      <c r="BO38" s="260">
        <v>3</v>
      </c>
      <c r="BP38" s="260">
        <v>19</v>
      </c>
      <c r="BQ38" s="260">
        <v>2</v>
      </c>
      <c r="BR38" s="260">
        <v>2</v>
      </c>
      <c r="BS38" s="260">
        <v>1</v>
      </c>
      <c r="BT38" s="260">
        <v>0</v>
      </c>
      <c r="BU38" s="260">
        <v>3</v>
      </c>
      <c r="BV38" s="260">
        <v>0</v>
      </c>
      <c r="BW38" s="260">
        <v>0</v>
      </c>
      <c r="BX38" s="260">
        <v>0</v>
      </c>
      <c r="BY38" s="260">
        <v>6</v>
      </c>
      <c r="BZ38" s="260">
        <v>6</v>
      </c>
      <c r="CA38" s="260">
        <v>11</v>
      </c>
      <c r="CB38" s="260">
        <v>6</v>
      </c>
      <c r="CC38" s="260">
        <v>35</v>
      </c>
      <c r="CD38" s="260">
        <v>4</v>
      </c>
      <c r="CE38" s="260">
        <v>5</v>
      </c>
      <c r="CF38" s="260">
        <v>4</v>
      </c>
      <c r="CG38" s="260">
        <v>3</v>
      </c>
      <c r="CH38" s="260">
        <v>0</v>
      </c>
      <c r="CI38" s="260">
        <v>31</v>
      </c>
      <c r="CJ38" s="260">
        <v>20</v>
      </c>
      <c r="CK38" s="260">
        <v>0</v>
      </c>
      <c r="CL38" s="260">
        <v>51</v>
      </c>
      <c r="CM38" s="260">
        <v>33</v>
      </c>
      <c r="CN38" s="260">
        <v>15</v>
      </c>
      <c r="CO38" s="260">
        <v>0</v>
      </c>
    </row>
    <row r="39" spans="1:93" ht="33.75" customHeight="1">
      <c r="A39" s="257" t="s">
        <v>530</v>
      </c>
      <c r="B39" s="257" t="s">
        <v>41</v>
      </c>
      <c r="C39" s="257" t="s">
        <v>42</v>
      </c>
      <c r="D39" s="258">
        <v>222</v>
      </c>
      <c r="E39" s="258">
        <v>1</v>
      </c>
      <c r="F39" s="258">
        <v>47</v>
      </c>
      <c r="G39" s="258">
        <v>5</v>
      </c>
      <c r="H39" s="258">
        <v>0</v>
      </c>
      <c r="I39" s="258">
        <v>0</v>
      </c>
      <c r="J39" s="258">
        <v>0</v>
      </c>
      <c r="K39" s="258">
        <v>0</v>
      </c>
      <c r="L39" s="259">
        <v>2</v>
      </c>
      <c r="M39" s="259" t="s">
        <v>529</v>
      </c>
      <c r="N39" s="259">
        <v>1</v>
      </c>
      <c r="O39" s="259" t="s">
        <v>529</v>
      </c>
      <c r="P39" s="259">
        <v>0</v>
      </c>
      <c r="Q39" s="259">
        <v>1</v>
      </c>
      <c r="R39" s="259">
        <v>0</v>
      </c>
      <c r="S39" s="259">
        <v>0</v>
      </c>
      <c r="T39" s="259">
        <v>6</v>
      </c>
      <c r="U39" s="259">
        <v>0</v>
      </c>
      <c r="V39" s="259">
        <v>0</v>
      </c>
      <c r="W39" s="259">
        <v>0</v>
      </c>
      <c r="X39" s="259">
        <v>0</v>
      </c>
      <c r="Y39" s="259">
        <v>0</v>
      </c>
      <c r="Z39" s="259">
        <v>1</v>
      </c>
      <c r="AA39" s="259">
        <v>3</v>
      </c>
      <c r="AB39" s="259">
        <v>0</v>
      </c>
      <c r="AC39" s="259">
        <v>5</v>
      </c>
      <c r="AD39" s="259">
        <v>0</v>
      </c>
      <c r="AE39" s="259">
        <v>0</v>
      </c>
      <c r="AF39" s="259">
        <v>7</v>
      </c>
      <c r="AG39" s="259">
        <v>0</v>
      </c>
      <c r="AH39" s="259">
        <v>1</v>
      </c>
      <c r="AI39" s="259">
        <v>1</v>
      </c>
      <c r="AJ39" s="259">
        <v>0</v>
      </c>
      <c r="AK39" s="259">
        <v>0</v>
      </c>
      <c r="AL39" s="259">
        <v>1</v>
      </c>
      <c r="AM39" s="259">
        <v>0</v>
      </c>
      <c r="AN39" s="259">
        <v>0</v>
      </c>
      <c r="AO39" s="259">
        <v>0</v>
      </c>
      <c r="AP39" s="259">
        <v>1</v>
      </c>
      <c r="AQ39" s="259">
        <v>19</v>
      </c>
      <c r="AR39" s="259">
        <v>5</v>
      </c>
      <c r="AS39" s="259">
        <v>5</v>
      </c>
      <c r="AT39" s="259">
        <v>9</v>
      </c>
      <c r="AU39" s="259">
        <v>2</v>
      </c>
      <c r="AV39" s="259">
        <v>20</v>
      </c>
      <c r="AW39" s="259">
        <v>14</v>
      </c>
      <c r="AX39" s="259">
        <v>0</v>
      </c>
      <c r="AY39" s="259">
        <v>0</v>
      </c>
      <c r="AZ39" s="259">
        <v>2</v>
      </c>
      <c r="BA39" s="259">
        <v>1</v>
      </c>
      <c r="BB39" s="259">
        <v>0</v>
      </c>
      <c r="BC39" s="259">
        <v>10</v>
      </c>
      <c r="BD39" s="259">
        <v>0</v>
      </c>
      <c r="BE39" s="259">
        <v>0</v>
      </c>
      <c r="BF39" s="259">
        <v>0</v>
      </c>
      <c r="BG39" s="259">
        <v>0</v>
      </c>
      <c r="BH39" s="259">
        <v>0</v>
      </c>
      <c r="BI39" s="259">
        <v>0</v>
      </c>
      <c r="BJ39" s="259">
        <v>1</v>
      </c>
      <c r="BK39" s="259">
        <v>0</v>
      </c>
      <c r="BL39" s="259">
        <v>2</v>
      </c>
      <c r="BM39" s="259">
        <v>6</v>
      </c>
      <c r="BN39" s="259">
        <v>1</v>
      </c>
      <c r="BO39" s="259">
        <v>0</v>
      </c>
      <c r="BP39" s="259">
        <v>2</v>
      </c>
      <c r="BQ39" s="259">
        <v>0</v>
      </c>
      <c r="BR39" s="259">
        <v>1</v>
      </c>
      <c r="BS39" s="259">
        <v>0</v>
      </c>
      <c r="BT39" s="259">
        <v>0</v>
      </c>
      <c r="BU39" s="259">
        <v>0</v>
      </c>
      <c r="BV39" s="259">
        <v>0</v>
      </c>
      <c r="BW39" s="259">
        <v>0</v>
      </c>
      <c r="BX39" s="259">
        <v>0</v>
      </c>
      <c r="BY39" s="259">
        <v>1</v>
      </c>
      <c r="BZ39" s="259">
        <v>0</v>
      </c>
      <c r="CA39" s="259">
        <v>2</v>
      </c>
      <c r="CB39" s="259">
        <v>2</v>
      </c>
      <c r="CC39" s="259">
        <v>3</v>
      </c>
      <c r="CD39" s="259">
        <v>1</v>
      </c>
      <c r="CE39" s="259">
        <v>0</v>
      </c>
      <c r="CF39" s="259">
        <v>0</v>
      </c>
      <c r="CG39" s="259">
        <v>0</v>
      </c>
      <c r="CH39" s="259">
        <v>0</v>
      </c>
      <c r="CI39" s="259">
        <v>2</v>
      </c>
      <c r="CJ39" s="259">
        <v>7</v>
      </c>
      <c r="CK39" s="259">
        <v>0</v>
      </c>
      <c r="CL39" s="259">
        <v>10</v>
      </c>
      <c r="CM39" s="259">
        <v>10</v>
      </c>
      <c r="CN39" s="259">
        <v>1</v>
      </c>
      <c r="CO39" s="259">
        <v>0</v>
      </c>
    </row>
    <row r="40" spans="1:93" ht="33.75" customHeight="1">
      <c r="A40" s="255" t="s">
        <v>46</v>
      </c>
      <c r="B40" s="255" t="s">
        <v>41</v>
      </c>
      <c r="C40" s="255" t="s">
        <v>42</v>
      </c>
      <c r="D40" s="256">
        <v>137</v>
      </c>
      <c r="E40" s="256">
        <v>2</v>
      </c>
      <c r="F40" s="256">
        <v>9</v>
      </c>
      <c r="G40" s="256">
        <v>5</v>
      </c>
      <c r="H40" s="256">
        <v>11</v>
      </c>
      <c r="I40" s="256">
        <v>0</v>
      </c>
      <c r="J40" s="256">
        <v>0</v>
      </c>
      <c r="K40" s="256">
        <v>0</v>
      </c>
      <c r="L40" s="260">
        <v>0</v>
      </c>
      <c r="M40" s="260" t="s">
        <v>529</v>
      </c>
      <c r="N40" s="260">
        <v>2</v>
      </c>
      <c r="O40" s="260">
        <v>1</v>
      </c>
      <c r="P40" s="260">
        <v>0</v>
      </c>
      <c r="Q40" s="260">
        <v>3</v>
      </c>
      <c r="R40" s="260">
        <v>3</v>
      </c>
      <c r="S40" s="260">
        <v>0</v>
      </c>
      <c r="T40" s="260">
        <v>1</v>
      </c>
      <c r="U40" s="260">
        <v>0</v>
      </c>
      <c r="V40" s="260">
        <v>0</v>
      </c>
      <c r="W40" s="260">
        <v>0</v>
      </c>
      <c r="X40" s="260">
        <v>2</v>
      </c>
      <c r="Y40" s="260">
        <v>0</v>
      </c>
      <c r="Z40" s="260">
        <v>0</v>
      </c>
      <c r="AA40" s="260">
        <v>3</v>
      </c>
      <c r="AB40" s="260">
        <v>0</v>
      </c>
      <c r="AC40" s="260">
        <v>2</v>
      </c>
      <c r="AD40" s="260">
        <v>0</v>
      </c>
      <c r="AE40" s="260">
        <v>0</v>
      </c>
      <c r="AF40" s="260">
        <v>0</v>
      </c>
      <c r="AG40" s="260">
        <v>0</v>
      </c>
      <c r="AH40" s="260">
        <v>2</v>
      </c>
      <c r="AI40" s="260">
        <v>0</v>
      </c>
      <c r="AJ40" s="260">
        <v>1</v>
      </c>
      <c r="AK40" s="260">
        <v>0</v>
      </c>
      <c r="AL40" s="260">
        <v>0</v>
      </c>
      <c r="AM40" s="260">
        <v>1</v>
      </c>
      <c r="AN40" s="260">
        <v>0</v>
      </c>
      <c r="AO40" s="260">
        <v>0</v>
      </c>
      <c r="AP40" s="260">
        <v>0</v>
      </c>
      <c r="AQ40" s="260">
        <v>12</v>
      </c>
      <c r="AR40" s="260">
        <v>4</v>
      </c>
      <c r="AS40" s="260">
        <v>3</v>
      </c>
      <c r="AT40" s="260">
        <v>3</v>
      </c>
      <c r="AU40" s="260">
        <v>1</v>
      </c>
      <c r="AV40" s="260">
        <v>6</v>
      </c>
      <c r="AW40" s="260">
        <v>4</v>
      </c>
      <c r="AX40" s="260">
        <v>2</v>
      </c>
      <c r="AY40" s="260">
        <v>0</v>
      </c>
      <c r="AZ40" s="260">
        <v>1</v>
      </c>
      <c r="BA40" s="260">
        <v>1</v>
      </c>
      <c r="BB40" s="260">
        <v>8</v>
      </c>
      <c r="BC40" s="260">
        <v>20</v>
      </c>
      <c r="BD40" s="260">
        <v>0</v>
      </c>
      <c r="BE40" s="260">
        <v>0</v>
      </c>
      <c r="BF40" s="260">
        <v>0</v>
      </c>
      <c r="BG40" s="260">
        <v>0</v>
      </c>
      <c r="BH40" s="260">
        <v>0</v>
      </c>
      <c r="BI40" s="260">
        <v>0</v>
      </c>
      <c r="BJ40" s="260">
        <v>0</v>
      </c>
      <c r="BK40" s="260">
        <v>0</v>
      </c>
      <c r="BL40" s="260">
        <v>0</v>
      </c>
      <c r="BM40" s="260">
        <v>2</v>
      </c>
      <c r="BN40" s="260">
        <v>0</v>
      </c>
      <c r="BO40" s="260">
        <v>1</v>
      </c>
      <c r="BP40" s="260">
        <v>1</v>
      </c>
      <c r="BQ40" s="260">
        <v>0</v>
      </c>
      <c r="BR40" s="260">
        <v>0</v>
      </c>
      <c r="BS40" s="260">
        <v>0</v>
      </c>
      <c r="BT40" s="260">
        <v>0</v>
      </c>
      <c r="BU40" s="260">
        <v>0</v>
      </c>
      <c r="BV40" s="260">
        <v>0</v>
      </c>
      <c r="BW40" s="260">
        <v>0</v>
      </c>
      <c r="BX40" s="260">
        <v>0</v>
      </c>
      <c r="BY40" s="260">
        <v>1</v>
      </c>
      <c r="BZ40" s="260">
        <v>0</v>
      </c>
      <c r="CA40" s="260">
        <v>1</v>
      </c>
      <c r="CB40" s="260">
        <v>1</v>
      </c>
      <c r="CC40" s="260">
        <v>2</v>
      </c>
      <c r="CD40" s="260">
        <v>0</v>
      </c>
      <c r="CE40" s="260">
        <v>0</v>
      </c>
      <c r="CF40" s="260">
        <v>1</v>
      </c>
      <c r="CG40" s="260">
        <v>0</v>
      </c>
      <c r="CH40" s="260">
        <v>0</v>
      </c>
      <c r="CI40" s="260">
        <v>2</v>
      </c>
      <c r="CJ40" s="260">
        <v>2</v>
      </c>
      <c r="CK40" s="260">
        <v>0</v>
      </c>
      <c r="CL40" s="260">
        <v>4</v>
      </c>
      <c r="CM40" s="260">
        <v>6</v>
      </c>
      <c r="CN40" s="260">
        <v>0</v>
      </c>
      <c r="CO40" s="260">
        <v>0</v>
      </c>
    </row>
    <row r="41" spans="1:93" ht="33.75" customHeight="1">
      <c r="A41" s="257" t="s">
        <v>47</v>
      </c>
      <c r="B41" s="257" t="s">
        <v>41</v>
      </c>
      <c r="C41" s="257" t="s">
        <v>42</v>
      </c>
      <c r="D41" s="258">
        <v>877</v>
      </c>
      <c r="E41" s="258">
        <v>5</v>
      </c>
      <c r="F41" s="258">
        <v>177</v>
      </c>
      <c r="G41" s="258">
        <v>11</v>
      </c>
      <c r="H41" s="258">
        <v>0</v>
      </c>
      <c r="I41" s="258">
        <v>0</v>
      </c>
      <c r="J41" s="258">
        <v>0</v>
      </c>
      <c r="K41" s="258">
        <v>0</v>
      </c>
      <c r="L41" s="259">
        <v>1</v>
      </c>
      <c r="M41" s="259" t="s">
        <v>529</v>
      </c>
      <c r="N41" s="259">
        <v>13</v>
      </c>
      <c r="O41" s="259">
        <v>1</v>
      </c>
      <c r="P41" s="259">
        <v>0</v>
      </c>
      <c r="Q41" s="259">
        <v>4</v>
      </c>
      <c r="R41" s="259">
        <v>2</v>
      </c>
      <c r="S41" s="259">
        <v>0</v>
      </c>
      <c r="T41" s="259">
        <v>15</v>
      </c>
      <c r="U41" s="259">
        <v>0</v>
      </c>
      <c r="V41" s="259">
        <v>2</v>
      </c>
      <c r="W41" s="259">
        <v>0</v>
      </c>
      <c r="X41" s="259">
        <v>2</v>
      </c>
      <c r="Y41" s="259">
        <v>0</v>
      </c>
      <c r="Z41" s="259">
        <v>8</v>
      </c>
      <c r="AA41" s="259">
        <v>8</v>
      </c>
      <c r="AB41" s="259">
        <v>9</v>
      </c>
      <c r="AC41" s="259">
        <v>55</v>
      </c>
      <c r="AD41" s="259">
        <v>0</v>
      </c>
      <c r="AE41" s="259">
        <v>2</v>
      </c>
      <c r="AF41" s="259">
        <v>8</v>
      </c>
      <c r="AG41" s="259">
        <v>1</v>
      </c>
      <c r="AH41" s="259">
        <v>2</v>
      </c>
      <c r="AI41" s="259">
        <v>3</v>
      </c>
      <c r="AJ41" s="259">
        <v>0</v>
      </c>
      <c r="AK41" s="259">
        <v>12</v>
      </c>
      <c r="AL41" s="259">
        <v>10</v>
      </c>
      <c r="AM41" s="259">
        <v>0</v>
      </c>
      <c r="AN41" s="259">
        <v>1</v>
      </c>
      <c r="AO41" s="259">
        <v>3</v>
      </c>
      <c r="AP41" s="259">
        <v>0</v>
      </c>
      <c r="AQ41" s="259">
        <v>52</v>
      </c>
      <c r="AR41" s="259">
        <v>22</v>
      </c>
      <c r="AS41" s="259">
        <v>39</v>
      </c>
      <c r="AT41" s="259">
        <v>26</v>
      </c>
      <c r="AU41" s="259">
        <v>18</v>
      </c>
      <c r="AV41" s="259">
        <v>83</v>
      </c>
      <c r="AW41" s="259">
        <v>26</v>
      </c>
      <c r="AX41" s="259">
        <v>0</v>
      </c>
      <c r="AY41" s="259">
        <v>0</v>
      </c>
      <c r="AZ41" s="259">
        <v>9</v>
      </c>
      <c r="BA41" s="259">
        <v>4</v>
      </c>
      <c r="BB41" s="259">
        <v>0</v>
      </c>
      <c r="BC41" s="259">
        <v>44</v>
      </c>
      <c r="BD41" s="259">
        <v>2</v>
      </c>
      <c r="BE41" s="259">
        <v>1</v>
      </c>
      <c r="BF41" s="259">
        <v>0</v>
      </c>
      <c r="BG41" s="259">
        <v>0</v>
      </c>
      <c r="BH41" s="259">
        <v>9</v>
      </c>
      <c r="BI41" s="259">
        <v>0</v>
      </c>
      <c r="BJ41" s="259">
        <v>2</v>
      </c>
      <c r="BK41" s="259">
        <v>5</v>
      </c>
      <c r="BL41" s="259">
        <v>0</v>
      </c>
      <c r="BM41" s="259">
        <v>13</v>
      </c>
      <c r="BN41" s="259">
        <v>5</v>
      </c>
      <c r="BO41" s="259">
        <v>2</v>
      </c>
      <c r="BP41" s="259">
        <v>20</v>
      </c>
      <c r="BQ41" s="259">
        <v>0</v>
      </c>
      <c r="BR41" s="259">
        <v>2</v>
      </c>
      <c r="BS41" s="259">
        <v>2</v>
      </c>
      <c r="BT41" s="259">
        <v>0</v>
      </c>
      <c r="BU41" s="259">
        <v>1</v>
      </c>
      <c r="BV41" s="259">
        <v>3</v>
      </c>
      <c r="BW41" s="259">
        <v>0</v>
      </c>
      <c r="BX41" s="259">
        <v>0</v>
      </c>
      <c r="BY41" s="259">
        <v>3</v>
      </c>
      <c r="BZ41" s="259">
        <v>0</v>
      </c>
      <c r="CA41" s="259">
        <v>2</v>
      </c>
      <c r="CB41" s="259">
        <v>3</v>
      </c>
      <c r="CC41" s="259">
        <v>19</v>
      </c>
      <c r="CD41" s="259">
        <v>3</v>
      </c>
      <c r="CE41" s="259">
        <v>1</v>
      </c>
      <c r="CF41" s="259">
        <v>1</v>
      </c>
      <c r="CG41" s="259">
        <v>0</v>
      </c>
      <c r="CH41" s="259">
        <v>1</v>
      </c>
      <c r="CI41" s="259">
        <v>5</v>
      </c>
      <c r="CJ41" s="259">
        <v>23</v>
      </c>
      <c r="CK41" s="259">
        <v>2</v>
      </c>
      <c r="CL41" s="259">
        <v>33</v>
      </c>
      <c r="CM41" s="259">
        <v>24</v>
      </c>
      <c r="CN41" s="259">
        <v>11</v>
      </c>
      <c r="CO41" s="259">
        <v>1</v>
      </c>
    </row>
    <row r="42" spans="1:93" ht="33.75" customHeight="1">
      <c r="A42" s="255" t="s">
        <v>48</v>
      </c>
      <c r="B42" s="255" t="s">
        <v>41</v>
      </c>
      <c r="C42" s="255" t="s">
        <v>42</v>
      </c>
      <c r="D42" s="256">
        <v>1704</v>
      </c>
      <c r="E42" s="256">
        <v>18</v>
      </c>
      <c r="F42" s="256">
        <v>77</v>
      </c>
      <c r="G42" s="256">
        <v>7</v>
      </c>
      <c r="H42" s="256">
        <v>0</v>
      </c>
      <c r="I42" s="256">
        <v>0</v>
      </c>
      <c r="J42" s="256">
        <v>0</v>
      </c>
      <c r="K42" s="256">
        <v>0</v>
      </c>
      <c r="L42" s="260">
        <v>1</v>
      </c>
      <c r="M42" s="260" t="s">
        <v>529</v>
      </c>
      <c r="N42" s="260">
        <v>19</v>
      </c>
      <c r="O42" s="260">
        <v>1</v>
      </c>
      <c r="P42" s="260">
        <v>0</v>
      </c>
      <c r="Q42" s="260">
        <v>9</v>
      </c>
      <c r="R42" s="260">
        <v>7</v>
      </c>
      <c r="S42" s="260">
        <v>0</v>
      </c>
      <c r="T42" s="260">
        <v>17</v>
      </c>
      <c r="U42" s="260">
        <v>1</v>
      </c>
      <c r="V42" s="260">
        <v>2</v>
      </c>
      <c r="W42" s="260">
        <v>1</v>
      </c>
      <c r="X42" s="260">
        <v>3</v>
      </c>
      <c r="Y42" s="260">
        <v>1</v>
      </c>
      <c r="Z42" s="260">
        <v>9</v>
      </c>
      <c r="AA42" s="260">
        <v>6</v>
      </c>
      <c r="AB42" s="260">
        <v>1</v>
      </c>
      <c r="AC42" s="260">
        <v>83</v>
      </c>
      <c r="AD42" s="260">
        <v>6</v>
      </c>
      <c r="AE42" s="260">
        <v>10</v>
      </c>
      <c r="AF42" s="260">
        <v>32</v>
      </c>
      <c r="AG42" s="260">
        <v>6</v>
      </c>
      <c r="AH42" s="260">
        <v>8</v>
      </c>
      <c r="AI42" s="260">
        <v>11</v>
      </c>
      <c r="AJ42" s="260">
        <v>10</v>
      </c>
      <c r="AK42" s="260">
        <v>16</v>
      </c>
      <c r="AL42" s="260">
        <v>15</v>
      </c>
      <c r="AM42" s="260">
        <v>0</v>
      </c>
      <c r="AN42" s="260">
        <v>0</v>
      </c>
      <c r="AO42" s="260">
        <v>6</v>
      </c>
      <c r="AP42" s="260">
        <v>1</v>
      </c>
      <c r="AQ42" s="260">
        <v>193</v>
      </c>
      <c r="AR42" s="260">
        <v>45</v>
      </c>
      <c r="AS42" s="260">
        <v>56</v>
      </c>
      <c r="AT42" s="260">
        <v>79</v>
      </c>
      <c r="AU42" s="260">
        <v>63</v>
      </c>
      <c r="AV42" s="260">
        <v>106</v>
      </c>
      <c r="AW42" s="260">
        <v>101</v>
      </c>
      <c r="AX42" s="260">
        <v>2</v>
      </c>
      <c r="AY42" s="260">
        <v>0</v>
      </c>
      <c r="AZ42" s="260">
        <v>21</v>
      </c>
      <c r="BA42" s="260">
        <v>4</v>
      </c>
      <c r="BB42" s="260">
        <v>0</v>
      </c>
      <c r="BC42" s="260">
        <v>83</v>
      </c>
      <c r="BD42" s="260">
        <v>5</v>
      </c>
      <c r="BE42" s="260">
        <v>3</v>
      </c>
      <c r="BF42" s="260">
        <v>0</v>
      </c>
      <c r="BG42" s="260">
        <v>0</v>
      </c>
      <c r="BH42" s="260">
        <v>12</v>
      </c>
      <c r="BI42" s="260">
        <v>1</v>
      </c>
      <c r="BJ42" s="260">
        <v>6</v>
      </c>
      <c r="BK42" s="260">
        <v>2</v>
      </c>
      <c r="BL42" s="260">
        <v>6</v>
      </c>
      <c r="BM42" s="260">
        <v>32</v>
      </c>
      <c r="BN42" s="260">
        <v>6</v>
      </c>
      <c r="BO42" s="260">
        <v>11</v>
      </c>
      <c r="BP42" s="260">
        <v>48</v>
      </c>
      <c r="BQ42" s="260">
        <v>1</v>
      </c>
      <c r="BR42" s="260">
        <v>6</v>
      </c>
      <c r="BS42" s="260">
        <v>7</v>
      </c>
      <c r="BT42" s="260">
        <v>1</v>
      </c>
      <c r="BU42" s="260">
        <v>2</v>
      </c>
      <c r="BV42" s="260">
        <v>1</v>
      </c>
      <c r="BW42" s="260">
        <v>1</v>
      </c>
      <c r="BX42" s="260">
        <v>1</v>
      </c>
      <c r="BY42" s="260">
        <v>36</v>
      </c>
      <c r="BZ42" s="260">
        <v>3</v>
      </c>
      <c r="CA42" s="260">
        <v>17</v>
      </c>
      <c r="CB42" s="260">
        <v>13</v>
      </c>
      <c r="CC42" s="260">
        <v>42</v>
      </c>
      <c r="CD42" s="260">
        <v>12</v>
      </c>
      <c r="CE42" s="260">
        <v>15</v>
      </c>
      <c r="CF42" s="260">
        <v>8</v>
      </c>
      <c r="CG42" s="260">
        <v>3</v>
      </c>
      <c r="CH42" s="260">
        <v>0</v>
      </c>
      <c r="CI42" s="260">
        <v>34</v>
      </c>
      <c r="CJ42" s="260">
        <v>20</v>
      </c>
      <c r="CK42" s="260">
        <v>2</v>
      </c>
      <c r="CL42" s="260">
        <v>93</v>
      </c>
      <c r="CM42" s="260">
        <v>96</v>
      </c>
      <c r="CN42" s="260">
        <v>21</v>
      </c>
      <c r="CO42" s="260">
        <v>0</v>
      </c>
    </row>
    <row r="43" spans="1:93" ht="33.75" customHeight="1">
      <c r="A43" s="257" t="s">
        <v>49</v>
      </c>
      <c r="B43" s="257" t="s">
        <v>41</v>
      </c>
      <c r="C43" s="257" t="s">
        <v>42</v>
      </c>
      <c r="D43" s="258">
        <v>1544</v>
      </c>
      <c r="E43" s="258">
        <v>7</v>
      </c>
      <c r="F43" s="258">
        <v>172</v>
      </c>
      <c r="G43" s="258">
        <v>20</v>
      </c>
      <c r="H43" s="258">
        <v>1</v>
      </c>
      <c r="I43" s="258">
        <v>0</v>
      </c>
      <c r="J43" s="258">
        <v>0</v>
      </c>
      <c r="K43" s="258">
        <v>0</v>
      </c>
      <c r="L43" s="259">
        <v>7</v>
      </c>
      <c r="M43" s="259" t="s">
        <v>529</v>
      </c>
      <c r="N43" s="259">
        <v>26</v>
      </c>
      <c r="O43" s="259">
        <v>1</v>
      </c>
      <c r="P43" s="259">
        <v>0</v>
      </c>
      <c r="Q43" s="259">
        <v>7</v>
      </c>
      <c r="R43" s="259">
        <v>8</v>
      </c>
      <c r="S43" s="259">
        <v>2</v>
      </c>
      <c r="T43" s="259">
        <v>23</v>
      </c>
      <c r="U43" s="259">
        <v>1</v>
      </c>
      <c r="V43" s="259">
        <v>3</v>
      </c>
      <c r="W43" s="259">
        <v>2</v>
      </c>
      <c r="X43" s="259">
        <v>0</v>
      </c>
      <c r="Y43" s="259">
        <v>0</v>
      </c>
      <c r="Z43" s="259">
        <v>4</v>
      </c>
      <c r="AA43" s="259">
        <v>11</v>
      </c>
      <c r="AB43" s="259">
        <v>1</v>
      </c>
      <c r="AC43" s="259">
        <v>58</v>
      </c>
      <c r="AD43" s="259">
        <v>0</v>
      </c>
      <c r="AE43" s="259">
        <v>4</v>
      </c>
      <c r="AF43" s="259">
        <v>14</v>
      </c>
      <c r="AG43" s="259">
        <v>3</v>
      </c>
      <c r="AH43" s="259">
        <v>1</v>
      </c>
      <c r="AI43" s="259">
        <v>12</v>
      </c>
      <c r="AJ43" s="259">
        <v>4</v>
      </c>
      <c r="AK43" s="259">
        <v>9</v>
      </c>
      <c r="AL43" s="259">
        <v>19</v>
      </c>
      <c r="AM43" s="259">
        <v>1</v>
      </c>
      <c r="AN43" s="259">
        <v>0</v>
      </c>
      <c r="AO43" s="259">
        <v>4</v>
      </c>
      <c r="AP43" s="259">
        <v>2</v>
      </c>
      <c r="AQ43" s="259">
        <v>109</v>
      </c>
      <c r="AR43" s="259">
        <v>19</v>
      </c>
      <c r="AS43" s="259">
        <v>51</v>
      </c>
      <c r="AT43" s="259">
        <v>64</v>
      </c>
      <c r="AU43" s="259">
        <v>30</v>
      </c>
      <c r="AV43" s="259">
        <v>156</v>
      </c>
      <c r="AW43" s="259">
        <v>53</v>
      </c>
      <c r="AX43" s="259">
        <v>1</v>
      </c>
      <c r="AY43" s="259">
        <v>0</v>
      </c>
      <c r="AZ43" s="259">
        <v>9</v>
      </c>
      <c r="BA43" s="259">
        <v>2</v>
      </c>
      <c r="BB43" s="259">
        <v>1</v>
      </c>
      <c r="BC43" s="259">
        <v>106</v>
      </c>
      <c r="BD43" s="259">
        <v>12</v>
      </c>
      <c r="BE43" s="259">
        <v>1</v>
      </c>
      <c r="BF43" s="259">
        <v>0</v>
      </c>
      <c r="BG43" s="259">
        <v>1</v>
      </c>
      <c r="BH43" s="259">
        <v>11</v>
      </c>
      <c r="BI43" s="259">
        <v>1</v>
      </c>
      <c r="BJ43" s="259">
        <v>7</v>
      </c>
      <c r="BK43" s="259">
        <v>2</v>
      </c>
      <c r="BL43" s="259">
        <v>3</v>
      </c>
      <c r="BM43" s="259">
        <v>39</v>
      </c>
      <c r="BN43" s="259">
        <v>11</v>
      </c>
      <c r="BO43" s="259">
        <v>3</v>
      </c>
      <c r="BP43" s="259">
        <v>41</v>
      </c>
      <c r="BQ43" s="259">
        <v>1</v>
      </c>
      <c r="BR43" s="259">
        <v>1</v>
      </c>
      <c r="BS43" s="259">
        <v>2</v>
      </c>
      <c r="BT43" s="259">
        <v>3</v>
      </c>
      <c r="BU43" s="259">
        <v>2</v>
      </c>
      <c r="BV43" s="259">
        <v>3</v>
      </c>
      <c r="BW43" s="259">
        <v>3</v>
      </c>
      <c r="BX43" s="259">
        <v>0</v>
      </c>
      <c r="BY43" s="259">
        <v>15</v>
      </c>
      <c r="BZ43" s="259">
        <v>6</v>
      </c>
      <c r="CA43" s="259">
        <v>15</v>
      </c>
      <c r="CB43" s="259">
        <v>27</v>
      </c>
      <c r="CC43" s="259">
        <v>40</v>
      </c>
      <c r="CD43" s="259">
        <v>8</v>
      </c>
      <c r="CE43" s="259">
        <v>9</v>
      </c>
      <c r="CF43" s="259">
        <v>5</v>
      </c>
      <c r="CG43" s="259">
        <v>3</v>
      </c>
      <c r="CH43" s="259">
        <v>0</v>
      </c>
      <c r="CI43" s="259">
        <v>25</v>
      </c>
      <c r="CJ43" s="259">
        <v>42</v>
      </c>
      <c r="CK43" s="259">
        <v>2</v>
      </c>
      <c r="CL43" s="259">
        <v>70</v>
      </c>
      <c r="CM43" s="259">
        <v>91</v>
      </c>
      <c r="CN43" s="259">
        <v>11</v>
      </c>
      <c r="CO43" s="259">
        <v>0</v>
      </c>
    </row>
    <row r="44" spans="1:93" ht="33.75" customHeight="1">
      <c r="A44" s="255" t="s">
        <v>50</v>
      </c>
      <c r="B44" s="255" t="s">
        <v>41</v>
      </c>
      <c r="C44" s="255" t="s">
        <v>42</v>
      </c>
      <c r="D44" s="256">
        <v>181</v>
      </c>
      <c r="E44" s="256">
        <v>3</v>
      </c>
      <c r="F44" s="256">
        <v>28</v>
      </c>
      <c r="G44" s="256">
        <v>5</v>
      </c>
      <c r="H44" s="256">
        <v>0</v>
      </c>
      <c r="I44" s="256">
        <v>0</v>
      </c>
      <c r="J44" s="256">
        <v>0</v>
      </c>
      <c r="K44" s="256">
        <v>0</v>
      </c>
      <c r="L44" s="260">
        <v>0</v>
      </c>
      <c r="M44" s="260" t="s">
        <v>529</v>
      </c>
      <c r="N44" s="260">
        <v>2</v>
      </c>
      <c r="O44" s="260" t="s">
        <v>529</v>
      </c>
      <c r="P44" s="260">
        <v>0</v>
      </c>
      <c r="Q44" s="260">
        <v>0</v>
      </c>
      <c r="R44" s="260">
        <v>2</v>
      </c>
      <c r="S44" s="260">
        <v>0</v>
      </c>
      <c r="T44" s="260">
        <v>5</v>
      </c>
      <c r="U44" s="260">
        <v>0</v>
      </c>
      <c r="V44" s="260">
        <v>0</v>
      </c>
      <c r="W44" s="260">
        <v>0</v>
      </c>
      <c r="X44" s="260">
        <v>1</v>
      </c>
      <c r="Y44" s="260">
        <v>0</v>
      </c>
      <c r="Z44" s="260">
        <v>0</v>
      </c>
      <c r="AA44" s="260">
        <v>0</v>
      </c>
      <c r="AB44" s="260">
        <v>0</v>
      </c>
      <c r="AC44" s="260">
        <v>3</v>
      </c>
      <c r="AD44" s="260">
        <v>0</v>
      </c>
      <c r="AE44" s="260">
        <v>0</v>
      </c>
      <c r="AF44" s="260">
        <v>1</v>
      </c>
      <c r="AG44" s="260">
        <v>1</v>
      </c>
      <c r="AH44" s="260">
        <v>1</v>
      </c>
      <c r="AI44" s="260">
        <v>0</v>
      </c>
      <c r="AJ44" s="260">
        <v>0</v>
      </c>
      <c r="AK44" s="260">
        <v>6</v>
      </c>
      <c r="AL44" s="260">
        <v>4</v>
      </c>
      <c r="AM44" s="260">
        <v>0</v>
      </c>
      <c r="AN44" s="260">
        <v>0</v>
      </c>
      <c r="AO44" s="260">
        <v>0</v>
      </c>
      <c r="AP44" s="260">
        <v>0</v>
      </c>
      <c r="AQ44" s="260">
        <v>8</v>
      </c>
      <c r="AR44" s="260">
        <v>2</v>
      </c>
      <c r="AS44" s="260">
        <v>6</v>
      </c>
      <c r="AT44" s="260">
        <v>11</v>
      </c>
      <c r="AU44" s="260">
        <v>2</v>
      </c>
      <c r="AV44" s="260">
        <v>17</v>
      </c>
      <c r="AW44" s="260">
        <v>11</v>
      </c>
      <c r="AX44" s="260">
        <v>0</v>
      </c>
      <c r="AY44" s="260">
        <v>0</v>
      </c>
      <c r="AZ44" s="260">
        <v>1</v>
      </c>
      <c r="BA44" s="260">
        <v>1</v>
      </c>
      <c r="BB44" s="260">
        <v>1</v>
      </c>
      <c r="BC44" s="260">
        <v>8</v>
      </c>
      <c r="BD44" s="260">
        <v>0</v>
      </c>
      <c r="BE44" s="260">
        <v>0</v>
      </c>
      <c r="BF44" s="260">
        <v>0</v>
      </c>
      <c r="BG44" s="260">
        <v>1</v>
      </c>
      <c r="BH44" s="260">
        <v>0</v>
      </c>
      <c r="BI44" s="260">
        <v>0</v>
      </c>
      <c r="BJ44" s="260">
        <v>1</v>
      </c>
      <c r="BK44" s="260">
        <v>2</v>
      </c>
      <c r="BL44" s="260">
        <v>0</v>
      </c>
      <c r="BM44" s="260">
        <v>1</v>
      </c>
      <c r="BN44" s="260">
        <v>3</v>
      </c>
      <c r="BO44" s="260">
        <v>1</v>
      </c>
      <c r="BP44" s="260">
        <v>2</v>
      </c>
      <c r="BQ44" s="260">
        <v>0</v>
      </c>
      <c r="BR44" s="260">
        <v>0</v>
      </c>
      <c r="BS44" s="260">
        <v>1</v>
      </c>
      <c r="BT44" s="260">
        <v>1</v>
      </c>
      <c r="BU44" s="260">
        <v>1</v>
      </c>
      <c r="BV44" s="260">
        <v>0</v>
      </c>
      <c r="BW44" s="260">
        <v>1</v>
      </c>
      <c r="BX44" s="260">
        <v>0</v>
      </c>
      <c r="BY44" s="260">
        <v>3</v>
      </c>
      <c r="BZ44" s="260">
        <v>0</v>
      </c>
      <c r="CA44" s="260">
        <v>8</v>
      </c>
      <c r="CB44" s="260">
        <v>1</v>
      </c>
      <c r="CC44" s="260">
        <v>2</v>
      </c>
      <c r="CD44" s="260">
        <v>0</v>
      </c>
      <c r="CE44" s="260">
        <v>0</v>
      </c>
      <c r="CF44" s="260">
        <v>0</v>
      </c>
      <c r="CG44" s="260">
        <v>0</v>
      </c>
      <c r="CH44" s="260">
        <v>0</v>
      </c>
      <c r="CI44" s="260">
        <v>4</v>
      </c>
      <c r="CJ44" s="260">
        <v>8</v>
      </c>
      <c r="CK44" s="260">
        <v>1</v>
      </c>
      <c r="CL44" s="260">
        <v>4</v>
      </c>
      <c r="CM44" s="260">
        <v>4</v>
      </c>
      <c r="CN44" s="260">
        <v>1</v>
      </c>
      <c r="CO44" s="260">
        <v>0</v>
      </c>
    </row>
    <row r="45" spans="1:93" ht="33.75" customHeight="1">
      <c r="A45" s="257" t="s">
        <v>51</v>
      </c>
      <c r="B45" s="257" t="s">
        <v>41</v>
      </c>
      <c r="C45" s="257" t="s">
        <v>42</v>
      </c>
      <c r="D45" s="258">
        <v>600</v>
      </c>
      <c r="E45" s="258">
        <v>5</v>
      </c>
      <c r="F45" s="258">
        <v>47</v>
      </c>
      <c r="G45" s="258">
        <v>3</v>
      </c>
      <c r="H45" s="258">
        <v>1</v>
      </c>
      <c r="I45" s="258">
        <v>0</v>
      </c>
      <c r="J45" s="258">
        <v>0</v>
      </c>
      <c r="K45" s="258">
        <v>0</v>
      </c>
      <c r="L45" s="259">
        <v>0</v>
      </c>
      <c r="M45" s="259" t="s">
        <v>529</v>
      </c>
      <c r="N45" s="259">
        <v>7</v>
      </c>
      <c r="O45" s="259" t="s">
        <v>529</v>
      </c>
      <c r="P45" s="259">
        <v>0</v>
      </c>
      <c r="Q45" s="259">
        <v>1</v>
      </c>
      <c r="R45" s="259">
        <v>1</v>
      </c>
      <c r="S45" s="259">
        <v>1</v>
      </c>
      <c r="T45" s="259">
        <v>5</v>
      </c>
      <c r="U45" s="259">
        <v>1</v>
      </c>
      <c r="V45" s="259">
        <v>0</v>
      </c>
      <c r="W45" s="259">
        <v>0</v>
      </c>
      <c r="X45" s="259">
        <v>1</v>
      </c>
      <c r="Y45" s="259">
        <v>0</v>
      </c>
      <c r="Z45" s="259">
        <v>1</v>
      </c>
      <c r="AA45" s="259">
        <v>1</v>
      </c>
      <c r="AB45" s="259">
        <v>0</v>
      </c>
      <c r="AC45" s="259">
        <v>18</v>
      </c>
      <c r="AD45" s="259">
        <v>1</v>
      </c>
      <c r="AE45" s="259">
        <v>1</v>
      </c>
      <c r="AF45" s="259">
        <v>7</v>
      </c>
      <c r="AG45" s="259">
        <v>2</v>
      </c>
      <c r="AH45" s="259">
        <v>3</v>
      </c>
      <c r="AI45" s="259">
        <v>2</v>
      </c>
      <c r="AJ45" s="259">
        <v>1</v>
      </c>
      <c r="AK45" s="259">
        <v>2</v>
      </c>
      <c r="AL45" s="259">
        <v>3</v>
      </c>
      <c r="AM45" s="259">
        <v>2</v>
      </c>
      <c r="AN45" s="259">
        <v>0</v>
      </c>
      <c r="AO45" s="259">
        <v>0</v>
      </c>
      <c r="AP45" s="259">
        <v>0</v>
      </c>
      <c r="AQ45" s="259">
        <v>57</v>
      </c>
      <c r="AR45" s="259">
        <v>15</v>
      </c>
      <c r="AS45" s="259">
        <v>30</v>
      </c>
      <c r="AT45" s="259">
        <v>12</v>
      </c>
      <c r="AU45" s="259">
        <v>15</v>
      </c>
      <c r="AV45" s="259">
        <v>50</v>
      </c>
      <c r="AW45" s="259">
        <v>41</v>
      </c>
      <c r="AX45" s="259">
        <v>0</v>
      </c>
      <c r="AY45" s="259">
        <v>0</v>
      </c>
      <c r="AZ45" s="259">
        <v>2</v>
      </c>
      <c r="BA45" s="259">
        <v>1</v>
      </c>
      <c r="BB45" s="259">
        <v>3</v>
      </c>
      <c r="BC45" s="259">
        <v>36</v>
      </c>
      <c r="BD45" s="259">
        <v>2</v>
      </c>
      <c r="BE45" s="259">
        <v>0</v>
      </c>
      <c r="BF45" s="259">
        <v>0</v>
      </c>
      <c r="BG45" s="259">
        <v>0</v>
      </c>
      <c r="BH45" s="259">
        <v>4</v>
      </c>
      <c r="BI45" s="259">
        <v>2</v>
      </c>
      <c r="BJ45" s="259">
        <v>1</v>
      </c>
      <c r="BK45" s="259">
        <v>1</v>
      </c>
      <c r="BL45" s="259">
        <v>0</v>
      </c>
      <c r="BM45" s="259">
        <v>17</v>
      </c>
      <c r="BN45" s="259">
        <v>3</v>
      </c>
      <c r="BO45" s="259">
        <v>4</v>
      </c>
      <c r="BP45" s="259">
        <v>20</v>
      </c>
      <c r="BQ45" s="259">
        <v>1</v>
      </c>
      <c r="BR45" s="259">
        <v>1</v>
      </c>
      <c r="BS45" s="259">
        <v>4</v>
      </c>
      <c r="BT45" s="259">
        <v>0</v>
      </c>
      <c r="BU45" s="259">
        <v>1</v>
      </c>
      <c r="BV45" s="259">
        <v>1</v>
      </c>
      <c r="BW45" s="259">
        <v>0</v>
      </c>
      <c r="BX45" s="259">
        <v>2</v>
      </c>
      <c r="BY45" s="259">
        <v>9</v>
      </c>
      <c r="BZ45" s="259">
        <v>1</v>
      </c>
      <c r="CA45" s="259">
        <v>3</v>
      </c>
      <c r="CB45" s="259">
        <v>4</v>
      </c>
      <c r="CC45" s="259">
        <v>15</v>
      </c>
      <c r="CD45" s="259">
        <v>2</v>
      </c>
      <c r="CE45" s="259">
        <v>6</v>
      </c>
      <c r="CF45" s="259">
        <v>2</v>
      </c>
      <c r="CG45" s="259">
        <v>0</v>
      </c>
      <c r="CH45" s="259">
        <v>0</v>
      </c>
      <c r="CI45" s="259">
        <v>16</v>
      </c>
      <c r="CJ45" s="259">
        <v>11</v>
      </c>
      <c r="CK45" s="259">
        <v>0</v>
      </c>
      <c r="CL45" s="259">
        <v>34</v>
      </c>
      <c r="CM45" s="259">
        <v>47</v>
      </c>
      <c r="CN45" s="259">
        <v>7</v>
      </c>
      <c r="CO45" s="259">
        <v>0</v>
      </c>
    </row>
    <row r="46" spans="1:93" ht="33.75" customHeight="1">
      <c r="A46" s="255" t="s">
        <v>52</v>
      </c>
      <c r="B46" s="255" t="s">
        <v>41</v>
      </c>
      <c r="C46" s="255" t="s">
        <v>42</v>
      </c>
      <c r="D46" s="256">
        <v>587</v>
      </c>
      <c r="E46" s="256">
        <v>2</v>
      </c>
      <c r="F46" s="256">
        <v>75</v>
      </c>
      <c r="G46" s="256">
        <v>15</v>
      </c>
      <c r="H46" s="256">
        <v>1</v>
      </c>
      <c r="I46" s="256">
        <v>0</v>
      </c>
      <c r="J46" s="256">
        <v>0</v>
      </c>
      <c r="K46" s="256">
        <v>0</v>
      </c>
      <c r="L46" s="260">
        <v>0</v>
      </c>
      <c r="M46" s="260" t="s">
        <v>529</v>
      </c>
      <c r="N46" s="260">
        <v>9</v>
      </c>
      <c r="O46" s="260" t="s">
        <v>529</v>
      </c>
      <c r="P46" s="260">
        <v>0</v>
      </c>
      <c r="Q46" s="260">
        <v>7</v>
      </c>
      <c r="R46" s="260">
        <v>3</v>
      </c>
      <c r="S46" s="260">
        <v>0</v>
      </c>
      <c r="T46" s="260">
        <v>9</v>
      </c>
      <c r="U46" s="260">
        <v>0</v>
      </c>
      <c r="V46" s="260">
        <v>2</v>
      </c>
      <c r="W46" s="260">
        <v>0</v>
      </c>
      <c r="X46" s="260">
        <v>2</v>
      </c>
      <c r="Y46" s="260">
        <v>0</v>
      </c>
      <c r="Z46" s="260">
        <v>5</v>
      </c>
      <c r="AA46" s="260">
        <v>3</v>
      </c>
      <c r="AB46" s="260">
        <v>0</v>
      </c>
      <c r="AC46" s="260">
        <v>12</v>
      </c>
      <c r="AD46" s="260">
        <v>0</v>
      </c>
      <c r="AE46" s="260">
        <v>1</v>
      </c>
      <c r="AF46" s="260">
        <v>6</v>
      </c>
      <c r="AG46" s="260">
        <v>0</v>
      </c>
      <c r="AH46" s="260">
        <v>0</v>
      </c>
      <c r="AI46" s="260">
        <v>1</v>
      </c>
      <c r="AJ46" s="260">
        <v>1</v>
      </c>
      <c r="AK46" s="260">
        <v>1</v>
      </c>
      <c r="AL46" s="260">
        <v>7</v>
      </c>
      <c r="AM46" s="260">
        <v>0</v>
      </c>
      <c r="AN46" s="260">
        <v>0</v>
      </c>
      <c r="AO46" s="260">
        <v>2</v>
      </c>
      <c r="AP46" s="260">
        <v>0</v>
      </c>
      <c r="AQ46" s="260">
        <v>52</v>
      </c>
      <c r="AR46" s="260">
        <v>12</v>
      </c>
      <c r="AS46" s="260">
        <v>19</v>
      </c>
      <c r="AT46" s="260">
        <v>29</v>
      </c>
      <c r="AU46" s="260">
        <v>16</v>
      </c>
      <c r="AV46" s="260">
        <v>50</v>
      </c>
      <c r="AW46" s="260">
        <v>23</v>
      </c>
      <c r="AX46" s="260">
        <v>1</v>
      </c>
      <c r="AY46" s="260">
        <v>0</v>
      </c>
      <c r="AZ46" s="260">
        <v>8</v>
      </c>
      <c r="BA46" s="260">
        <v>0</v>
      </c>
      <c r="BB46" s="260">
        <v>1</v>
      </c>
      <c r="BC46" s="260">
        <v>33</v>
      </c>
      <c r="BD46" s="260">
        <v>1</v>
      </c>
      <c r="BE46" s="260">
        <v>0</v>
      </c>
      <c r="BF46" s="260">
        <v>0</v>
      </c>
      <c r="BG46" s="260">
        <v>0</v>
      </c>
      <c r="BH46" s="260">
        <v>4</v>
      </c>
      <c r="BI46" s="260">
        <v>1</v>
      </c>
      <c r="BJ46" s="260">
        <v>3</v>
      </c>
      <c r="BK46" s="260">
        <v>1</v>
      </c>
      <c r="BL46" s="260">
        <v>1</v>
      </c>
      <c r="BM46" s="260">
        <v>10</v>
      </c>
      <c r="BN46" s="260">
        <v>1</v>
      </c>
      <c r="BO46" s="260">
        <v>2</v>
      </c>
      <c r="BP46" s="260">
        <v>16</v>
      </c>
      <c r="BQ46" s="260">
        <v>2</v>
      </c>
      <c r="BR46" s="260">
        <v>0</v>
      </c>
      <c r="BS46" s="260">
        <v>1</v>
      </c>
      <c r="BT46" s="260">
        <v>0</v>
      </c>
      <c r="BU46" s="260">
        <v>0</v>
      </c>
      <c r="BV46" s="260">
        <v>0</v>
      </c>
      <c r="BW46" s="260">
        <v>1</v>
      </c>
      <c r="BX46" s="260">
        <v>0</v>
      </c>
      <c r="BY46" s="260">
        <v>9</v>
      </c>
      <c r="BZ46" s="260">
        <v>2</v>
      </c>
      <c r="CA46" s="260">
        <v>7</v>
      </c>
      <c r="CB46" s="260">
        <v>6</v>
      </c>
      <c r="CC46" s="260">
        <v>5</v>
      </c>
      <c r="CD46" s="260">
        <v>3</v>
      </c>
      <c r="CE46" s="260">
        <v>1</v>
      </c>
      <c r="CF46" s="260">
        <v>0</v>
      </c>
      <c r="CG46" s="260">
        <v>1</v>
      </c>
      <c r="CH46" s="260">
        <v>0</v>
      </c>
      <c r="CI46" s="260">
        <v>14</v>
      </c>
      <c r="CJ46" s="260">
        <v>19</v>
      </c>
      <c r="CK46" s="260">
        <v>0</v>
      </c>
      <c r="CL46" s="260">
        <v>34</v>
      </c>
      <c r="CM46" s="260">
        <v>31</v>
      </c>
      <c r="CN46" s="260">
        <v>3</v>
      </c>
      <c r="CO46" s="260">
        <v>0</v>
      </c>
    </row>
    <row r="47" spans="1:93" ht="33.75" customHeight="1">
      <c r="A47" s="257" t="s">
        <v>53</v>
      </c>
      <c r="B47" s="257" t="s">
        <v>41</v>
      </c>
      <c r="C47" s="257" t="s">
        <v>42</v>
      </c>
      <c r="D47" s="258">
        <v>1502</v>
      </c>
      <c r="E47" s="258">
        <v>8</v>
      </c>
      <c r="F47" s="258">
        <v>79</v>
      </c>
      <c r="G47" s="258">
        <v>2</v>
      </c>
      <c r="H47" s="258">
        <v>11</v>
      </c>
      <c r="I47" s="258">
        <v>0</v>
      </c>
      <c r="J47" s="258">
        <v>1</v>
      </c>
      <c r="K47" s="258">
        <v>0</v>
      </c>
      <c r="L47" s="259">
        <v>0</v>
      </c>
      <c r="M47" s="259" t="s">
        <v>529</v>
      </c>
      <c r="N47" s="259">
        <v>29</v>
      </c>
      <c r="O47" s="259">
        <v>2</v>
      </c>
      <c r="P47" s="259">
        <v>0</v>
      </c>
      <c r="Q47" s="259">
        <v>7</v>
      </c>
      <c r="R47" s="259">
        <v>5</v>
      </c>
      <c r="S47" s="259">
        <v>0</v>
      </c>
      <c r="T47" s="259">
        <v>8</v>
      </c>
      <c r="U47" s="259">
        <v>1</v>
      </c>
      <c r="V47" s="259">
        <v>3</v>
      </c>
      <c r="W47" s="259">
        <v>5</v>
      </c>
      <c r="X47" s="259">
        <v>3</v>
      </c>
      <c r="Y47" s="259">
        <v>0</v>
      </c>
      <c r="Z47" s="259">
        <v>2</v>
      </c>
      <c r="AA47" s="259">
        <v>6</v>
      </c>
      <c r="AB47" s="259">
        <v>2</v>
      </c>
      <c r="AC47" s="259">
        <v>51</v>
      </c>
      <c r="AD47" s="259">
        <v>1</v>
      </c>
      <c r="AE47" s="259">
        <v>5</v>
      </c>
      <c r="AF47" s="259">
        <v>14</v>
      </c>
      <c r="AG47" s="259">
        <v>0</v>
      </c>
      <c r="AH47" s="259">
        <v>13</v>
      </c>
      <c r="AI47" s="259">
        <v>11</v>
      </c>
      <c r="AJ47" s="259">
        <v>4</v>
      </c>
      <c r="AK47" s="259">
        <v>18</v>
      </c>
      <c r="AL47" s="259">
        <v>15</v>
      </c>
      <c r="AM47" s="259">
        <v>1</v>
      </c>
      <c r="AN47" s="259">
        <v>1</v>
      </c>
      <c r="AO47" s="259">
        <v>2</v>
      </c>
      <c r="AP47" s="259">
        <v>0</v>
      </c>
      <c r="AQ47" s="259">
        <v>125</v>
      </c>
      <c r="AR47" s="259">
        <v>27</v>
      </c>
      <c r="AS47" s="259">
        <v>38</v>
      </c>
      <c r="AT47" s="259">
        <v>38</v>
      </c>
      <c r="AU47" s="259">
        <v>46</v>
      </c>
      <c r="AV47" s="259">
        <v>134</v>
      </c>
      <c r="AW47" s="259">
        <v>37</v>
      </c>
      <c r="AX47" s="259">
        <v>9</v>
      </c>
      <c r="AY47" s="259">
        <v>0</v>
      </c>
      <c r="AZ47" s="259">
        <v>15</v>
      </c>
      <c r="BA47" s="259">
        <v>1</v>
      </c>
      <c r="BB47" s="259">
        <v>17</v>
      </c>
      <c r="BC47" s="259">
        <v>138</v>
      </c>
      <c r="BD47" s="259">
        <v>3</v>
      </c>
      <c r="BE47" s="259">
        <v>0</v>
      </c>
      <c r="BF47" s="259">
        <v>0</v>
      </c>
      <c r="BG47" s="259">
        <v>0</v>
      </c>
      <c r="BH47" s="259">
        <v>15</v>
      </c>
      <c r="BI47" s="259">
        <v>1</v>
      </c>
      <c r="BJ47" s="259">
        <v>5</v>
      </c>
      <c r="BK47" s="259">
        <v>0</v>
      </c>
      <c r="BL47" s="259">
        <v>4</v>
      </c>
      <c r="BM47" s="259">
        <v>46</v>
      </c>
      <c r="BN47" s="259">
        <v>13</v>
      </c>
      <c r="BO47" s="259">
        <v>12</v>
      </c>
      <c r="BP47" s="259">
        <v>54</v>
      </c>
      <c r="BQ47" s="259">
        <v>3</v>
      </c>
      <c r="BR47" s="259">
        <v>4</v>
      </c>
      <c r="BS47" s="259">
        <v>7</v>
      </c>
      <c r="BT47" s="259">
        <v>1</v>
      </c>
      <c r="BU47" s="259">
        <v>2</v>
      </c>
      <c r="BV47" s="259">
        <v>7</v>
      </c>
      <c r="BW47" s="259">
        <v>6</v>
      </c>
      <c r="BX47" s="259">
        <v>0</v>
      </c>
      <c r="BY47" s="259">
        <v>16</v>
      </c>
      <c r="BZ47" s="259">
        <v>4</v>
      </c>
      <c r="CA47" s="259">
        <v>8</v>
      </c>
      <c r="CB47" s="259">
        <v>12</v>
      </c>
      <c r="CC47" s="259">
        <v>30</v>
      </c>
      <c r="CD47" s="259">
        <v>4</v>
      </c>
      <c r="CE47" s="259">
        <v>7</v>
      </c>
      <c r="CF47" s="259">
        <v>3</v>
      </c>
      <c r="CG47" s="259">
        <v>2</v>
      </c>
      <c r="CH47" s="259">
        <v>0</v>
      </c>
      <c r="CI47" s="259">
        <v>41</v>
      </c>
      <c r="CJ47" s="259">
        <v>32</v>
      </c>
      <c r="CK47" s="259">
        <v>1</v>
      </c>
      <c r="CL47" s="259">
        <v>104</v>
      </c>
      <c r="CM47" s="259">
        <v>103</v>
      </c>
      <c r="CN47" s="259">
        <v>17</v>
      </c>
      <c r="CO47" s="259">
        <v>0</v>
      </c>
    </row>
    <row r="48" spans="1:93" ht="33.75" customHeight="1">
      <c r="A48" s="255" t="s">
        <v>54</v>
      </c>
      <c r="B48" s="255" t="s">
        <v>41</v>
      </c>
      <c r="C48" s="255" t="s">
        <v>42</v>
      </c>
      <c r="D48" s="256">
        <v>307</v>
      </c>
      <c r="E48" s="256">
        <v>0</v>
      </c>
      <c r="F48" s="256">
        <v>29</v>
      </c>
      <c r="G48" s="256">
        <v>5</v>
      </c>
      <c r="H48" s="256">
        <v>0</v>
      </c>
      <c r="I48" s="256">
        <v>0</v>
      </c>
      <c r="J48" s="256">
        <v>0</v>
      </c>
      <c r="K48" s="256">
        <v>0</v>
      </c>
      <c r="L48" s="260">
        <v>0</v>
      </c>
      <c r="M48" s="260" t="s">
        <v>529</v>
      </c>
      <c r="N48" s="260">
        <v>3</v>
      </c>
      <c r="O48" s="260" t="s">
        <v>529</v>
      </c>
      <c r="P48" s="260">
        <v>0</v>
      </c>
      <c r="Q48" s="260">
        <v>1</v>
      </c>
      <c r="R48" s="260">
        <v>2</v>
      </c>
      <c r="S48" s="260">
        <v>0</v>
      </c>
      <c r="T48" s="260">
        <v>5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1</v>
      </c>
      <c r="AB48" s="260">
        <v>0</v>
      </c>
      <c r="AC48" s="260">
        <v>7</v>
      </c>
      <c r="AD48" s="260">
        <v>1</v>
      </c>
      <c r="AE48" s="260">
        <v>1</v>
      </c>
      <c r="AF48" s="260">
        <v>1</v>
      </c>
      <c r="AG48" s="260">
        <v>0</v>
      </c>
      <c r="AH48" s="260">
        <v>1</v>
      </c>
      <c r="AI48" s="260">
        <v>3</v>
      </c>
      <c r="AJ48" s="260">
        <v>0</v>
      </c>
      <c r="AK48" s="260">
        <v>3</v>
      </c>
      <c r="AL48" s="260">
        <v>1</v>
      </c>
      <c r="AM48" s="260">
        <v>0</v>
      </c>
      <c r="AN48" s="260">
        <v>0</v>
      </c>
      <c r="AO48" s="260">
        <v>0</v>
      </c>
      <c r="AP48" s="260">
        <v>0</v>
      </c>
      <c r="AQ48" s="260">
        <v>41</v>
      </c>
      <c r="AR48" s="260">
        <v>6</v>
      </c>
      <c r="AS48" s="260">
        <v>10</v>
      </c>
      <c r="AT48" s="260">
        <v>11</v>
      </c>
      <c r="AU48" s="260">
        <v>3</v>
      </c>
      <c r="AV48" s="260">
        <v>29</v>
      </c>
      <c r="AW48" s="260">
        <v>23</v>
      </c>
      <c r="AX48" s="260">
        <v>0</v>
      </c>
      <c r="AY48" s="260">
        <v>0</v>
      </c>
      <c r="AZ48" s="260">
        <v>3</v>
      </c>
      <c r="BA48" s="260">
        <v>0</v>
      </c>
      <c r="BB48" s="260">
        <v>1</v>
      </c>
      <c r="BC48" s="260">
        <v>12</v>
      </c>
      <c r="BD48" s="260">
        <v>0</v>
      </c>
      <c r="BE48" s="260">
        <v>0</v>
      </c>
      <c r="BF48" s="260">
        <v>0</v>
      </c>
      <c r="BG48" s="260">
        <v>0</v>
      </c>
      <c r="BH48" s="260">
        <v>2</v>
      </c>
      <c r="BI48" s="260">
        <v>0</v>
      </c>
      <c r="BJ48" s="260">
        <v>1</v>
      </c>
      <c r="BK48" s="260">
        <v>2</v>
      </c>
      <c r="BL48" s="260">
        <v>0</v>
      </c>
      <c r="BM48" s="260">
        <v>4</v>
      </c>
      <c r="BN48" s="260">
        <v>0</v>
      </c>
      <c r="BO48" s="260">
        <v>2</v>
      </c>
      <c r="BP48" s="260">
        <v>5</v>
      </c>
      <c r="BQ48" s="260">
        <v>0</v>
      </c>
      <c r="BR48" s="260">
        <v>0</v>
      </c>
      <c r="BS48" s="260">
        <v>2</v>
      </c>
      <c r="BT48" s="260">
        <v>1</v>
      </c>
      <c r="BU48" s="260">
        <v>1</v>
      </c>
      <c r="BV48" s="260">
        <v>3</v>
      </c>
      <c r="BW48" s="260">
        <v>0</v>
      </c>
      <c r="BX48" s="260">
        <v>1</v>
      </c>
      <c r="BY48" s="260">
        <v>7</v>
      </c>
      <c r="BZ48" s="260">
        <v>1</v>
      </c>
      <c r="CA48" s="260">
        <v>5</v>
      </c>
      <c r="CB48" s="260">
        <v>2</v>
      </c>
      <c r="CC48" s="260">
        <v>12</v>
      </c>
      <c r="CD48" s="260">
        <v>0</v>
      </c>
      <c r="CE48" s="260">
        <v>2</v>
      </c>
      <c r="CF48" s="260">
        <v>1</v>
      </c>
      <c r="CG48" s="260">
        <v>0</v>
      </c>
      <c r="CH48" s="260">
        <v>0</v>
      </c>
      <c r="CI48" s="260">
        <v>3</v>
      </c>
      <c r="CJ48" s="260">
        <v>6</v>
      </c>
      <c r="CK48" s="260">
        <v>1</v>
      </c>
      <c r="CL48" s="260">
        <v>23</v>
      </c>
      <c r="CM48" s="260">
        <v>16</v>
      </c>
      <c r="CN48" s="260">
        <v>0</v>
      </c>
      <c r="CO48" s="260">
        <v>1</v>
      </c>
    </row>
    <row r="49" spans="1:93" ht="33.75" customHeight="1">
      <c r="A49" s="257" t="s">
        <v>55</v>
      </c>
      <c r="B49" s="257" t="s">
        <v>41</v>
      </c>
      <c r="C49" s="257" t="s">
        <v>42</v>
      </c>
      <c r="D49" s="258">
        <v>105</v>
      </c>
      <c r="E49" s="258">
        <v>0</v>
      </c>
      <c r="F49" s="258">
        <v>20</v>
      </c>
      <c r="G49" s="258">
        <v>2</v>
      </c>
      <c r="H49" s="258">
        <v>0</v>
      </c>
      <c r="I49" s="258">
        <v>0</v>
      </c>
      <c r="J49" s="258">
        <v>0</v>
      </c>
      <c r="K49" s="258">
        <v>0</v>
      </c>
      <c r="L49" s="259">
        <v>0</v>
      </c>
      <c r="M49" s="259" t="s">
        <v>529</v>
      </c>
      <c r="N49" s="259">
        <v>2</v>
      </c>
      <c r="O49" s="259">
        <v>1</v>
      </c>
      <c r="P49" s="259">
        <v>0</v>
      </c>
      <c r="Q49" s="259">
        <v>1</v>
      </c>
      <c r="R49" s="259">
        <v>0</v>
      </c>
      <c r="S49" s="259">
        <v>0</v>
      </c>
      <c r="T49" s="259">
        <v>0</v>
      </c>
      <c r="U49" s="259">
        <v>0</v>
      </c>
      <c r="V49" s="259">
        <v>0</v>
      </c>
      <c r="W49" s="259">
        <v>0</v>
      </c>
      <c r="X49" s="259">
        <v>0</v>
      </c>
      <c r="Y49" s="259">
        <v>0</v>
      </c>
      <c r="Z49" s="259">
        <v>0</v>
      </c>
      <c r="AA49" s="259">
        <v>0</v>
      </c>
      <c r="AB49" s="259">
        <v>0</v>
      </c>
      <c r="AC49" s="259">
        <v>2</v>
      </c>
      <c r="AD49" s="259">
        <v>0</v>
      </c>
      <c r="AE49" s="259">
        <v>0</v>
      </c>
      <c r="AF49" s="259">
        <v>1</v>
      </c>
      <c r="AG49" s="259">
        <v>0</v>
      </c>
      <c r="AH49" s="259">
        <v>0</v>
      </c>
      <c r="AI49" s="259">
        <v>0</v>
      </c>
      <c r="AJ49" s="259">
        <v>1</v>
      </c>
      <c r="AK49" s="259">
        <v>0</v>
      </c>
      <c r="AL49" s="259">
        <v>1</v>
      </c>
      <c r="AM49" s="259">
        <v>1</v>
      </c>
      <c r="AN49" s="259">
        <v>0</v>
      </c>
      <c r="AO49" s="259">
        <v>1</v>
      </c>
      <c r="AP49" s="259">
        <v>0</v>
      </c>
      <c r="AQ49" s="259">
        <v>8</v>
      </c>
      <c r="AR49" s="259">
        <v>5</v>
      </c>
      <c r="AS49" s="259">
        <v>5</v>
      </c>
      <c r="AT49" s="259">
        <v>3</v>
      </c>
      <c r="AU49" s="259">
        <v>3</v>
      </c>
      <c r="AV49" s="259">
        <v>8</v>
      </c>
      <c r="AW49" s="259">
        <v>8</v>
      </c>
      <c r="AX49" s="259">
        <v>0</v>
      </c>
      <c r="AY49" s="259">
        <v>0</v>
      </c>
      <c r="AZ49" s="259">
        <v>2</v>
      </c>
      <c r="BA49" s="259">
        <v>0</v>
      </c>
      <c r="BB49" s="259">
        <v>0</v>
      </c>
      <c r="BC49" s="259">
        <v>2</v>
      </c>
      <c r="BD49" s="259">
        <v>0</v>
      </c>
      <c r="BE49" s="259">
        <v>0</v>
      </c>
      <c r="BF49" s="259">
        <v>0</v>
      </c>
      <c r="BG49" s="259">
        <v>0</v>
      </c>
      <c r="BH49" s="259">
        <v>0</v>
      </c>
      <c r="BI49" s="259">
        <v>0</v>
      </c>
      <c r="BJ49" s="259">
        <v>1</v>
      </c>
      <c r="BK49" s="259">
        <v>0</v>
      </c>
      <c r="BL49" s="259">
        <v>1</v>
      </c>
      <c r="BM49" s="259">
        <v>2</v>
      </c>
      <c r="BN49" s="259">
        <v>3</v>
      </c>
      <c r="BO49" s="259">
        <v>0</v>
      </c>
      <c r="BP49" s="259">
        <v>3</v>
      </c>
      <c r="BQ49" s="259">
        <v>0</v>
      </c>
      <c r="BR49" s="259">
        <v>0</v>
      </c>
      <c r="BS49" s="259">
        <v>0</v>
      </c>
      <c r="BT49" s="259">
        <v>0</v>
      </c>
      <c r="BU49" s="259">
        <v>1</v>
      </c>
      <c r="BV49" s="259">
        <v>0</v>
      </c>
      <c r="BW49" s="259">
        <v>0</v>
      </c>
      <c r="BX49" s="259">
        <v>0</v>
      </c>
      <c r="BY49" s="259">
        <v>0</v>
      </c>
      <c r="BZ49" s="259">
        <v>0</v>
      </c>
      <c r="CA49" s="259">
        <v>1</v>
      </c>
      <c r="CB49" s="259">
        <v>0</v>
      </c>
      <c r="CC49" s="259">
        <v>1</v>
      </c>
      <c r="CD49" s="259">
        <v>0</v>
      </c>
      <c r="CE49" s="259">
        <v>0</v>
      </c>
      <c r="CF49" s="259">
        <v>0</v>
      </c>
      <c r="CG49" s="259">
        <v>0</v>
      </c>
      <c r="CH49" s="259">
        <v>0</v>
      </c>
      <c r="CI49" s="259">
        <v>0</v>
      </c>
      <c r="CJ49" s="259">
        <v>3</v>
      </c>
      <c r="CK49" s="259">
        <v>1</v>
      </c>
      <c r="CL49" s="259">
        <v>4</v>
      </c>
      <c r="CM49" s="259">
        <v>5</v>
      </c>
      <c r="CN49" s="259">
        <v>2</v>
      </c>
      <c r="CO49" s="259">
        <v>0</v>
      </c>
    </row>
    <row r="50" spans="1:93" ht="33.75" customHeight="1">
      <c r="A50" s="255" t="s">
        <v>56</v>
      </c>
      <c r="B50" s="255" t="s">
        <v>41</v>
      </c>
      <c r="C50" s="255" t="s">
        <v>42</v>
      </c>
      <c r="D50" s="256">
        <v>809</v>
      </c>
      <c r="E50" s="256">
        <v>3</v>
      </c>
      <c r="F50" s="256">
        <v>103</v>
      </c>
      <c r="G50" s="256">
        <v>9</v>
      </c>
      <c r="H50" s="256">
        <v>2</v>
      </c>
      <c r="I50" s="256">
        <v>0</v>
      </c>
      <c r="J50" s="256">
        <v>0</v>
      </c>
      <c r="K50" s="256">
        <v>0</v>
      </c>
      <c r="L50" s="260">
        <v>2</v>
      </c>
      <c r="M50" s="260" t="s">
        <v>529</v>
      </c>
      <c r="N50" s="260">
        <v>14</v>
      </c>
      <c r="O50" s="260" t="s">
        <v>529</v>
      </c>
      <c r="P50" s="260">
        <v>0</v>
      </c>
      <c r="Q50" s="260">
        <v>6</v>
      </c>
      <c r="R50" s="260">
        <v>1</v>
      </c>
      <c r="S50" s="260">
        <v>0</v>
      </c>
      <c r="T50" s="260">
        <v>8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1</v>
      </c>
      <c r="AA50" s="260">
        <v>2</v>
      </c>
      <c r="AB50" s="260">
        <v>1</v>
      </c>
      <c r="AC50" s="260">
        <v>20</v>
      </c>
      <c r="AD50" s="260">
        <v>1</v>
      </c>
      <c r="AE50" s="260">
        <v>6</v>
      </c>
      <c r="AF50" s="260">
        <v>6</v>
      </c>
      <c r="AG50" s="260">
        <v>1</v>
      </c>
      <c r="AH50" s="260">
        <v>3</v>
      </c>
      <c r="AI50" s="260">
        <v>4</v>
      </c>
      <c r="AJ50" s="260">
        <v>2</v>
      </c>
      <c r="AK50" s="260">
        <v>6</v>
      </c>
      <c r="AL50" s="260">
        <v>9</v>
      </c>
      <c r="AM50" s="260">
        <v>2</v>
      </c>
      <c r="AN50" s="260">
        <v>0</v>
      </c>
      <c r="AO50" s="260">
        <v>5</v>
      </c>
      <c r="AP50" s="260">
        <v>0</v>
      </c>
      <c r="AQ50" s="260">
        <v>64</v>
      </c>
      <c r="AR50" s="260">
        <v>20</v>
      </c>
      <c r="AS50" s="260">
        <v>30</v>
      </c>
      <c r="AT50" s="260">
        <v>20</v>
      </c>
      <c r="AU50" s="260">
        <v>13</v>
      </c>
      <c r="AV50" s="260">
        <v>67</v>
      </c>
      <c r="AW50" s="260">
        <v>44</v>
      </c>
      <c r="AX50" s="260">
        <v>0</v>
      </c>
      <c r="AY50" s="260">
        <v>0</v>
      </c>
      <c r="AZ50" s="260">
        <v>2</v>
      </c>
      <c r="BA50" s="260">
        <v>1</v>
      </c>
      <c r="BB50" s="260">
        <v>0</v>
      </c>
      <c r="BC50" s="260">
        <v>41</v>
      </c>
      <c r="BD50" s="260">
        <v>4</v>
      </c>
      <c r="BE50" s="260">
        <v>0</v>
      </c>
      <c r="BF50" s="260">
        <v>0</v>
      </c>
      <c r="BG50" s="260">
        <v>0</v>
      </c>
      <c r="BH50" s="260">
        <v>1</v>
      </c>
      <c r="BI50" s="260">
        <v>0</v>
      </c>
      <c r="BJ50" s="260">
        <v>4</v>
      </c>
      <c r="BK50" s="260">
        <v>2</v>
      </c>
      <c r="BL50" s="260">
        <v>3</v>
      </c>
      <c r="BM50" s="260">
        <v>32</v>
      </c>
      <c r="BN50" s="260">
        <v>6</v>
      </c>
      <c r="BO50" s="260">
        <v>7</v>
      </c>
      <c r="BP50" s="260">
        <v>21</v>
      </c>
      <c r="BQ50" s="260">
        <v>1</v>
      </c>
      <c r="BR50" s="260">
        <v>1</v>
      </c>
      <c r="BS50" s="260">
        <v>3</v>
      </c>
      <c r="BT50" s="260">
        <v>0</v>
      </c>
      <c r="BU50" s="260">
        <v>3</v>
      </c>
      <c r="BV50" s="260">
        <v>1</v>
      </c>
      <c r="BW50" s="260">
        <v>0</v>
      </c>
      <c r="BX50" s="260">
        <v>0</v>
      </c>
      <c r="BY50" s="260">
        <v>9</v>
      </c>
      <c r="BZ50" s="260">
        <v>4</v>
      </c>
      <c r="CA50" s="260">
        <v>4</v>
      </c>
      <c r="CB50" s="260">
        <v>6</v>
      </c>
      <c r="CC50" s="260">
        <v>28</v>
      </c>
      <c r="CD50" s="260">
        <v>4</v>
      </c>
      <c r="CE50" s="260">
        <v>9</v>
      </c>
      <c r="CF50" s="260">
        <v>2</v>
      </c>
      <c r="CG50" s="260">
        <v>2</v>
      </c>
      <c r="CH50" s="260">
        <v>0</v>
      </c>
      <c r="CI50" s="260">
        <v>21</v>
      </c>
      <c r="CJ50" s="260">
        <v>13</v>
      </c>
      <c r="CK50" s="260">
        <v>1</v>
      </c>
      <c r="CL50" s="260">
        <v>51</v>
      </c>
      <c r="CM50" s="260">
        <v>44</v>
      </c>
      <c r="CN50" s="260">
        <v>3</v>
      </c>
      <c r="CO50" s="260">
        <v>0</v>
      </c>
    </row>
    <row r="51" spans="1:93" ht="33.75" customHeight="1">
      <c r="A51" s="257" t="s">
        <v>57</v>
      </c>
      <c r="B51" s="257" t="s">
        <v>41</v>
      </c>
      <c r="C51" s="257" t="s">
        <v>42</v>
      </c>
      <c r="D51" s="258">
        <v>1574</v>
      </c>
      <c r="E51" s="258">
        <v>36</v>
      </c>
      <c r="F51" s="258">
        <v>88</v>
      </c>
      <c r="G51" s="258">
        <v>12</v>
      </c>
      <c r="H51" s="258">
        <v>19</v>
      </c>
      <c r="I51" s="258">
        <v>0</v>
      </c>
      <c r="J51" s="258">
        <v>0</v>
      </c>
      <c r="K51" s="258">
        <v>0</v>
      </c>
      <c r="L51" s="259">
        <v>5</v>
      </c>
      <c r="M51" s="259" t="s">
        <v>529</v>
      </c>
      <c r="N51" s="259">
        <v>17</v>
      </c>
      <c r="O51" s="259">
        <v>2</v>
      </c>
      <c r="P51" s="259">
        <v>1</v>
      </c>
      <c r="Q51" s="259">
        <v>11</v>
      </c>
      <c r="R51" s="259">
        <v>2</v>
      </c>
      <c r="S51" s="259">
        <v>0</v>
      </c>
      <c r="T51" s="259">
        <v>9</v>
      </c>
      <c r="U51" s="259">
        <v>1</v>
      </c>
      <c r="V51" s="259">
        <v>0</v>
      </c>
      <c r="W51" s="259">
        <v>0</v>
      </c>
      <c r="X51" s="259">
        <v>9</v>
      </c>
      <c r="Y51" s="259">
        <v>0</v>
      </c>
      <c r="Z51" s="259">
        <v>7</v>
      </c>
      <c r="AA51" s="259">
        <v>13</v>
      </c>
      <c r="AB51" s="259">
        <v>4</v>
      </c>
      <c r="AC51" s="259">
        <v>32</v>
      </c>
      <c r="AD51" s="259">
        <v>2</v>
      </c>
      <c r="AE51" s="259">
        <v>3</v>
      </c>
      <c r="AF51" s="259">
        <v>7</v>
      </c>
      <c r="AG51" s="259">
        <v>1</v>
      </c>
      <c r="AH51" s="259">
        <v>6</v>
      </c>
      <c r="AI51" s="259">
        <v>3</v>
      </c>
      <c r="AJ51" s="259">
        <v>3</v>
      </c>
      <c r="AK51" s="259">
        <v>17</v>
      </c>
      <c r="AL51" s="259">
        <v>13</v>
      </c>
      <c r="AM51" s="259">
        <v>1</v>
      </c>
      <c r="AN51" s="259">
        <v>0</v>
      </c>
      <c r="AO51" s="259">
        <v>3</v>
      </c>
      <c r="AP51" s="259">
        <v>0</v>
      </c>
      <c r="AQ51" s="259">
        <v>114</v>
      </c>
      <c r="AR51" s="259">
        <v>19</v>
      </c>
      <c r="AS51" s="259">
        <v>31</v>
      </c>
      <c r="AT51" s="259">
        <v>34</v>
      </c>
      <c r="AU51" s="259">
        <v>31</v>
      </c>
      <c r="AV51" s="259">
        <v>127</v>
      </c>
      <c r="AW51" s="259">
        <v>45</v>
      </c>
      <c r="AX51" s="259">
        <v>16</v>
      </c>
      <c r="AY51" s="259">
        <v>0</v>
      </c>
      <c r="AZ51" s="259">
        <v>11</v>
      </c>
      <c r="BA51" s="259">
        <v>9</v>
      </c>
      <c r="BB51" s="259">
        <v>23</v>
      </c>
      <c r="BC51" s="259">
        <v>166</v>
      </c>
      <c r="BD51" s="259">
        <v>9</v>
      </c>
      <c r="BE51" s="259">
        <v>4</v>
      </c>
      <c r="BF51" s="259">
        <v>0</v>
      </c>
      <c r="BG51" s="259">
        <v>3</v>
      </c>
      <c r="BH51" s="259">
        <v>22</v>
      </c>
      <c r="BI51" s="259">
        <v>1</v>
      </c>
      <c r="BJ51" s="259">
        <v>8</v>
      </c>
      <c r="BK51" s="259">
        <v>6</v>
      </c>
      <c r="BL51" s="259">
        <v>0</v>
      </c>
      <c r="BM51" s="259">
        <v>41</v>
      </c>
      <c r="BN51" s="259">
        <v>10</v>
      </c>
      <c r="BO51" s="259">
        <v>8</v>
      </c>
      <c r="BP51" s="259">
        <v>38</v>
      </c>
      <c r="BQ51" s="259">
        <v>4</v>
      </c>
      <c r="BR51" s="259">
        <v>3</v>
      </c>
      <c r="BS51" s="259">
        <v>1</v>
      </c>
      <c r="BT51" s="259">
        <v>0</v>
      </c>
      <c r="BU51" s="259">
        <v>5</v>
      </c>
      <c r="BV51" s="259">
        <v>3</v>
      </c>
      <c r="BW51" s="259">
        <v>3</v>
      </c>
      <c r="BX51" s="259">
        <v>1</v>
      </c>
      <c r="BY51" s="259">
        <v>18</v>
      </c>
      <c r="BZ51" s="259">
        <v>0</v>
      </c>
      <c r="CA51" s="259">
        <v>18</v>
      </c>
      <c r="CB51" s="259">
        <v>25</v>
      </c>
      <c r="CC51" s="259">
        <v>48</v>
      </c>
      <c r="CD51" s="259">
        <v>8</v>
      </c>
      <c r="CE51" s="259">
        <v>8</v>
      </c>
      <c r="CF51" s="259">
        <v>5</v>
      </c>
      <c r="CG51" s="259">
        <v>2</v>
      </c>
      <c r="CH51" s="259">
        <v>0</v>
      </c>
      <c r="CI51" s="259">
        <v>37</v>
      </c>
      <c r="CJ51" s="259">
        <v>52</v>
      </c>
      <c r="CK51" s="259">
        <v>0</v>
      </c>
      <c r="CL51" s="259">
        <v>144</v>
      </c>
      <c r="CM51" s="259">
        <v>74</v>
      </c>
      <c r="CN51" s="259">
        <v>12</v>
      </c>
      <c r="CO51" s="259">
        <v>0</v>
      </c>
    </row>
    <row r="52" spans="1:93" ht="33.75" customHeight="1">
      <c r="A52" s="255" t="s">
        <v>58</v>
      </c>
      <c r="B52" s="255" t="s">
        <v>41</v>
      </c>
      <c r="C52" s="255" t="s">
        <v>42</v>
      </c>
      <c r="D52" s="256">
        <v>122</v>
      </c>
      <c r="E52" s="256">
        <v>6</v>
      </c>
      <c r="F52" s="256">
        <v>10</v>
      </c>
      <c r="G52" s="256">
        <v>2</v>
      </c>
      <c r="H52" s="256">
        <v>1</v>
      </c>
      <c r="I52" s="256">
        <v>0</v>
      </c>
      <c r="J52" s="256">
        <v>0</v>
      </c>
      <c r="K52" s="256">
        <v>0</v>
      </c>
      <c r="L52" s="260">
        <v>0</v>
      </c>
      <c r="M52" s="260" t="s">
        <v>529</v>
      </c>
      <c r="N52" s="260">
        <v>0</v>
      </c>
      <c r="O52" s="260" t="s">
        <v>529</v>
      </c>
      <c r="P52" s="260">
        <v>0</v>
      </c>
      <c r="Q52" s="260">
        <v>2</v>
      </c>
      <c r="R52" s="260">
        <v>1</v>
      </c>
      <c r="S52" s="260">
        <v>0</v>
      </c>
      <c r="T52" s="260">
        <v>6</v>
      </c>
      <c r="U52" s="260">
        <v>0</v>
      </c>
      <c r="V52" s="260">
        <v>0</v>
      </c>
      <c r="W52" s="260">
        <v>0</v>
      </c>
      <c r="X52" s="260">
        <v>0</v>
      </c>
      <c r="Y52" s="260">
        <v>0</v>
      </c>
      <c r="Z52" s="260">
        <v>0</v>
      </c>
      <c r="AA52" s="260">
        <v>2</v>
      </c>
      <c r="AB52" s="260">
        <v>0</v>
      </c>
      <c r="AC52" s="260">
        <v>6</v>
      </c>
      <c r="AD52" s="260">
        <v>0</v>
      </c>
      <c r="AE52" s="260">
        <v>0</v>
      </c>
      <c r="AF52" s="260">
        <v>3</v>
      </c>
      <c r="AG52" s="260">
        <v>1</v>
      </c>
      <c r="AH52" s="260">
        <v>1</v>
      </c>
      <c r="AI52" s="260">
        <v>0</v>
      </c>
      <c r="AJ52" s="260">
        <v>0</v>
      </c>
      <c r="AK52" s="260">
        <v>2</v>
      </c>
      <c r="AL52" s="260">
        <v>1</v>
      </c>
      <c r="AM52" s="260">
        <v>0</v>
      </c>
      <c r="AN52" s="260">
        <v>0</v>
      </c>
      <c r="AO52" s="260">
        <v>0</v>
      </c>
      <c r="AP52" s="260">
        <v>0</v>
      </c>
      <c r="AQ52" s="260">
        <v>4</v>
      </c>
      <c r="AR52" s="260">
        <v>1</v>
      </c>
      <c r="AS52" s="260">
        <v>4</v>
      </c>
      <c r="AT52" s="260">
        <v>2</v>
      </c>
      <c r="AU52" s="260">
        <v>2</v>
      </c>
      <c r="AV52" s="260">
        <v>12</v>
      </c>
      <c r="AW52" s="260">
        <v>9</v>
      </c>
      <c r="AX52" s="260">
        <v>0</v>
      </c>
      <c r="AY52" s="260">
        <v>0</v>
      </c>
      <c r="AZ52" s="260">
        <v>1</v>
      </c>
      <c r="BA52" s="260">
        <v>0</v>
      </c>
      <c r="BB52" s="260">
        <v>0</v>
      </c>
      <c r="BC52" s="260">
        <v>6</v>
      </c>
      <c r="BD52" s="260">
        <v>0</v>
      </c>
      <c r="BE52" s="260">
        <v>0</v>
      </c>
      <c r="BF52" s="260">
        <v>0</v>
      </c>
      <c r="BG52" s="260">
        <v>0</v>
      </c>
      <c r="BH52" s="260">
        <v>1</v>
      </c>
      <c r="BI52" s="260">
        <v>1</v>
      </c>
      <c r="BJ52" s="260">
        <v>1</v>
      </c>
      <c r="BK52" s="260">
        <v>0</v>
      </c>
      <c r="BL52" s="260">
        <v>0</v>
      </c>
      <c r="BM52" s="260">
        <v>1</v>
      </c>
      <c r="BN52" s="260">
        <v>0</v>
      </c>
      <c r="BO52" s="260">
        <v>0</v>
      </c>
      <c r="BP52" s="260">
        <v>2</v>
      </c>
      <c r="BQ52" s="260">
        <v>0</v>
      </c>
      <c r="BR52" s="260">
        <v>0</v>
      </c>
      <c r="BS52" s="260">
        <v>0</v>
      </c>
      <c r="BT52" s="260">
        <v>0</v>
      </c>
      <c r="BU52" s="260">
        <v>0</v>
      </c>
      <c r="BV52" s="260">
        <v>0</v>
      </c>
      <c r="BW52" s="260">
        <v>0</v>
      </c>
      <c r="BX52" s="260">
        <v>0</v>
      </c>
      <c r="BY52" s="260">
        <v>0</v>
      </c>
      <c r="BZ52" s="260">
        <v>0</v>
      </c>
      <c r="CA52" s="260">
        <v>3</v>
      </c>
      <c r="CB52" s="260">
        <v>0</v>
      </c>
      <c r="CC52" s="260">
        <v>2</v>
      </c>
      <c r="CD52" s="260">
        <v>1</v>
      </c>
      <c r="CE52" s="260">
        <v>1</v>
      </c>
      <c r="CF52" s="260">
        <v>0</v>
      </c>
      <c r="CG52" s="260">
        <v>0</v>
      </c>
      <c r="CH52" s="260">
        <v>0</v>
      </c>
      <c r="CI52" s="260">
        <v>2</v>
      </c>
      <c r="CJ52" s="260">
        <v>7</v>
      </c>
      <c r="CK52" s="260">
        <v>0</v>
      </c>
      <c r="CL52" s="260">
        <v>3</v>
      </c>
      <c r="CM52" s="260">
        <v>11</v>
      </c>
      <c r="CN52" s="260">
        <v>1</v>
      </c>
      <c r="CO52" s="260">
        <v>0</v>
      </c>
    </row>
    <row r="53" spans="1:93" ht="33.75" customHeight="1">
      <c r="A53" s="257" t="s">
        <v>59</v>
      </c>
      <c r="B53" s="257" t="s">
        <v>41</v>
      </c>
      <c r="C53" s="257" t="s">
        <v>42</v>
      </c>
      <c r="D53" s="258">
        <v>672</v>
      </c>
      <c r="E53" s="258">
        <v>3</v>
      </c>
      <c r="F53" s="258">
        <v>81</v>
      </c>
      <c r="G53" s="258">
        <v>16</v>
      </c>
      <c r="H53" s="258">
        <v>0</v>
      </c>
      <c r="I53" s="258">
        <v>0</v>
      </c>
      <c r="J53" s="258">
        <v>0</v>
      </c>
      <c r="K53" s="258">
        <v>0</v>
      </c>
      <c r="L53" s="259">
        <v>2</v>
      </c>
      <c r="M53" s="259">
        <v>1</v>
      </c>
      <c r="N53" s="259">
        <v>25</v>
      </c>
      <c r="O53" s="259" t="s">
        <v>529</v>
      </c>
      <c r="P53" s="259">
        <v>0</v>
      </c>
      <c r="Q53" s="259">
        <v>4</v>
      </c>
      <c r="R53" s="259">
        <v>5</v>
      </c>
      <c r="S53" s="259">
        <v>0</v>
      </c>
      <c r="T53" s="259">
        <v>14</v>
      </c>
      <c r="U53" s="259">
        <v>1</v>
      </c>
      <c r="V53" s="259">
        <v>1</v>
      </c>
      <c r="W53" s="259">
        <v>0</v>
      </c>
      <c r="X53" s="259">
        <v>1</v>
      </c>
      <c r="Y53" s="259">
        <v>0</v>
      </c>
      <c r="Z53" s="259">
        <v>0</v>
      </c>
      <c r="AA53" s="259">
        <v>0</v>
      </c>
      <c r="AB53" s="259">
        <v>0</v>
      </c>
      <c r="AC53" s="259">
        <v>31</v>
      </c>
      <c r="AD53" s="259">
        <v>0</v>
      </c>
      <c r="AE53" s="259">
        <v>4</v>
      </c>
      <c r="AF53" s="259">
        <v>12</v>
      </c>
      <c r="AG53" s="259">
        <v>0</v>
      </c>
      <c r="AH53" s="259">
        <v>1</v>
      </c>
      <c r="AI53" s="259">
        <v>1</v>
      </c>
      <c r="AJ53" s="259">
        <v>1</v>
      </c>
      <c r="AK53" s="259">
        <v>5</v>
      </c>
      <c r="AL53" s="259">
        <v>4</v>
      </c>
      <c r="AM53" s="259">
        <v>0</v>
      </c>
      <c r="AN53" s="259">
        <v>0</v>
      </c>
      <c r="AO53" s="259">
        <v>2</v>
      </c>
      <c r="AP53" s="259">
        <v>0</v>
      </c>
      <c r="AQ53" s="259">
        <v>48</v>
      </c>
      <c r="AR53" s="259">
        <v>20</v>
      </c>
      <c r="AS53" s="259">
        <v>27</v>
      </c>
      <c r="AT53" s="259">
        <v>17</v>
      </c>
      <c r="AU53" s="259">
        <v>13</v>
      </c>
      <c r="AV53" s="259">
        <v>49</v>
      </c>
      <c r="AW53" s="259">
        <v>34</v>
      </c>
      <c r="AX53" s="259">
        <v>0</v>
      </c>
      <c r="AY53" s="259">
        <v>0</v>
      </c>
      <c r="AZ53" s="259">
        <v>1</v>
      </c>
      <c r="BA53" s="259">
        <v>0</v>
      </c>
      <c r="BB53" s="259">
        <v>2</v>
      </c>
      <c r="BC53" s="259">
        <v>44</v>
      </c>
      <c r="BD53" s="259">
        <v>3</v>
      </c>
      <c r="BE53" s="259">
        <v>0</v>
      </c>
      <c r="BF53" s="259">
        <v>0</v>
      </c>
      <c r="BG53" s="259">
        <v>0</v>
      </c>
      <c r="BH53" s="259">
        <v>2</v>
      </c>
      <c r="BI53" s="259">
        <v>0</v>
      </c>
      <c r="BJ53" s="259">
        <v>2</v>
      </c>
      <c r="BK53" s="259">
        <v>1</v>
      </c>
      <c r="BL53" s="259">
        <v>1</v>
      </c>
      <c r="BM53" s="259">
        <v>6</v>
      </c>
      <c r="BN53" s="259">
        <v>7</v>
      </c>
      <c r="BO53" s="259">
        <v>1</v>
      </c>
      <c r="BP53" s="259">
        <v>16</v>
      </c>
      <c r="BQ53" s="259">
        <v>0</v>
      </c>
      <c r="BR53" s="259">
        <v>0</v>
      </c>
      <c r="BS53" s="259">
        <v>3</v>
      </c>
      <c r="BT53" s="259">
        <v>2</v>
      </c>
      <c r="BU53" s="259">
        <v>0</v>
      </c>
      <c r="BV53" s="259">
        <v>4</v>
      </c>
      <c r="BW53" s="259">
        <v>0</v>
      </c>
      <c r="BX53" s="259">
        <v>0</v>
      </c>
      <c r="BY53" s="259">
        <v>11</v>
      </c>
      <c r="BZ53" s="259">
        <v>1</v>
      </c>
      <c r="CA53" s="259">
        <v>17</v>
      </c>
      <c r="CB53" s="259">
        <v>5</v>
      </c>
      <c r="CC53" s="259">
        <v>26</v>
      </c>
      <c r="CD53" s="259">
        <v>2</v>
      </c>
      <c r="CE53" s="259">
        <v>1</v>
      </c>
      <c r="CF53" s="259">
        <v>0</v>
      </c>
      <c r="CG53" s="259">
        <v>1</v>
      </c>
      <c r="CH53" s="259">
        <v>0</v>
      </c>
      <c r="CI53" s="259">
        <v>13</v>
      </c>
      <c r="CJ53" s="259">
        <v>23</v>
      </c>
      <c r="CK53" s="259">
        <v>0</v>
      </c>
      <c r="CL53" s="259">
        <v>23</v>
      </c>
      <c r="CM53" s="259">
        <v>27</v>
      </c>
      <c r="CN53" s="259">
        <v>4</v>
      </c>
      <c r="CO53" s="259">
        <v>0</v>
      </c>
    </row>
    <row r="54" spans="1:93" ht="33.75" customHeight="1">
      <c r="A54" s="255" t="s">
        <v>60</v>
      </c>
      <c r="B54" s="255" t="s">
        <v>41</v>
      </c>
      <c r="C54" s="255" t="s">
        <v>42</v>
      </c>
      <c r="D54" s="256">
        <v>2186</v>
      </c>
      <c r="E54" s="256">
        <v>17</v>
      </c>
      <c r="F54" s="256">
        <v>15</v>
      </c>
      <c r="G54" s="256">
        <v>1</v>
      </c>
      <c r="H54" s="256">
        <v>0</v>
      </c>
      <c r="I54" s="256">
        <v>0</v>
      </c>
      <c r="J54" s="256">
        <v>0</v>
      </c>
      <c r="K54" s="256">
        <v>0</v>
      </c>
      <c r="L54" s="260">
        <v>1</v>
      </c>
      <c r="M54" s="260" t="s">
        <v>529</v>
      </c>
      <c r="N54" s="260">
        <v>25</v>
      </c>
      <c r="O54" s="260" t="s">
        <v>529</v>
      </c>
      <c r="P54" s="260">
        <v>0</v>
      </c>
      <c r="Q54" s="260">
        <v>13</v>
      </c>
      <c r="R54" s="260">
        <v>12</v>
      </c>
      <c r="S54" s="260">
        <v>0</v>
      </c>
      <c r="T54" s="260">
        <v>9</v>
      </c>
      <c r="U54" s="260">
        <v>6</v>
      </c>
      <c r="V54" s="260">
        <v>2</v>
      </c>
      <c r="W54" s="260">
        <v>0</v>
      </c>
      <c r="X54" s="260">
        <v>6</v>
      </c>
      <c r="Y54" s="260">
        <v>0</v>
      </c>
      <c r="Z54" s="260">
        <v>7</v>
      </c>
      <c r="AA54" s="260">
        <v>4</v>
      </c>
      <c r="AB54" s="260">
        <v>2</v>
      </c>
      <c r="AC54" s="260">
        <v>67</v>
      </c>
      <c r="AD54" s="260">
        <v>4</v>
      </c>
      <c r="AE54" s="260">
        <v>9</v>
      </c>
      <c r="AF54" s="260">
        <v>14</v>
      </c>
      <c r="AG54" s="260">
        <v>1</v>
      </c>
      <c r="AH54" s="260">
        <v>10</v>
      </c>
      <c r="AI54" s="260">
        <v>11</v>
      </c>
      <c r="AJ54" s="260">
        <v>3</v>
      </c>
      <c r="AK54" s="260">
        <v>17</v>
      </c>
      <c r="AL54" s="260">
        <v>8</v>
      </c>
      <c r="AM54" s="260">
        <v>3</v>
      </c>
      <c r="AN54" s="260">
        <v>1</v>
      </c>
      <c r="AO54" s="260">
        <v>5</v>
      </c>
      <c r="AP54" s="260">
        <v>0</v>
      </c>
      <c r="AQ54" s="260">
        <v>219</v>
      </c>
      <c r="AR54" s="260">
        <v>25</v>
      </c>
      <c r="AS54" s="260">
        <v>58</v>
      </c>
      <c r="AT54" s="260">
        <v>156</v>
      </c>
      <c r="AU54" s="260">
        <v>84</v>
      </c>
      <c r="AV54" s="260">
        <v>293</v>
      </c>
      <c r="AW54" s="260">
        <v>69</v>
      </c>
      <c r="AX54" s="260">
        <v>3</v>
      </c>
      <c r="AY54" s="260">
        <v>0</v>
      </c>
      <c r="AZ54" s="260">
        <v>17</v>
      </c>
      <c r="BA54" s="260">
        <v>5</v>
      </c>
      <c r="BB54" s="260">
        <v>4</v>
      </c>
      <c r="BC54" s="260">
        <v>149</v>
      </c>
      <c r="BD54" s="260">
        <v>13</v>
      </c>
      <c r="BE54" s="260">
        <v>0</v>
      </c>
      <c r="BF54" s="260">
        <v>1</v>
      </c>
      <c r="BG54" s="260">
        <v>0</v>
      </c>
      <c r="BH54" s="260">
        <v>26</v>
      </c>
      <c r="BI54" s="260">
        <v>2</v>
      </c>
      <c r="BJ54" s="260">
        <v>3</v>
      </c>
      <c r="BK54" s="260">
        <v>4</v>
      </c>
      <c r="BL54" s="260">
        <v>2</v>
      </c>
      <c r="BM54" s="260">
        <v>63</v>
      </c>
      <c r="BN54" s="260">
        <v>9</v>
      </c>
      <c r="BO54" s="260">
        <v>12</v>
      </c>
      <c r="BP54" s="260">
        <v>105</v>
      </c>
      <c r="BQ54" s="260">
        <v>3</v>
      </c>
      <c r="BR54" s="260">
        <v>11</v>
      </c>
      <c r="BS54" s="260">
        <v>8</v>
      </c>
      <c r="BT54" s="260">
        <v>3</v>
      </c>
      <c r="BU54" s="260">
        <v>9</v>
      </c>
      <c r="BV54" s="260">
        <v>14</v>
      </c>
      <c r="BW54" s="260">
        <v>1</v>
      </c>
      <c r="BX54" s="260">
        <v>3</v>
      </c>
      <c r="BY54" s="260">
        <v>41</v>
      </c>
      <c r="BZ54" s="260">
        <v>7</v>
      </c>
      <c r="CA54" s="260">
        <v>12</v>
      </c>
      <c r="CB54" s="260">
        <v>16</v>
      </c>
      <c r="CC54" s="260">
        <v>54</v>
      </c>
      <c r="CD54" s="260">
        <v>4</v>
      </c>
      <c r="CE54" s="260">
        <v>14</v>
      </c>
      <c r="CF54" s="260">
        <v>4</v>
      </c>
      <c r="CG54" s="260">
        <v>0</v>
      </c>
      <c r="CH54" s="260">
        <v>0</v>
      </c>
      <c r="CI54" s="260">
        <v>55</v>
      </c>
      <c r="CJ54" s="260">
        <v>47</v>
      </c>
      <c r="CK54" s="260">
        <v>4</v>
      </c>
      <c r="CL54" s="260">
        <v>146</v>
      </c>
      <c r="CM54" s="260">
        <v>126</v>
      </c>
      <c r="CN54" s="260">
        <v>9</v>
      </c>
      <c r="CO54" s="260">
        <v>0</v>
      </c>
    </row>
    <row r="55" spans="1:93" ht="33.75" customHeight="1">
      <c r="A55" s="257" t="s">
        <v>61</v>
      </c>
      <c r="B55" s="257" t="s">
        <v>41</v>
      </c>
      <c r="C55" s="257" t="s">
        <v>42</v>
      </c>
      <c r="D55" s="258">
        <v>405</v>
      </c>
      <c r="E55" s="258">
        <v>2</v>
      </c>
      <c r="F55" s="258">
        <v>26</v>
      </c>
      <c r="G55" s="258">
        <v>1</v>
      </c>
      <c r="H55" s="258">
        <v>0</v>
      </c>
      <c r="I55" s="258">
        <v>0</v>
      </c>
      <c r="J55" s="258">
        <v>0</v>
      </c>
      <c r="K55" s="258">
        <v>0</v>
      </c>
      <c r="L55" s="259">
        <v>0</v>
      </c>
      <c r="M55" s="259" t="s">
        <v>529</v>
      </c>
      <c r="N55" s="259">
        <v>2</v>
      </c>
      <c r="O55" s="259" t="s">
        <v>529</v>
      </c>
      <c r="P55" s="259">
        <v>0</v>
      </c>
      <c r="Q55" s="259">
        <v>6</v>
      </c>
      <c r="R55" s="259">
        <v>0</v>
      </c>
      <c r="S55" s="259">
        <v>0</v>
      </c>
      <c r="T55" s="259">
        <v>2</v>
      </c>
      <c r="U55" s="259">
        <v>0</v>
      </c>
      <c r="V55" s="259">
        <v>0</v>
      </c>
      <c r="W55" s="259">
        <v>0</v>
      </c>
      <c r="X55" s="259">
        <v>1</v>
      </c>
      <c r="Y55" s="259">
        <v>0</v>
      </c>
      <c r="Z55" s="259">
        <v>4</v>
      </c>
      <c r="AA55" s="259">
        <v>3</v>
      </c>
      <c r="AB55" s="259">
        <v>1</v>
      </c>
      <c r="AC55" s="259">
        <v>21</v>
      </c>
      <c r="AD55" s="259">
        <v>1</v>
      </c>
      <c r="AE55" s="259">
        <v>1</v>
      </c>
      <c r="AF55" s="259">
        <v>7</v>
      </c>
      <c r="AG55" s="259">
        <v>2</v>
      </c>
      <c r="AH55" s="259">
        <v>2</v>
      </c>
      <c r="AI55" s="259">
        <v>5</v>
      </c>
      <c r="AJ55" s="259">
        <v>1</v>
      </c>
      <c r="AK55" s="259">
        <v>8</v>
      </c>
      <c r="AL55" s="259">
        <v>2</v>
      </c>
      <c r="AM55" s="259">
        <v>0</v>
      </c>
      <c r="AN55" s="259">
        <v>0</v>
      </c>
      <c r="AO55" s="259">
        <v>0</v>
      </c>
      <c r="AP55" s="259">
        <v>0</v>
      </c>
      <c r="AQ55" s="259">
        <v>62</v>
      </c>
      <c r="AR55" s="259">
        <v>8</v>
      </c>
      <c r="AS55" s="259">
        <v>12</v>
      </c>
      <c r="AT55" s="259">
        <v>16</v>
      </c>
      <c r="AU55" s="259">
        <v>15</v>
      </c>
      <c r="AV55" s="259">
        <v>18</v>
      </c>
      <c r="AW55" s="259">
        <v>27</v>
      </c>
      <c r="AX55" s="259">
        <v>1</v>
      </c>
      <c r="AY55" s="259">
        <v>0</v>
      </c>
      <c r="AZ55" s="259">
        <v>3</v>
      </c>
      <c r="BA55" s="259">
        <v>0</v>
      </c>
      <c r="BB55" s="259">
        <v>0</v>
      </c>
      <c r="BC55" s="259">
        <v>22</v>
      </c>
      <c r="BD55" s="259">
        <v>0</v>
      </c>
      <c r="BE55" s="259">
        <v>0</v>
      </c>
      <c r="BF55" s="259">
        <v>0</v>
      </c>
      <c r="BG55" s="259">
        <v>0</v>
      </c>
      <c r="BH55" s="259">
        <v>1</v>
      </c>
      <c r="BI55" s="259">
        <v>0</v>
      </c>
      <c r="BJ55" s="259">
        <v>0</v>
      </c>
      <c r="BK55" s="259">
        <v>0</v>
      </c>
      <c r="BL55" s="259">
        <v>0</v>
      </c>
      <c r="BM55" s="259">
        <v>10</v>
      </c>
      <c r="BN55" s="259">
        <v>0</v>
      </c>
      <c r="BO55" s="259">
        <v>2</v>
      </c>
      <c r="BP55" s="259">
        <v>7</v>
      </c>
      <c r="BQ55" s="259">
        <v>1</v>
      </c>
      <c r="BR55" s="259">
        <v>1</v>
      </c>
      <c r="BS55" s="259">
        <v>3</v>
      </c>
      <c r="BT55" s="259">
        <v>0</v>
      </c>
      <c r="BU55" s="259">
        <v>3</v>
      </c>
      <c r="BV55" s="259">
        <v>1</v>
      </c>
      <c r="BW55" s="259">
        <v>0</v>
      </c>
      <c r="BX55" s="259">
        <v>1</v>
      </c>
      <c r="BY55" s="259">
        <v>7</v>
      </c>
      <c r="BZ55" s="259">
        <v>2</v>
      </c>
      <c r="CA55" s="259">
        <v>2</v>
      </c>
      <c r="CB55" s="259">
        <v>0</v>
      </c>
      <c r="CC55" s="259">
        <v>8</v>
      </c>
      <c r="CD55" s="259">
        <v>1</v>
      </c>
      <c r="CE55" s="259">
        <v>2</v>
      </c>
      <c r="CF55" s="259">
        <v>0</v>
      </c>
      <c r="CG55" s="259">
        <v>0</v>
      </c>
      <c r="CH55" s="259">
        <v>0</v>
      </c>
      <c r="CI55" s="259">
        <v>14</v>
      </c>
      <c r="CJ55" s="259">
        <v>9</v>
      </c>
      <c r="CK55" s="259">
        <v>0</v>
      </c>
      <c r="CL55" s="259">
        <v>22</v>
      </c>
      <c r="CM55" s="259">
        <v>22</v>
      </c>
      <c r="CN55" s="259">
        <v>4</v>
      </c>
      <c r="CO55" s="259">
        <v>0</v>
      </c>
    </row>
    <row r="56" spans="1:93" ht="33.75" customHeight="1">
      <c r="A56" s="255" t="s">
        <v>62</v>
      </c>
      <c r="B56" s="255" t="s">
        <v>41</v>
      </c>
      <c r="C56" s="255" t="s">
        <v>42</v>
      </c>
      <c r="D56" s="256">
        <v>4248</v>
      </c>
      <c r="E56" s="256">
        <v>23</v>
      </c>
      <c r="F56" s="256">
        <v>328</v>
      </c>
      <c r="G56" s="256">
        <v>38</v>
      </c>
      <c r="H56" s="256">
        <v>3</v>
      </c>
      <c r="I56" s="256">
        <v>0</v>
      </c>
      <c r="J56" s="256">
        <v>0</v>
      </c>
      <c r="K56" s="256">
        <v>1</v>
      </c>
      <c r="L56" s="260">
        <v>1</v>
      </c>
      <c r="M56" s="260">
        <v>1</v>
      </c>
      <c r="N56" s="260">
        <v>45</v>
      </c>
      <c r="O56" s="260">
        <v>2</v>
      </c>
      <c r="P56" s="260">
        <v>0</v>
      </c>
      <c r="Q56" s="260">
        <v>14</v>
      </c>
      <c r="R56" s="260">
        <v>8</v>
      </c>
      <c r="S56" s="260">
        <v>1</v>
      </c>
      <c r="T56" s="260">
        <v>43</v>
      </c>
      <c r="U56" s="260">
        <v>0</v>
      </c>
      <c r="V56" s="260">
        <v>11</v>
      </c>
      <c r="W56" s="260">
        <v>0</v>
      </c>
      <c r="X56" s="260">
        <v>8</v>
      </c>
      <c r="Y56" s="260">
        <v>0</v>
      </c>
      <c r="Z56" s="260">
        <v>22</v>
      </c>
      <c r="AA56" s="260">
        <v>10</v>
      </c>
      <c r="AB56" s="260">
        <v>8</v>
      </c>
      <c r="AC56" s="260">
        <v>155</v>
      </c>
      <c r="AD56" s="260">
        <v>29</v>
      </c>
      <c r="AE56" s="260">
        <v>31</v>
      </c>
      <c r="AF56" s="260">
        <v>36</v>
      </c>
      <c r="AG56" s="260">
        <v>4</v>
      </c>
      <c r="AH56" s="260">
        <v>11</v>
      </c>
      <c r="AI56" s="260">
        <v>31</v>
      </c>
      <c r="AJ56" s="260">
        <v>18</v>
      </c>
      <c r="AK56" s="260">
        <v>33</v>
      </c>
      <c r="AL56" s="260">
        <v>29</v>
      </c>
      <c r="AM56" s="260">
        <v>0</v>
      </c>
      <c r="AN56" s="260">
        <v>4</v>
      </c>
      <c r="AO56" s="260">
        <v>15</v>
      </c>
      <c r="AP56" s="260">
        <v>0</v>
      </c>
      <c r="AQ56" s="260">
        <v>338</v>
      </c>
      <c r="AR56" s="260">
        <v>61</v>
      </c>
      <c r="AS56" s="260">
        <v>148</v>
      </c>
      <c r="AT56" s="260">
        <v>161</v>
      </c>
      <c r="AU56" s="260">
        <v>151</v>
      </c>
      <c r="AV56" s="260">
        <v>448</v>
      </c>
      <c r="AW56" s="260">
        <v>156</v>
      </c>
      <c r="AX56" s="260">
        <v>2</v>
      </c>
      <c r="AY56" s="260">
        <v>0</v>
      </c>
      <c r="AZ56" s="260">
        <v>27</v>
      </c>
      <c r="BA56" s="260">
        <v>8</v>
      </c>
      <c r="BB56" s="260">
        <v>12</v>
      </c>
      <c r="BC56" s="260">
        <v>311</v>
      </c>
      <c r="BD56" s="260">
        <v>17</v>
      </c>
      <c r="BE56" s="260">
        <v>7</v>
      </c>
      <c r="BF56" s="260">
        <v>1</v>
      </c>
      <c r="BG56" s="260">
        <v>3</v>
      </c>
      <c r="BH56" s="260">
        <v>67</v>
      </c>
      <c r="BI56" s="260">
        <v>4</v>
      </c>
      <c r="BJ56" s="260">
        <v>9</v>
      </c>
      <c r="BK56" s="260">
        <v>8</v>
      </c>
      <c r="BL56" s="260">
        <v>16</v>
      </c>
      <c r="BM56" s="260">
        <v>110</v>
      </c>
      <c r="BN56" s="260">
        <v>44</v>
      </c>
      <c r="BO56" s="260">
        <v>36</v>
      </c>
      <c r="BP56" s="260">
        <v>121</v>
      </c>
      <c r="BQ56" s="260">
        <v>9</v>
      </c>
      <c r="BR56" s="260">
        <v>12</v>
      </c>
      <c r="BS56" s="260">
        <v>20</v>
      </c>
      <c r="BT56" s="260">
        <v>6</v>
      </c>
      <c r="BU56" s="260">
        <v>13</v>
      </c>
      <c r="BV56" s="260">
        <v>13</v>
      </c>
      <c r="BW56" s="260">
        <v>7</v>
      </c>
      <c r="BX56" s="260">
        <v>12</v>
      </c>
      <c r="BY56" s="260">
        <v>81</v>
      </c>
      <c r="BZ56" s="260">
        <v>17</v>
      </c>
      <c r="CA56" s="260">
        <v>29</v>
      </c>
      <c r="CB56" s="260">
        <v>44</v>
      </c>
      <c r="CC56" s="260">
        <v>92</v>
      </c>
      <c r="CD56" s="260">
        <v>19</v>
      </c>
      <c r="CE56" s="260">
        <v>26</v>
      </c>
      <c r="CF56" s="260">
        <v>15</v>
      </c>
      <c r="CG56" s="260">
        <v>1</v>
      </c>
      <c r="CH56" s="260">
        <v>1</v>
      </c>
      <c r="CI56" s="260">
        <v>117</v>
      </c>
      <c r="CJ56" s="260">
        <v>109</v>
      </c>
      <c r="CK56" s="260">
        <v>13</v>
      </c>
      <c r="CL56" s="260">
        <v>167</v>
      </c>
      <c r="CM56" s="260">
        <v>163</v>
      </c>
      <c r="CN56" s="260">
        <v>32</v>
      </c>
      <c r="CO56" s="260">
        <v>1</v>
      </c>
    </row>
    <row r="57" spans="1:93" ht="33.75" customHeight="1">
      <c r="A57" s="257" t="s">
        <v>63</v>
      </c>
      <c r="B57" s="257" t="s">
        <v>41</v>
      </c>
      <c r="C57" s="257" t="s">
        <v>42</v>
      </c>
      <c r="D57" s="258">
        <v>276</v>
      </c>
      <c r="E57" s="258">
        <v>1</v>
      </c>
      <c r="F57" s="258">
        <v>92</v>
      </c>
      <c r="G57" s="258">
        <v>3</v>
      </c>
      <c r="H57" s="258">
        <v>0</v>
      </c>
      <c r="I57" s="258">
        <v>0</v>
      </c>
      <c r="J57" s="258">
        <v>0</v>
      </c>
      <c r="K57" s="258">
        <v>0</v>
      </c>
      <c r="L57" s="259">
        <v>0</v>
      </c>
      <c r="M57" s="259" t="s">
        <v>529</v>
      </c>
      <c r="N57" s="259">
        <v>2</v>
      </c>
      <c r="O57" s="259" t="s">
        <v>529</v>
      </c>
      <c r="P57" s="259">
        <v>0</v>
      </c>
      <c r="Q57" s="259">
        <v>2</v>
      </c>
      <c r="R57" s="259">
        <v>1</v>
      </c>
      <c r="S57" s="259">
        <v>0</v>
      </c>
      <c r="T57" s="259">
        <v>3</v>
      </c>
      <c r="U57" s="259">
        <v>0</v>
      </c>
      <c r="V57" s="259">
        <v>0</v>
      </c>
      <c r="W57" s="259">
        <v>0</v>
      </c>
      <c r="X57" s="259">
        <v>0</v>
      </c>
      <c r="Y57" s="259">
        <v>0</v>
      </c>
      <c r="Z57" s="259">
        <v>0</v>
      </c>
      <c r="AA57" s="259">
        <v>0</v>
      </c>
      <c r="AB57" s="259">
        <v>0</v>
      </c>
      <c r="AC57" s="259">
        <v>5</v>
      </c>
      <c r="AD57" s="259">
        <v>0</v>
      </c>
      <c r="AE57" s="259">
        <v>0</v>
      </c>
      <c r="AF57" s="259">
        <v>0</v>
      </c>
      <c r="AG57" s="259">
        <v>0</v>
      </c>
      <c r="AH57" s="259">
        <v>0</v>
      </c>
      <c r="AI57" s="259">
        <v>2</v>
      </c>
      <c r="AJ57" s="259">
        <v>0</v>
      </c>
      <c r="AK57" s="259">
        <v>0</v>
      </c>
      <c r="AL57" s="259">
        <v>2</v>
      </c>
      <c r="AM57" s="259">
        <v>0</v>
      </c>
      <c r="AN57" s="259">
        <v>0</v>
      </c>
      <c r="AO57" s="259">
        <v>0</v>
      </c>
      <c r="AP57" s="259">
        <v>1</v>
      </c>
      <c r="AQ57" s="259">
        <v>23</v>
      </c>
      <c r="AR57" s="259">
        <v>6</v>
      </c>
      <c r="AS57" s="259">
        <v>13</v>
      </c>
      <c r="AT57" s="259">
        <v>6</v>
      </c>
      <c r="AU57" s="259">
        <v>3</v>
      </c>
      <c r="AV57" s="259">
        <v>17</v>
      </c>
      <c r="AW57" s="259">
        <v>13</v>
      </c>
      <c r="AX57" s="259">
        <v>0</v>
      </c>
      <c r="AY57" s="259">
        <v>0</v>
      </c>
      <c r="AZ57" s="259">
        <v>2</v>
      </c>
      <c r="BA57" s="259">
        <v>0</v>
      </c>
      <c r="BB57" s="259">
        <v>1</v>
      </c>
      <c r="BC57" s="259">
        <v>16</v>
      </c>
      <c r="BD57" s="259">
        <v>0</v>
      </c>
      <c r="BE57" s="259">
        <v>0</v>
      </c>
      <c r="BF57" s="259">
        <v>0</v>
      </c>
      <c r="BG57" s="259">
        <v>0</v>
      </c>
      <c r="BH57" s="259">
        <v>0</v>
      </c>
      <c r="BI57" s="259">
        <v>0</v>
      </c>
      <c r="BJ57" s="259">
        <v>2</v>
      </c>
      <c r="BK57" s="259">
        <v>0</v>
      </c>
      <c r="BL57" s="259">
        <v>0</v>
      </c>
      <c r="BM57" s="259">
        <v>0</v>
      </c>
      <c r="BN57" s="259">
        <v>1</v>
      </c>
      <c r="BO57" s="259">
        <v>1</v>
      </c>
      <c r="BP57" s="259">
        <v>4</v>
      </c>
      <c r="BQ57" s="259">
        <v>0</v>
      </c>
      <c r="BR57" s="259">
        <v>0</v>
      </c>
      <c r="BS57" s="259">
        <v>0</v>
      </c>
      <c r="BT57" s="259">
        <v>0</v>
      </c>
      <c r="BU57" s="259">
        <v>0</v>
      </c>
      <c r="BV57" s="259">
        <v>1</v>
      </c>
      <c r="BW57" s="259">
        <v>0</v>
      </c>
      <c r="BX57" s="259">
        <v>0</v>
      </c>
      <c r="BY57" s="259">
        <v>4</v>
      </c>
      <c r="BZ57" s="259">
        <v>2</v>
      </c>
      <c r="CA57" s="259">
        <v>1</v>
      </c>
      <c r="CB57" s="259">
        <v>3</v>
      </c>
      <c r="CC57" s="259">
        <v>7</v>
      </c>
      <c r="CD57" s="259">
        <v>0</v>
      </c>
      <c r="CE57" s="259">
        <v>0</v>
      </c>
      <c r="CF57" s="259">
        <v>0</v>
      </c>
      <c r="CG57" s="259">
        <v>0</v>
      </c>
      <c r="CH57" s="259">
        <v>0</v>
      </c>
      <c r="CI57" s="259">
        <v>4</v>
      </c>
      <c r="CJ57" s="259">
        <v>5</v>
      </c>
      <c r="CK57" s="259">
        <v>2</v>
      </c>
      <c r="CL57" s="259">
        <v>8</v>
      </c>
      <c r="CM57" s="259">
        <v>15</v>
      </c>
      <c r="CN57" s="259">
        <v>2</v>
      </c>
      <c r="CO57" s="259">
        <v>0</v>
      </c>
    </row>
    <row r="58" spans="1:93" ht="33.75" customHeight="1">
      <c r="A58" s="255" t="s">
        <v>64</v>
      </c>
      <c r="B58" s="255" t="s">
        <v>41</v>
      </c>
      <c r="C58" s="255" t="s">
        <v>42</v>
      </c>
      <c r="D58" s="256">
        <v>742</v>
      </c>
      <c r="E58" s="256">
        <v>1</v>
      </c>
      <c r="F58" s="256">
        <v>102</v>
      </c>
      <c r="G58" s="256">
        <v>11</v>
      </c>
      <c r="H58" s="256">
        <v>0</v>
      </c>
      <c r="I58" s="256">
        <v>0</v>
      </c>
      <c r="J58" s="256">
        <v>0</v>
      </c>
      <c r="K58" s="256">
        <v>1</v>
      </c>
      <c r="L58" s="260">
        <v>0</v>
      </c>
      <c r="M58" s="260" t="s">
        <v>529</v>
      </c>
      <c r="N58" s="260">
        <v>7</v>
      </c>
      <c r="O58" s="260" t="s">
        <v>529</v>
      </c>
      <c r="P58" s="260">
        <v>0</v>
      </c>
      <c r="Q58" s="260">
        <v>9</v>
      </c>
      <c r="R58" s="260">
        <v>1</v>
      </c>
      <c r="S58" s="260">
        <v>1</v>
      </c>
      <c r="T58" s="260">
        <v>4</v>
      </c>
      <c r="U58" s="260">
        <v>0</v>
      </c>
      <c r="V58" s="260">
        <v>0</v>
      </c>
      <c r="W58" s="260">
        <v>0</v>
      </c>
      <c r="X58" s="260">
        <v>2</v>
      </c>
      <c r="Y58" s="260">
        <v>0</v>
      </c>
      <c r="Z58" s="260">
        <v>3</v>
      </c>
      <c r="AA58" s="260">
        <v>11</v>
      </c>
      <c r="AB58" s="260">
        <v>1</v>
      </c>
      <c r="AC58" s="260">
        <v>26</v>
      </c>
      <c r="AD58" s="260">
        <v>2</v>
      </c>
      <c r="AE58" s="260">
        <v>3</v>
      </c>
      <c r="AF58" s="260">
        <v>5</v>
      </c>
      <c r="AG58" s="260">
        <v>1</v>
      </c>
      <c r="AH58" s="260">
        <v>0</v>
      </c>
      <c r="AI58" s="260">
        <v>1</v>
      </c>
      <c r="AJ58" s="260">
        <v>1</v>
      </c>
      <c r="AK58" s="260">
        <v>1</v>
      </c>
      <c r="AL58" s="260">
        <v>4</v>
      </c>
      <c r="AM58" s="260">
        <v>2</v>
      </c>
      <c r="AN58" s="260">
        <v>0</v>
      </c>
      <c r="AO58" s="260">
        <v>3</v>
      </c>
      <c r="AP58" s="260">
        <v>0</v>
      </c>
      <c r="AQ58" s="260">
        <v>62</v>
      </c>
      <c r="AR58" s="260">
        <v>10</v>
      </c>
      <c r="AS58" s="260">
        <v>28</v>
      </c>
      <c r="AT58" s="260">
        <v>24</v>
      </c>
      <c r="AU58" s="260">
        <v>15</v>
      </c>
      <c r="AV58" s="260">
        <v>71</v>
      </c>
      <c r="AW58" s="260">
        <v>32</v>
      </c>
      <c r="AX58" s="260">
        <v>0</v>
      </c>
      <c r="AY58" s="260">
        <v>1</v>
      </c>
      <c r="AZ58" s="260">
        <v>5</v>
      </c>
      <c r="BA58" s="260">
        <v>2</v>
      </c>
      <c r="BB58" s="260">
        <v>4</v>
      </c>
      <c r="BC58" s="260">
        <v>41</v>
      </c>
      <c r="BD58" s="260">
        <v>9</v>
      </c>
      <c r="BE58" s="260">
        <v>0</v>
      </c>
      <c r="BF58" s="260">
        <v>0</v>
      </c>
      <c r="BG58" s="260">
        <v>0</v>
      </c>
      <c r="BH58" s="260">
        <v>4</v>
      </c>
      <c r="BI58" s="260">
        <v>0</v>
      </c>
      <c r="BJ58" s="260">
        <v>5</v>
      </c>
      <c r="BK58" s="260">
        <v>1</v>
      </c>
      <c r="BL58" s="260">
        <v>2</v>
      </c>
      <c r="BM58" s="260">
        <v>13</v>
      </c>
      <c r="BN58" s="260">
        <v>3</v>
      </c>
      <c r="BO58" s="260">
        <v>5</v>
      </c>
      <c r="BP58" s="260">
        <v>24</v>
      </c>
      <c r="BQ58" s="260">
        <v>0</v>
      </c>
      <c r="BR58" s="260">
        <v>3</v>
      </c>
      <c r="BS58" s="260">
        <v>0</v>
      </c>
      <c r="BT58" s="260">
        <v>2</v>
      </c>
      <c r="BU58" s="260">
        <v>2</v>
      </c>
      <c r="BV58" s="260">
        <v>1</v>
      </c>
      <c r="BW58" s="260">
        <v>1</v>
      </c>
      <c r="BX58" s="260">
        <v>0</v>
      </c>
      <c r="BY58" s="260">
        <v>9</v>
      </c>
      <c r="BZ58" s="260">
        <v>4</v>
      </c>
      <c r="CA58" s="260">
        <v>5</v>
      </c>
      <c r="CB58" s="260">
        <v>0</v>
      </c>
      <c r="CC58" s="260">
        <v>23</v>
      </c>
      <c r="CD58" s="260">
        <v>2</v>
      </c>
      <c r="CE58" s="260">
        <v>3</v>
      </c>
      <c r="CF58" s="260">
        <v>2</v>
      </c>
      <c r="CG58" s="260">
        <v>0</v>
      </c>
      <c r="CH58" s="260">
        <v>0</v>
      </c>
      <c r="CI58" s="260">
        <v>15</v>
      </c>
      <c r="CJ58" s="260">
        <v>15</v>
      </c>
      <c r="CK58" s="260">
        <v>0</v>
      </c>
      <c r="CL58" s="260">
        <v>25</v>
      </c>
      <c r="CM58" s="260">
        <v>58</v>
      </c>
      <c r="CN58" s="260">
        <v>7</v>
      </c>
      <c r="CO58" s="260">
        <v>1</v>
      </c>
    </row>
    <row r="59" spans="1:93" ht="33.75" customHeight="1">
      <c r="A59" s="257" t="s">
        <v>65</v>
      </c>
      <c r="B59" s="257" t="s">
        <v>41</v>
      </c>
      <c r="C59" s="257" t="s">
        <v>42</v>
      </c>
      <c r="D59" s="258">
        <v>162</v>
      </c>
      <c r="E59" s="258">
        <v>0</v>
      </c>
      <c r="F59" s="258">
        <v>29</v>
      </c>
      <c r="G59" s="258">
        <v>1</v>
      </c>
      <c r="H59" s="258">
        <v>2</v>
      </c>
      <c r="I59" s="258">
        <v>0</v>
      </c>
      <c r="J59" s="258">
        <v>0</v>
      </c>
      <c r="K59" s="258">
        <v>0</v>
      </c>
      <c r="L59" s="259">
        <v>1</v>
      </c>
      <c r="M59" s="259" t="s">
        <v>529</v>
      </c>
      <c r="N59" s="259">
        <v>3</v>
      </c>
      <c r="O59" s="259" t="s">
        <v>529</v>
      </c>
      <c r="P59" s="259">
        <v>0</v>
      </c>
      <c r="Q59" s="259">
        <v>1</v>
      </c>
      <c r="R59" s="259">
        <v>1</v>
      </c>
      <c r="S59" s="259">
        <v>0</v>
      </c>
      <c r="T59" s="259">
        <v>2</v>
      </c>
      <c r="U59" s="259">
        <v>0</v>
      </c>
      <c r="V59" s="259">
        <v>0</v>
      </c>
      <c r="W59" s="259">
        <v>0</v>
      </c>
      <c r="X59" s="259">
        <v>0</v>
      </c>
      <c r="Y59" s="259">
        <v>0</v>
      </c>
      <c r="Z59" s="259">
        <v>0</v>
      </c>
      <c r="AA59" s="259">
        <v>5</v>
      </c>
      <c r="AB59" s="259">
        <v>1</v>
      </c>
      <c r="AC59" s="259">
        <v>3</v>
      </c>
      <c r="AD59" s="259">
        <v>0</v>
      </c>
      <c r="AE59" s="259">
        <v>0</v>
      </c>
      <c r="AF59" s="259">
        <v>0</v>
      </c>
      <c r="AG59" s="259">
        <v>0</v>
      </c>
      <c r="AH59" s="259">
        <v>0</v>
      </c>
      <c r="AI59" s="259">
        <v>2</v>
      </c>
      <c r="AJ59" s="259">
        <v>0</v>
      </c>
      <c r="AK59" s="259">
        <v>1</v>
      </c>
      <c r="AL59" s="259">
        <v>0</v>
      </c>
      <c r="AM59" s="259">
        <v>0</v>
      </c>
      <c r="AN59" s="259">
        <v>0</v>
      </c>
      <c r="AO59" s="259">
        <v>0</v>
      </c>
      <c r="AP59" s="259">
        <v>0</v>
      </c>
      <c r="AQ59" s="259">
        <v>10</v>
      </c>
      <c r="AR59" s="259">
        <v>6</v>
      </c>
      <c r="AS59" s="259">
        <v>4</v>
      </c>
      <c r="AT59" s="259">
        <v>2</v>
      </c>
      <c r="AU59" s="259">
        <v>3</v>
      </c>
      <c r="AV59" s="259">
        <v>18</v>
      </c>
      <c r="AW59" s="259">
        <v>6</v>
      </c>
      <c r="AX59" s="259">
        <v>0</v>
      </c>
      <c r="AY59" s="259">
        <v>0</v>
      </c>
      <c r="AZ59" s="259">
        <v>0</v>
      </c>
      <c r="BA59" s="259">
        <v>0</v>
      </c>
      <c r="BB59" s="259">
        <v>1</v>
      </c>
      <c r="BC59" s="259">
        <v>16</v>
      </c>
      <c r="BD59" s="259">
        <v>0</v>
      </c>
      <c r="BE59" s="259">
        <v>0</v>
      </c>
      <c r="BF59" s="259">
        <v>0</v>
      </c>
      <c r="BG59" s="259">
        <v>0</v>
      </c>
      <c r="BH59" s="259">
        <v>1</v>
      </c>
      <c r="BI59" s="259">
        <v>0</v>
      </c>
      <c r="BJ59" s="259">
        <v>1</v>
      </c>
      <c r="BK59" s="259">
        <v>0</v>
      </c>
      <c r="BL59" s="259">
        <v>0</v>
      </c>
      <c r="BM59" s="259">
        <v>4</v>
      </c>
      <c r="BN59" s="259">
        <v>1</v>
      </c>
      <c r="BO59" s="259">
        <v>1</v>
      </c>
      <c r="BP59" s="259">
        <v>2</v>
      </c>
      <c r="BQ59" s="259">
        <v>0</v>
      </c>
      <c r="BR59" s="259">
        <v>0</v>
      </c>
      <c r="BS59" s="259">
        <v>3</v>
      </c>
      <c r="BT59" s="259">
        <v>0</v>
      </c>
      <c r="BU59" s="259">
        <v>0</v>
      </c>
      <c r="BV59" s="259">
        <v>0</v>
      </c>
      <c r="BW59" s="259">
        <v>1</v>
      </c>
      <c r="BX59" s="259">
        <v>0</v>
      </c>
      <c r="BY59" s="259">
        <v>1</v>
      </c>
      <c r="BZ59" s="259">
        <v>0</v>
      </c>
      <c r="CA59" s="259">
        <v>3</v>
      </c>
      <c r="CB59" s="259">
        <v>0</v>
      </c>
      <c r="CC59" s="259">
        <v>4</v>
      </c>
      <c r="CD59" s="259">
        <v>0</v>
      </c>
      <c r="CE59" s="259">
        <v>0</v>
      </c>
      <c r="CF59" s="259">
        <v>0</v>
      </c>
      <c r="CG59" s="259">
        <v>0</v>
      </c>
      <c r="CH59" s="259">
        <v>0</v>
      </c>
      <c r="CI59" s="259">
        <v>4</v>
      </c>
      <c r="CJ59" s="259">
        <v>3</v>
      </c>
      <c r="CK59" s="259">
        <v>0</v>
      </c>
      <c r="CL59" s="259">
        <v>5</v>
      </c>
      <c r="CM59" s="259">
        <v>9</v>
      </c>
      <c r="CN59" s="259">
        <v>1</v>
      </c>
      <c r="CO59" s="259">
        <v>0</v>
      </c>
    </row>
    <row r="60" spans="1:93" ht="33.75" customHeight="1">
      <c r="A60" s="255" t="s">
        <v>66</v>
      </c>
      <c r="B60" s="255" t="s">
        <v>41</v>
      </c>
      <c r="C60" s="255" t="s">
        <v>42</v>
      </c>
      <c r="D60" s="256">
        <v>17998</v>
      </c>
      <c r="E60" s="256">
        <v>126</v>
      </c>
      <c r="F60" s="256">
        <v>137</v>
      </c>
      <c r="G60" s="256">
        <v>19</v>
      </c>
      <c r="H60" s="256">
        <v>5</v>
      </c>
      <c r="I60" s="256">
        <v>0</v>
      </c>
      <c r="J60" s="256">
        <v>1</v>
      </c>
      <c r="K60" s="256">
        <v>0</v>
      </c>
      <c r="L60" s="260">
        <v>7</v>
      </c>
      <c r="M60" s="260">
        <v>1</v>
      </c>
      <c r="N60" s="260">
        <v>176</v>
      </c>
      <c r="O60" s="260">
        <v>3</v>
      </c>
      <c r="P60" s="260">
        <v>1</v>
      </c>
      <c r="Q60" s="260">
        <v>98</v>
      </c>
      <c r="R60" s="260">
        <v>99</v>
      </c>
      <c r="S60" s="260">
        <v>3</v>
      </c>
      <c r="T60" s="260">
        <v>58</v>
      </c>
      <c r="U60" s="260">
        <v>18</v>
      </c>
      <c r="V60" s="260">
        <v>45</v>
      </c>
      <c r="W60" s="260">
        <v>0</v>
      </c>
      <c r="X60" s="260">
        <v>33</v>
      </c>
      <c r="Y60" s="260">
        <v>7</v>
      </c>
      <c r="Z60" s="260">
        <v>26</v>
      </c>
      <c r="AA60" s="260">
        <v>42</v>
      </c>
      <c r="AB60" s="260">
        <v>14</v>
      </c>
      <c r="AC60" s="260">
        <v>250</v>
      </c>
      <c r="AD60" s="260">
        <v>50</v>
      </c>
      <c r="AE60" s="260">
        <v>70</v>
      </c>
      <c r="AF60" s="260">
        <v>71</v>
      </c>
      <c r="AG60" s="260">
        <v>7</v>
      </c>
      <c r="AH60" s="260">
        <v>77</v>
      </c>
      <c r="AI60" s="260">
        <v>74</v>
      </c>
      <c r="AJ60" s="260">
        <v>49</v>
      </c>
      <c r="AK60" s="260">
        <v>81</v>
      </c>
      <c r="AL60" s="260">
        <v>61</v>
      </c>
      <c r="AM60" s="260">
        <v>5</v>
      </c>
      <c r="AN60" s="260">
        <v>4</v>
      </c>
      <c r="AO60" s="260">
        <v>25</v>
      </c>
      <c r="AP60" s="260">
        <v>4</v>
      </c>
      <c r="AQ60" s="260">
        <v>1204</v>
      </c>
      <c r="AR60" s="260">
        <v>152</v>
      </c>
      <c r="AS60" s="260">
        <v>379</v>
      </c>
      <c r="AT60" s="260">
        <v>440</v>
      </c>
      <c r="AU60" s="260">
        <v>831</v>
      </c>
      <c r="AV60" s="260">
        <v>1985</v>
      </c>
      <c r="AW60" s="260">
        <v>437</v>
      </c>
      <c r="AX60" s="260">
        <v>52</v>
      </c>
      <c r="AY60" s="260">
        <v>12</v>
      </c>
      <c r="AZ60" s="260">
        <v>126</v>
      </c>
      <c r="BA60" s="260">
        <v>40</v>
      </c>
      <c r="BB60" s="260">
        <v>33</v>
      </c>
      <c r="BC60" s="260">
        <v>1676</v>
      </c>
      <c r="BD60" s="260">
        <v>103</v>
      </c>
      <c r="BE60" s="260">
        <v>36</v>
      </c>
      <c r="BF60" s="260">
        <v>5</v>
      </c>
      <c r="BG60" s="260">
        <v>18</v>
      </c>
      <c r="BH60" s="260">
        <v>530</v>
      </c>
      <c r="BI60" s="260">
        <v>45</v>
      </c>
      <c r="BJ60" s="260">
        <v>51</v>
      </c>
      <c r="BK60" s="260">
        <v>31</v>
      </c>
      <c r="BL60" s="260">
        <v>68</v>
      </c>
      <c r="BM60" s="260">
        <v>523</v>
      </c>
      <c r="BN60" s="260">
        <v>189</v>
      </c>
      <c r="BO60" s="260">
        <v>148</v>
      </c>
      <c r="BP60" s="260">
        <v>1135</v>
      </c>
      <c r="BQ60" s="260">
        <v>88</v>
      </c>
      <c r="BR60" s="260">
        <v>153</v>
      </c>
      <c r="BS60" s="260">
        <v>156</v>
      </c>
      <c r="BT60" s="260">
        <v>9</v>
      </c>
      <c r="BU60" s="260">
        <v>52</v>
      </c>
      <c r="BV60" s="260">
        <v>191</v>
      </c>
      <c r="BW60" s="260">
        <v>48</v>
      </c>
      <c r="BX60" s="260">
        <v>38</v>
      </c>
      <c r="BY60" s="260">
        <v>242</v>
      </c>
      <c r="BZ60" s="260">
        <v>111</v>
      </c>
      <c r="CA60" s="260">
        <v>123</v>
      </c>
      <c r="CB60" s="260">
        <v>271</v>
      </c>
      <c r="CC60" s="260">
        <v>628</v>
      </c>
      <c r="CD60" s="260">
        <v>62</v>
      </c>
      <c r="CE60" s="260">
        <v>180</v>
      </c>
      <c r="CF60" s="260">
        <v>106</v>
      </c>
      <c r="CG60" s="260">
        <v>13</v>
      </c>
      <c r="CH60" s="260">
        <v>0</v>
      </c>
      <c r="CI60" s="260">
        <v>525</v>
      </c>
      <c r="CJ60" s="260">
        <v>634</v>
      </c>
      <c r="CK60" s="260">
        <v>34</v>
      </c>
      <c r="CL60" s="260">
        <v>1457</v>
      </c>
      <c r="CM60" s="260">
        <v>772</v>
      </c>
      <c r="CN60" s="260">
        <v>101</v>
      </c>
      <c r="CO60" s="260">
        <v>8</v>
      </c>
    </row>
    <row r="61" spans="1:93" ht="33.75" customHeight="1">
      <c r="A61" s="257" t="s">
        <v>67</v>
      </c>
      <c r="B61" s="257" t="s">
        <v>41</v>
      </c>
      <c r="C61" s="257" t="s">
        <v>42</v>
      </c>
      <c r="D61" s="258">
        <v>1397</v>
      </c>
      <c r="E61" s="258">
        <v>5</v>
      </c>
      <c r="F61" s="258">
        <v>95</v>
      </c>
      <c r="G61" s="258">
        <v>12</v>
      </c>
      <c r="H61" s="258">
        <v>13</v>
      </c>
      <c r="I61" s="258">
        <v>0</v>
      </c>
      <c r="J61" s="258">
        <v>0</v>
      </c>
      <c r="K61" s="258">
        <v>1</v>
      </c>
      <c r="L61" s="259">
        <v>3</v>
      </c>
      <c r="M61" s="259">
        <v>1</v>
      </c>
      <c r="N61" s="259">
        <v>27</v>
      </c>
      <c r="O61" s="259">
        <v>2</v>
      </c>
      <c r="P61" s="259">
        <v>0</v>
      </c>
      <c r="Q61" s="259">
        <v>5</v>
      </c>
      <c r="R61" s="259">
        <v>4</v>
      </c>
      <c r="S61" s="259">
        <v>0</v>
      </c>
      <c r="T61" s="259">
        <v>8</v>
      </c>
      <c r="U61" s="259">
        <v>0</v>
      </c>
      <c r="V61" s="259">
        <v>0</v>
      </c>
      <c r="W61" s="259">
        <v>0</v>
      </c>
      <c r="X61" s="259">
        <v>2</v>
      </c>
      <c r="Y61" s="259">
        <v>0</v>
      </c>
      <c r="Z61" s="259">
        <v>10</v>
      </c>
      <c r="AA61" s="259">
        <v>3</v>
      </c>
      <c r="AB61" s="259">
        <v>7</v>
      </c>
      <c r="AC61" s="259">
        <v>48</v>
      </c>
      <c r="AD61" s="259">
        <v>1</v>
      </c>
      <c r="AE61" s="259">
        <v>8</v>
      </c>
      <c r="AF61" s="259">
        <v>8</v>
      </c>
      <c r="AG61" s="259">
        <v>1</v>
      </c>
      <c r="AH61" s="259">
        <v>5</v>
      </c>
      <c r="AI61" s="259">
        <v>9</v>
      </c>
      <c r="AJ61" s="259">
        <v>3</v>
      </c>
      <c r="AK61" s="259">
        <v>8</v>
      </c>
      <c r="AL61" s="259">
        <v>13</v>
      </c>
      <c r="AM61" s="259">
        <v>2</v>
      </c>
      <c r="AN61" s="259">
        <v>0</v>
      </c>
      <c r="AO61" s="259">
        <v>6</v>
      </c>
      <c r="AP61" s="259">
        <v>0</v>
      </c>
      <c r="AQ61" s="259">
        <v>64</v>
      </c>
      <c r="AR61" s="259">
        <v>24</v>
      </c>
      <c r="AS61" s="259">
        <v>54</v>
      </c>
      <c r="AT61" s="259">
        <v>45</v>
      </c>
      <c r="AU61" s="259">
        <v>15</v>
      </c>
      <c r="AV61" s="259">
        <v>173</v>
      </c>
      <c r="AW61" s="259">
        <v>28</v>
      </c>
      <c r="AX61" s="259">
        <v>4</v>
      </c>
      <c r="AY61" s="259">
        <v>0</v>
      </c>
      <c r="AZ61" s="259">
        <v>16</v>
      </c>
      <c r="BA61" s="259">
        <v>3</v>
      </c>
      <c r="BB61" s="259">
        <v>9</v>
      </c>
      <c r="BC61" s="259">
        <v>116</v>
      </c>
      <c r="BD61" s="259">
        <v>7</v>
      </c>
      <c r="BE61" s="259">
        <v>1</v>
      </c>
      <c r="BF61" s="259">
        <v>0</v>
      </c>
      <c r="BG61" s="259">
        <v>2</v>
      </c>
      <c r="BH61" s="259">
        <v>15</v>
      </c>
      <c r="BI61" s="259">
        <v>0</v>
      </c>
      <c r="BJ61" s="259">
        <v>7</v>
      </c>
      <c r="BK61" s="259">
        <v>4</v>
      </c>
      <c r="BL61" s="259">
        <v>3</v>
      </c>
      <c r="BM61" s="259">
        <v>35</v>
      </c>
      <c r="BN61" s="259">
        <v>7</v>
      </c>
      <c r="BO61" s="259">
        <v>4</v>
      </c>
      <c r="BP61" s="259">
        <v>44</v>
      </c>
      <c r="BQ61" s="259">
        <v>2</v>
      </c>
      <c r="BR61" s="259">
        <v>6</v>
      </c>
      <c r="BS61" s="259">
        <v>8</v>
      </c>
      <c r="BT61" s="259">
        <v>3</v>
      </c>
      <c r="BU61" s="259">
        <v>1</v>
      </c>
      <c r="BV61" s="259">
        <v>5</v>
      </c>
      <c r="BW61" s="259">
        <v>7</v>
      </c>
      <c r="BX61" s="259">
        <v>3</v>
      </c>
      <c r="BY61" s="259">
        <v>18</v>
      </c>
      <c r="BZ61" s="259">
        <v>3</v>
      </c>
      <c r="CA61" s="259">
        <v>23</v>
      </c>
      <c r="CB61" s="259">
        <v>11</v>
      </c>
      <c r="CC61" s="259">
        <v>46</v>
      </c>
      <c r="CD61" s="259">
        <v>12</v>
      </c>
      <c r="CE61" s="259">
        <v>12</v>
      </c>
      <c r="CF61" s="259">
        <v>3</v>
      </c>
      <c r="CG61" s="259">
        <v>1</v>
      </c>
      <c r="CH61" s="259">
        <v>0</v>
      </c>
      <c r="CI61" s="259">
        <v>44</v>
      </c>
      <c r="CJ61" s="259">
        <v>41</v>
      </c>
      <c r="CK61" s="259">
        <v>1</v>
      </c>
      <c r="CL61" s="259">
        <v>82</v>
      </c>
      <c r="CM61" s="259">
        <v>66</v>
      </c>
      <c r="CN61" s="259">
        <v>9</v>
      </c>
      <c r="CO61" s="259">
        <v>0</v>
      </c>
    </row>
    <row r="62" spans="1:93" ht="33.75" customHeight="1">
      <c r="A62" s="255" t="s">
        <v>68</v>
      </c>
      <c r="B62" s="255" t="s">
        <v>41</v>
      </c>
      <c r="C62" s="255" t="s">
        <v>42</v>
      </c>
      <c r="D62" s="256">
        <v>266</v>
      </c>
      <c r="E62" s="256">
        <v>0</v>
      </c>
      <c r="F62" s="256">
        <v>62</v>
      </c>
      <c r="G62" s="256">
        <v>4</v>
      </c>
      <c r="H62" s="256">
        <v>0</v>
      </c>
      <c r="I62" s="256">
        <v>0</v>
      </c>
      <c r="J62" s="256">
        <v>0</v>
      </c>
      <c r="K62" s="256">
        <v>0</v>
      </c>
      <c r="L62" s="260">
        <v>4</v>
      </c>
      <c r="M62" s="260" t="s">
        <v>529</v>
      </c>
      <c r="N62" s="260">
        <v>6</v>
      </c>
      <c r="O62" s="260" t="s">
        <v>529</v>
      </c>
      <c r="P62" s="260">
        <v>0</v>
      </c>
      <c r="Q62" s="260">
        <v>0</v>
      </c>
      <c r="R62" s="260">
        <v>4</v>
      </c>
      <c r="S62" s="260">
        <v>0</v>
      </c>
      <c r="T62" s="260">
        <v>0</v>
      </c>
      <c r="U62" s="260">
        <v>0</v>
      </c>
      <c r="V62" s="260">
        <v>0</v>
      </c>
      <c r="W62" s="260">
        <v>0</v>
      </c>
      <c r="X62" s="260">
        <v>0</v>
      </c>
      <c r="Y62" s="260">
        <v>0</v>
      </c>
      <c r="Z62" s="260">
        <v>1</v>
      </c>
      <c r="AA62" s="260">
        <v>1</v>
      </c>
      <c r="AB62" s="260">
        <v>0</v>
      </c>
      <c r="AC62" s="260">
        <v>5</v>
      </c>
      <c r="AD62" s="260">
        <v>0</v>
      </c>
      <c r="AE62" s="260">
        <v>0</v>
      </c>
      <c r="AF62" s="260">
        <v>1</v>
      </c>
      <c r="AG62" s="260">
        <v>0</v>
      </c>
      <c r="AH62" s="260">
        <v>0</v>
      </c>
      <c r="AI62" s="260">
        <v>2</v>
      </c>
      <c r="AJ62" s="260">
        <v>0</v>
      </c>
      <c r="AK62" s="260">
        <v>1</v>
      </c>
      <c r="AL62" s="260">
        <v>1</v>
      </c>
      <c r="AM62" s="260">
        <v>0</v>
      </c>
      <c r="AN62" s="260">
        <v>1</v>
      </c>
      <c r="AO62" s="260">
        <v>2</v>
      </c>
      <c r="AP62" s="260">
        <v>1</v>
      </c>
      <c r="AQ62" s="260">
        <v>22</v>
      </c>
      <c r="AR62" s="260">
        <v>3</v>
      </c>
      <c r="AS62" s="260">
        <v>6</v>
      </c>
      <c r="AT62" s="260">
        <v>5</v>
      </c>
      <c r="AU62" s="260">
        <v>5</v>
      </c>
      <c r="AV62" s="260">
        <v>17</v>
      </c>
      <c r="AW62" s="260">
        <v>19</v>
      </c>
      <c r="AX62" s="260">
        <v>0</v>
      </c>
      <c r="AY62" s="260">
        <v>0</v>
      </c>
      <c r="AZ62" s="260">
        <v>6</v>
      </c>
      <c r="BA62" s="260">
        <v>0</v>
      </c>
      <c r="BB62" s="260">
        <v>0</v>
      </c>
      <c r="BC62" s="260">
        <v>16</v>
      </c>
      <c r="BD62" s="260">
        <v>0</v>
      </c>
      <c r="BE62" s="260">
        <v>1</v>
      </c>
      <c r="BF62" s="260">
        <v>0</v>
      </c>
      <c r="BG62" s="260">
        <v>0</v>
      </c>
      <c r="BH62" s="260">
        <v>0</v>
      </c>
      <c r="BI62" s="260">
        <v>1</v>
      </c>
      <c r="BJ62" s="260">
        <v>1</v>
      </c>
      <c r="BK62" s="260">
        <v>0</v>
      </c>
      <c r="BL62" s="260">
        <v>1</v>
      </c>
      <c r="BM62" s="260">
        <v>8</v>
      </c>
      <c r="BN62" s="260">
        <v>2</v>
      </c>
      <c r="BO62" s="260">
        <v>3</v>
      </c>
      <c r="BP62" s="260">
        <v>4</v>
      </c>
      <c r="BQ62" s="260">
        <v>0</v>
      </c>
      <c r="BR62" s="260">
        <v>0</v>
      </c>
      <c r="BS62" s="260">
        <v>0</v>
      </c>
      <c r="BT62" s="260">
        <v>0</v>
      </c>
      <c r="BU62" s="260">
        <v>1</v>
      </c>
      <c r="BV62" s="260">
        <v>0</v>
      </c>
      <c r="BW62" s="260">
        <v>0</v>
      </c>
      <c r="BX62" s="260">
        <v>0</v>
      </c>
      <c r="BY62" s="260">
        <v>5</v>
      </c>
      <c r="BZ62" s="260">
        <v>0</v>
      </c>
      <c r="CA62" s="260">
        <v>2</v>
      </c>
      <c r="CB62" s="260">
        <v>2</v>
      </c>
      <c r="CC62" s="260">
        <v>4</v>
      </c>
      <c r="CD62" s="260">
        <v>1</v>
      </c>
      <c r="CE62" s="260">
        <v>1</v>
      </c>
      <c r="CF62" s="260">
        <v>0</v>
      </c>
      <c r="CG62" s="260">
        <v>0</v>
      </c>
      <c r="CH62" s="260">
        <v>0</v>
      </c>
      <c r="CI62" s="260">
        <v>9</v>
      </c>
      <c r="CJ62" s="260">
        <v>4</v>
      </c>
      <c r="CK62" s="260">
        <v>0</v>
      </c>
      <c r="CL62" s="260">
        <v>10</v>
      </c>
      <c r="CM62" s="260">
        <v>10</v>
      </c>
      <c r="CN62" s="260">
        <v>1</v>
      </c>
      <c r="CO62" s="260">
        <v>0</v>
      </c>
    </row>
    <row r="63" spans="1:93" ht="33.75" customHeight="1">
      <c r="A63" s="257" t="s">
        <v>69</v>
      </c>
      <c r="B63" s="257" t="s">
        <v>70</v>
      </c>
      <c r="C63" s="257" t="s">
        <v>71</v>
      </c>
      <c r="D63" s="258">
        <v>1022</v>
      </c>
      <c r="E63" s="258">
        <v>7</v>
      </c>
      <c r="F63" s="258">
        <v>102</v>
      </c>
      <c r="G63" s="258">
        <v>13</v>
      </c>
      <c r="H63" s="258">
        <v>5</v>
      </c>
      <c r="I63" s="258">
        <v>0</v>
      </c>
      <c r="J63" s="258">
        <v>0</v>
      </c>
      <c r="K63" s="258">
        <v>0</v>
      </c>
      <c r="L63" s="259">
        <v>0</v>
      </c>
      <c r="M63" s="259" t="s">
        <v>529</v>
      </c>
      <c r="N63" s="259">
        <v>10</v>
      </c>
      <c r="O63" s="259" t="s">
        <v>529</v>
      </c>
      <c r="P63" s="259">
        <v>0</v>
      </c>
      <c r="Q63" s="259">
        <v>10</v>
      </c>
      <c r="R63" s="259">
        <v>4</v>
      </c>
      <c r="S63" s="259">
        <v>2</v>
      </c>
      <c r="T63" s="259">
        <v>16</v>
      </c>
      <c r="U63" s="259">
        <v>10</v>
      </c>
      <c r="V63" s="259">
        <v>3</v>
      </c>
      <c r="W63" s="259">
        <v>0</v>
      </c>
      <c r="X63" s="259">
        <v>4</v>
      </c>
      <c r="Y63" s="259">
        <v>0</v>
      </c>
      <c r="Z63" s="259">
        <v>4</v>
      </c>
      <c r="AA63" s="259">
        <v>8</v>
      </c>
      <c r="AB63" s="259">
        <v>1</v>
      </c>
      <c r="AC63" s="259">
        <v>31</v>
      </c>
      <c r="AD63" s="259">
        <v>0</v>
      </c>
      <c r="AE63" s="259">
        <v>4</v>
      </c>
      <c r="AF63" s="259">
        <v>14</v>
      </c>
      <c r="AG63" s="259">
        <v>1</v>
      </c>
      <c r="AH63" s="259">
        <v>1</v>
      </c>
      <c r="AI63" s="259">
        <v>4</v>
      </c>
      <c r="AJ63" s="259">
        <v>1</v>
      </c>
      <c r="AK63" s="259">
        <v>13</v>
      </c>
      <c r="AL63" s="259">
        <v>6</v>
      </c>
      <c r="AM63" s="259">
        <v>0</v>
      </c>
      <c r="AN63" s="259">
        <v>1</v>
      </c>
      <c r="AO63" s="259">
        <v>4</v>
      </c>
      <c r="AP63" s="259">
        <v>0</v>
      </c>
      <c r="AQ63" s="259">
        <v>68</v>
      </c>
      <c r="AR63" s="259">
        <v>10</v>
      </c>
      <c r="AS63" s="259">
        <v>28</v>
      </c>
      <c r="AT63" s="259">
        <v>39</v>
      </c>
      <c r="AU63" s="259">
        <v>21</v>
      </c>
      <c r="AV63" s="259">
        <v>102</v>
      </c>
      <c r="AW63" s="259">
        <v>55</v>
      </c>
      <c r="AX63" s="259">
        <v>0</v>
      </c>
      <c r="AY63" s="259">
        <v>0</v>
      </c>
      <c r="AZ63" s="259">
        <v>4</v>
      </c>
      <c r="BA63" s="259">
        <v>2</v>
      </c>
      <c r="BB63" s="259">
        <v>3</v>
      </c>
      <c r="BC63" s="259">
        <v>64</v>
      </c>
      <c r="BD63" s="259">
        <v>3</v>
      </c>
      <c r="BE63" s="259">
        <v>1</v>
      </c>
      <c r="BF63" s="259">
        <v>0</v>
      </c>
      <c r="BG63" s="259">
        <v>0</v>
      </c>
      <c r="BH63" s="259">
        <v>2</v>
      </c>
      <c r="BI63" s="259">
        <v>0</v>
      </c>
      <c r="BJ63" s="259">
        <v>3</v>
      </c>
      <c r="BK63" s="259">
        <v>0</v>
      </c>
      <c r="BL63" s="259">
        <v>3</v>
      </c>
      <c r="BM63" s="259">
        <v>27</v>
      </c>
      <c r="BN63" s="259">
        <v>5</v>
      </c>
      <c r="BO63" s="259">
        <v>2</v>
      </c>
      <c r="BP63" s="259">
        <v>33</v>
      </c>
      <c r="BQ63" s="259">
        <v>2</v>
      </c>
      <c r="BR63" s="259">
        <v>3</v>
      </c>
      <c r="BS63" s="259">
        <v>5</v>
      </c>
      <c r="BT63" s="259">
        <v>2</v>
      </c>
      <c r="BU63" s="259">
        <v>2</v>
      </c>
      <c r="BV63" s="259">
        <v>0</v>
      </c>
      <c r="BW63" s="259">
        <v>0</v>
      </c>
      <c r="BX63" s="259">
        <v>2</v>
      </c>
      <c r="BY63" s="259">
        <v>21</v>
      </c>
      <c r="BZ63" s="259">
        <v>0</v>
      </c>
      <c r="CA63" s="259">
        <v>6</v>
      </c>
      <c r="CB63" s="259">
        <v>3</v>
      </c>
      <c r="CC63" s="259">
        <v>33</v>
      </c>
      <c r="CD63" s="259">
        <v>4</v>
      </c>
      <c r="CE63" s="259">
        <v>4</v>
      </c>
      <c r="CF63" s="259">
        <v>2</v>
      </c>
      <c r="CG63" s="259">
        <v>1</v>
      </c>
      <c r="CH63" s="259">
        <v>0</v>
      </c>
      <c r="CI63" s="259">
        <v>36</v>
      </c>
      <c r="CJ63" s="259">
        <v>28</v>
      </c>
      <c r="CK63" s="259">
        <v>1</v>
      </c>
      <c r="CL63" s="259">
        <v>61</v>
      </c>
      <c r="CM63" s="259">
        <v>45</v>
      </c>
      <c r="CN63" s="259">
        <v>7</v>
      </c>
      <c r="CO63" s="259">
        <v>0</v>
      </c>
    </row>
    <row r="64" spans="1:93" ht="33.75" customHeight="1">
      <c r="A64" s="255" t="s">
        <v>72</v>
      </c>
      <c r="B64" s="255" t="s">
        <v>70</v>
      </c>
      <c r="C64" s="255" t="s">
        <v>71</v>
      </c>
      <c r="D64" s="256">
        <v>582</v>
      </c>
      <c r="E64" s="256">
        <v>31</v>
      </c>
      <c r="F64" s="256">
        <v>55</v>
      </c>
      <c r="G64" s="256">
        <v>9</v>
      </c>
      <c r="H64" s="256">
        <v>3</v>
      </c>
      <c r="I64" s="256">
        <v>0</v>
      </c>
      <c r="J64" s="256">
        <v>0</v>
      </c>
      <c r="K64" s="256">
        <v>1</v>
      </c>
      <c r="L64" s="260">
        <v>3</v>
      </c>
      <c r="M64" s="260" t="s">
        <v>529</v>
      </c>
      <c r="N64" s="260">
        <v>5</v>
      </c>
      <c r="O64" s="260" t="s">
        <v>529</v>
      </c>
      <c r="P64" s="260">
        <v>0</v>
      </c>
      <c r="Q64" s="260">
        <v>1</v>
      </c>
      <c r="R64" s="260">
        <v>0</v>
      </c>
      <c r="S64" s="260">
        <v>0</v>
      </c>
      <c r="T64" s="260">
        <v>10</v>
      </c>
      <c r="U64" s="260">
        <v>0</v>
      </c>
      <c r="V64" s="260">
        <v>0</v>
      </c>
      <c r="W64" s="260">
        <v>0</v>
      </c>
      <c r="X64" s="260">
        <v>1</v>
      </c>
      <c r="Y64" s="260">
        <v>0</v>
      </c>
      <c r="Z64" s="260">
        <v>3</v>
      </c>
      <c r="AA64" s="260">
        <v>1</v>
      </c>
      <c r="AB64" s="260">
        <v>0</v>
      </c>
      <c r="AC64" s="260">
        <v>18</v>
      </c>
      <c r="AD64" s="260">
        <v>1</v>
      </c>
      <c r="AE64" s="260">
        <v>2</v>
      </c>
      <c r="AF64" s="260">
        <v>4</v>
      </c>
      <c r="AG64" s="260">
        <v>0</v>
      </c>
      <c r="AH64" s="260">
        <v>2</v>
      </c>
      <c r="AI64" s="260">
        <v>2</v>
      </c>
      <c r="AJ64" s="260">
        <v>0</v>
      </c>
      <c r="AK64" s="260">
        <v>5</v>
      </c>
      <c r="AL64" s="260">
        <v>1</v>
      </c>
      <c r="AM64" s="260">
        <v>0</v>
      </c>
      <c r="AN64" s="260">
        <v>0</v>
      </c>
      <c r="AO64" s="260">
        <v>5</v>
      </c>
      <c r="AP64" s="260">
        <v>2</v>
      </c>
      <c r="AQ64" s="260">
        <v>42</v>
      </c>
      <c r="AR64" s="260">
        <v>16</v>
      </c>
      <c r="AS64" s="260">
        <v>30</v>
      </c>
      <c r="AT64" s="260">
        <v>14</v>
      </c>
      <c r="AU64" s="260">
        <v>3</v>
      </c>
      <c r="AV64" s="260">
        <v>28</v>
      </c>
      <c r="AW64" s="260">
        <v>17</v>
      </c>
      <c r="AX64" s="260">
        <v>2</v>
      </c>
      <c r="AY64" s="260">
        <v>0</v>
      </c>
      <c r="AZ64" s="260">
        <v>7</v>
      </c>
      <c r="BA64" s="260">
        <v>0</v>
      </c>
      <c r="BB64" s="260">
        <v>1</v>
      </c>
      <c r="BC64" s="260">
        <v>36</v>
      </c>
      <c r="BD64" s="260">
        <v>2</v>
      </c>
      <c r="BE64" s="260">
        <v>1</v>
      </c>
      <c r="BF64" s="260">
        <v>0</v>
      </c>
      <c r="BG64" s="260">
        <v>1</v>
      </c>
      <c r="BH64" s="260">
        <v>5</v>
      </c>
      <c r="BI64" s="260">
        <v>0</v>
      </c>
      <c r="BJ64" s="260">
        <v>2</v>
      </c>
      <c r="BK64" s="260">
        <v>0</v>
      </c>
      <c r="BL64" s="260">
        <v>1</v>
      </c>
      <c r="BM64" s="260">
        <v>9</v>
      </c>
      <c r="BN64" s="260">
        <v>3</v>
      </c>
      <c r="BO64" s="260">
        <v>3</v>
      </c>
      <c r="BP64" s="260">
        <v>24</v>
      </c>
      <c r="BQ64" s="260">
        <v>0</v>
      </c>
      <c r="BR64" s="260">
        <v>2</v>
      </c>
      <c r="BS64" s="260">
        <v>4</v>
      </c>
      <c r="BT64" s="260">
        <v>2</v>
      </c>
      <c r="BU64" s="260">
        <v>2</v>
      </c>
      <c r="BV64" s="260">
        <v>2</v>
      </c>
      <c r="BW64" s="260">
        <v>2</v>
      </c>
      <c r="BX64" s="260">
        <v>1</v>
      </c>
      <c r="BY64" s="260">
        <v>12</v>
      </c>
      <c r="BZ64" s="260">
        <v>3</v>
      </c>
      <c r="CA64" s="260">
        <v>4</v>
      </c>
      <c r="CB64" s="260">
        <v>5</v>
      </c>
      <c r="CC64" s="260">
        <v>19</v>
      </c>
      <c r="CD64" s="260">
        <v>3</v>
      </c>
      <c r="CE64" s="260">
        <v>8</v>
      </c>
      <c r="CF64" s="260">
        <v>1</v>
      </c>
      <c r="CG64" s="260">
        <v>0</v>
      </c>
      <c r="CH64" s="260">
        <v>0</v>
      </c>
      <c r="CI64" s="260">
        <v>18</v>
      </c>
      <c r="CJ64" s="260">
        <v>10</v>
      </c>
      <c r="CK64" s="260">
        <v>1</v>
      </c>
      <c r="CL64" s="260">
        <v>27</v>
      </c>
      <c r="CM64" s="260">
        <v>40</v>
      </c>
      <c r="CN64" s="260">
        <v>4</v>
      </c>
      <c r="CO64" s="260">
        <v>0</v>
      </c>
    </row>
    <row r="65" spans="1:93" ht="33.75" customHeight="1">
      <c r="A65" s="257" t="s">
        <v>73</v>
      </c>
      <c r="B65" s="257" t="s">
        <v>70</v>
      </c>
      <c r="C65" s="257" t="s">
        <v>71</v>
      </c>
      <c r="D65" s="258">
        <v>802</v>
      </c>
      <c r="E65" s="258">
        <v>9</v>
      </c>
      <c r="F65" s="258">
        <v>28</v>
      </c>
      <c r="G65" s="258">
        <v>2</v>
      </c>
      <c r="H65" s="258">
        <v>0</v>
      </c>
      <c r="I65" s="258">
        <v>0</v>
      </c>
      <c r="J65" s="258">
        <v>0</v>
      </c>
      <c r="K65" s="258">
        <v>0</v>
      </c>
      <c r="L65" s="259">
        <v>0</v>
      </c>
      <c r="M65" s="259" t="s">
        <v>529</v>
      </c>
      <c r="N65" s="259">
        <v>7</v>
      </c>
      <c r="O65" s="259" t="s">
        <v>529</v>
      </c>
      <c r="P65" s="259">
        <v>0</v>
      </c>
      <c r="Q65" s="259">
        <v>9</v>
      </c>
      <c r="R65" s="259">
        <v>2</v>
      </c>
      <c r="S65" s="259">
        <v>0</v>
      </c>
      <c r="T65" s="259">
        <v>12</v>
      </c>
      <c r="U65" s="259">
        <v>1</v>
      </c>
      <c r="V65" s="259">
        <v>0</v>
      </c>
      <c r="W65" s="259">
        <v>0</v>
      </c>
      <c r="X65" s="259">
        <v>0</v>
      </c>
      <c r="Y65" s="259">
        <v>0</v>
      </c>
      <c r="Z65" s="259">
        <v>1</v>
      </c>
      <c r="AA65" s="259">
        <v>1</v>
      </c>
      <c r="AB65" s="259">
        <v>5</v>
      </c>
      <c r="AC65" s="259">
        <v>23</v>
      </c>
      <c r="AD65" s="259">
        <v>0</v>
      </c>
      <c r="AE65" s="259">
        <v>2</v>
      </c>
      <c r="AF65" s="259">
        <v>5</v>
      </c>
      <c r="AG65" s="259">
        <v>1</v>
      </c>
      <c r="AH65" s="259">
        <v>0</v>
      </c>
      <c r="AI65" s="259">
        <v>5</v>
      </c>
      <c r="AJ65" s="259">
        <v>4</v>
      </c>
      <c r="AK65" s="259">
        <v>6</v>
      </c>
      <c r="AL65" s="259">
        <v>12</v>
      </c>
      <c r="AM65" s="259">
        <v>0</v>
      </c>
      <c r="AN65" s="259">
        <v>0</v>
      </c>
      <c r="AO65" s="259">
        <v>2</v>
      </c>
      <c r="AP65" s="259">
        <v>0</v>
      </c>
      <c r="AQ65" s="259">
        <v>43</v>
      </c>
      <c r="AR65" s="259">
        <v>9</v>
      </c>
      <c r="AS65" s="259">
        <v>16</v>
      </c>
      <c r="AT65" s="259">
        <v>28</v>
      </c>
      <c r="AU65" s="259">
        <v>13</v>
      </c>
      <c r="AV65" s="259">
        <v>89</v>
      </c>
      <c r="AW65" s="259">
        <v>31</v>
      </c>
      <c r="AX65" s="259">
        <v>1</v>
      </c>
      <c r="AY65" s="259">
        <v>0</v>
      </c>
      <c r="AZ65" s="259">
        <v>6</v>
      </c>
      <c r="BA65" s="259">
        <v>2</v>
      </c>
      <c r="BB65" s="259">
        <v>1</v>
      </c>
      <c r="BC65" s="259">
        <v>72</v>
      </c>
      <c r="BD65" s="259">
        <v>2</v>
      </c>
      <c r="BE65" s="259">
        <v>0</v>
      </c>
      <c r="BF65" s="259">
        <v>0</v>
      </c>
      <c r="BG65" s="259">
        <v>1</v>
      </c>
      <c r="BH65" s="259">
        <v>1</v>
      </c>
      <c r="BI65" s="259">
        <v>0</v>
      </c>
      <c r="BJ65" s="259">
        <v>4</v>
      </c>
      <c r="BK65" s="259">
        <v>4</v>
      </c>
      <c r="BL65" s="259">
        <v>3</v>
      </c>
      <c r="BM65" s="259">
        <v>28</v>
      </c>
      <c r="BN65" s="259">
        <v>6</v>
      </c>
      <c r="BO65" s="259">
        <v>1</v>
      </c>
      <c r="BP65" s="259">
        <v>35</v>
      </c>
      <c r="BQ65" s="259">
        <v>2</v>
      </c>
      <c r="BR65" s="259">
        <v>0</v>
      </c>
      <c r="BS65" s="259">
        <v>2</v>
      </c>
      <c r="BT65" s="259">
        <v>0</v>
      </c>
      <c r="BU65" s="259">
        <v>2</v>
      </c>
      <c r="BV65" s="259">
        <v>0</v>
      </c>
      <c r="BW65" s="259">
        <v>0</v>
      </c>
      <c r="BX65" s="259">
        <v>0</v>
      </c>
      <c r="BY65" s="259">
        <v>8</v>
      </c>
      <c r="BZ65" s="259">
        <v>1</v>
      </c>
      <c r="CA65" s="259">
        <v>8</v>
      </c>
      <c r="CB65" s="259">
        <v>6</v>
      </c>
      <c r="CC65" s="259">
        <v>28</v>
      </c>
      <c r="CD65" s="259">
        <v>3</v>
      </c>
      <c r="CE65" s="259">
        <v>4</v>
      </c>
      <c r="CF65" s="259">
        <v>1</v>
      </c>
      <c r="CG65" s="259">
        <v>0</v>
      </c>
      <c r="CH65" s="259">
        <v>0</v>
      </c>
      <c r="CI65" s="259">
        <v>30</v>
      </c>
      <c r="CJ65" s="259">
        <v>25</v>
      </c>
      <c r="CK65" s="259">
        <v>2</v>
      </c>
      <c r="CL65" s="259">
        <v>94</v>
      </c>
      <c r="CM65" s="259">
        <v>44</v>
      </c>
      <c r="CN65" s="259">
        <v>9</v>
      </c>
      <c r="CO65" s="259">
        <v>0</v>
      </c>
    </row>
    <row r="66" spans="1:93" ht="33.75" customHeight="1">
      <c r="A66" s="255" t="s">
        <v>74</v>
      </c>
      <c r="B66" s="255" t="s">
        <v>70</v>
      </c>
      <c r="C66" s="255" t="s">
        <v>71</v>
      </c>
      <c r="D66" s="256">
        <v>1065</v>
      </c>
      <c r="E66" s="256">
        <v>4</v>
      </c>
      <c r="F66" s="256">
        <v>104</v>
      </c>
      <c r="G66" s="256">
        <v>13</v>
      </c>
      <c r="H66" s="256">
        <v>0</v>
      </c>
      <c r="I66" s="256">
        <v>1</v>
      </c>
      <c r="J66" s="256">
        <v>0</v>
      </c>
      <c r="K66" s="256">
        <v>0</v>
      </c>
      <c r="L66" s="260">
        <v>4</v>
      </c>
      <c r="M66" s="260">
        <v>1</v>
      </c>
      <c r="N66" s="260">
        <v>12</v>
      </c>
      <c r="O66" s="260" t="s">
        <v>529</v>
      </c>
      <c r="P66" s="260">
        <v>0</v>
      </c>
      <c r="Q66" s="260">
        <v>9</v>
      </c>
      <c r="R66" s="260">
        <v>5</v>
      </c>
      <c r="S66" s="260">
        <v>7</v>
      </c>
      <c r="T66" s="260">
        <v>17</v>
      </c>
      <c r="U66" s="260">
        <v>1</v>
      </c>
      <c r="V66" s="260">
        <v>0</v>
      </c>
      <c r="W66" s="260">
        <v>0</v>
      </c>
      <c r="X66" s="260">
        <v>0</v>
      </c>
      <c r="Y66" s="260">
        <v>0</v>
      </c>
      <c r="Z66" s="260">
        <v>1</v>
      </c>
      <c r="AA66" s="260">
        <v>7</v>
      </c>
      <c r="AB66" s="260">
        <v>0</v>
      </c>
      <c r="AC66" s="260">
        <v>16</v>
      </c>
      <c r="AD66" s="260">
        <v>0</v>
      </c>
      <c r="AE66" s="260">
        <v>6</v>
      </c>
      <c r="AF66" s="260">
        <v>7</v>
      </c>
      <c r="AG66" s="260">
        <v>3</v>
      </c>
      <c r="AH66" s="260">
        <v>0</v>
      </c>
      <c r="AI66" s="260">
        <v>4</v>
      </c>
      <c r="AJ66" s="260">
        <v>1</v>
      </c>
      <c r="AK66" s="260">
        <v>5</v>
      </c>
      <c r="AL66" s="260">
        <v>6</v>
      </c>
      <c r="AM66" s="260">
        <v>3</v>
      </c>
      <c r="AN66" s="260">
        <v>1</v>
      </c>
      <c r="AO66" s="260">
        <v>5</v>
      </c>
      <c r="AP66" s="260">
        <v>0</v>
      </c>
      <c r="AQ66" s="260">
        <v>54</v>
      </c>
      <c r="AR66" s="260">
        <v>14</v>
      </c>
      <c r="AS66" s="260">
        <v>28</v>
      </c>
      <c r="AT66" s="260">
        <v>79</v>
      </c>
      <c r="AU66" s="260">
        <v>14</v>
      </c>
      <c r="AV66" s="260">
        <v>128</v>
      </c>
      <c r="AW66" s="260">
        <v>48</v>
      </c>
      <c r="AX66" s="260">
        <v>1</v>
      </c>
      <c r="AY66" s="260">
        <v>0</v>
      </c>
      <c r="AZ66" s="260">
        <v>8</v>
      </c>
      <c r="BA66" s="260">
        <v>3</v>
      </c>
      <c r="BB66" s="260">
        <v>0</v>
      </c>
      <c r="BC66" s="260">
        <v>68</v>
      </c>
      <c r="BD66" s="260">
        <v>8</v>
      </c>
      <c r="BE66" s="260">
        <v>0</v>
      </c>
      <c r="BF66" s="260">
        <v>0</v>
      </c>
      <c r="BG66" s="260">
        <v>0</v>
      </c>
      <c r="BH66" s="260">
        <v>5</v>
      </c>
      <c r="BI66" s="260">
        <v>0</v>
      </c>
      <c r="BJ66" s="260">
        <v>3</v>
      </c>
      <c r="BK66" s="260">
        <v>4</v>
      </c>
      <c r="BL66" s="260">
        <v>3</v>
      </c>
      <c r="BM66" s="260">
        <v>20</v>
      </c>
      <c r="BN66" s="260">
        <v>7</v>
      </c>
      <c r="BO66" s="260">
        <v>2</v>
      </c>
      <c r="BP66" s="260">
        <v>27</v>
      </c>
      <c r="BQ66" s="260">
        <v>3</v>
      </c>
      <c r="BR66" s="260">
        <v>2</v>
      </c>
      <c r="BS66" s="260">
        <v>6</v>
      </c>
      <c r="BT66" s="260">
        <v>1</v>
      </c>
      <c r="BU66" s="260">
        <v>1</v>
      </c>
      <c r="BV66" s="260">
        <v>3</v>
      </c>
      <c r="BW66" s="260">
        <v>2</v>
      </c>
      <c r="BX66" s="260">
        <v>0</v>
      </c>
      <c r="BY66" s="260">
        <v>18</v>
      </c>
      <c r="BZ66" s="260">
        <v>3</v>
      </c>
      <c r="CA66" s="260">
        <v>10</v>
      </c>
      <c r="CB66" s="260">
        <v>11</v>
      </c>
      <c r="CC66" s="260">
        <v>35</v>
      </c>
      <c r="CD66" s="260">
        <v>7</v>
      </c>
      <c r="CE66" s="260">
        <v>7</v>
      </c>
      <c r="CF66" s="260">
        <v>2</v>
      </c>
      <c r="CG66" s="260">
        <v>0</v>
      </c>
      <c r="CH66" s="260">
        <v>0</v>
      </c>
      <c r="CI66" s="260">
        <v>26</v>
      </c>
      <c r="CJ66" s="260">
        <v>26</v>
      </c>
      <c r="CK66" s="260">
        <v>2</v>
      </c>
      <c r="CL66" s="260">
        <v>63</v>
      </c>
      <c r="CM66" s="260">
        <v>59</v>
      </c>
      <c r="CN66" s="260">
        <v>10</v>
      </c>
      <c r="CO66" s="260">
        <v>1</v>
      </c>
    </row>
    <row r="67" spans="1:93" ht="33.75" customHeight="1">
      <c r="A67" s="257" t="s">
        <v>75</v>
      </c>
      <c r="B67" s="257" t="s">
        <v>70</v>
      </c>
      <c r="C67" s="257" t="s">
        <v>71</v>
      </c>
      <c r="D67" s="258">
        <v>259</v>
      </c>
      <c r="E67" s="258">
        <v>0</v>
      </c>
      <c r="F67" s="258">
        <v>51</v>
      </c>
      <c r="G67" s="258">
        <v>6</v>
      </c>
      <c r="H67" s="258">
        <v>0</v>
      </c>
      <c r="I67" s="258">
        <v>0</v>
      </c>
      <c r="J67" s="258">
        <v>0</v>
      </c>
      <c r="K67" s="258">
        <v>0</v>
      </c>
      <c r="L67" s="259">
        <v>3</v>
      </c>
      <c r="M67" s="259" t="s">
        <v>529</v>
      </c>
      <c r="N67" s="259">
        <v>3</v>
      </c>
      <c r="O67" s="259" t="s">
        <v>529</v>
      </c>
      <c r="P67" s="259">
        <v>0</v>
      </c>
      <c r="Q67" s="259">
        <v>4</v>
      </c>
      <c r="R67" s="259">
        <v>1</v>
      </c>
      <c r="S67" s="259">
        <v>0</v>
      </c>
      <c r="T67" s="259">
        <v>7</v>
      </c>
      <c r="U67" s="259">
        <v>0</v>
      </c>
      <c r="V67" s="259">
        <v>0</v>
      </c>
      <c r="W67" s="259">
        <v>0</v>
      </c>
      <c r="X67" s="259">
        <v>0</v>
      </c>
      <c r="Y67" s="259">
        <v>0</v>
      </c>
      <c r="Z67" s="259">
        <v>0</v>
      </c>
      <c r="AA67" s="259">
        <v>0</v>
      </c>
      <c r="AB67" s="259">
        <v>0</v>
      </c>
      <c r="AC67" s="259">
        <v>4</v>
      </c>
      <c r="AD67" s="259">
        <v>0</v>
      </c>
      <c r="AE67" s="259">
        <v>3</v>
      </c>
      <c r="AF67" s="259">
        <v>2</v>
      </c>
      <c r="AG67" s="259">
        <v>0</v>
      </c>
      <c r="AH67" s="259">
        <v>0</v>
      </c>
      <c r="AI67" s="259">
        <v>1</v>
      </c>
      <c r="AJ67" s="259">
        <v>0</v>
      </c>
      <c r="AK67" s="259">
        <v>1</v>
      </c>
      <c r="AL67" s="259">
        <v>4</v>
      </c>
      <c r="AM67" s="259">
        <v>1</v>
      </c>
      <c r="AN67" s="259">
        <v>0</v>
      </c>
      <c r="AO67" s="259">
        <v>1</v>
      </c>
      <c r="AP67" s="259">
        <v>0</v>
      </c>
      <c r="AQ67" s="259">
        <v>8</v>
      </c>
      <c r="AR67" s="259">
        <v>11</v>
      </c>
      <c r="AS67" s="259">
        <v>4</v>
      </c>
      <c r="AT67" s="259">
        <v>7</v>
      </c>
      <c r="AU67" s="259">
        <v>3</v>
      </c>
      <c r="AV67" s="259">
        <v>19</v>
      </c>
      <c r="AW67" s="259">
        <v>8</v>
      </c>
      <c r="AX67" s="259">
        <v>0</v>
      </c>
      <c r="AY67" s="259">
        <v>0</v>
      </c>
      <c r="AZ67" s="259">
        <v>0</v>
      </c>
      <c r="BA67" s="259">
        <v>0</v>
      </c>
      <c r="BB67" s="259">
        <v>2</v>
      </c>
      <c r="BC67" s="259">
        <v>16</v>
      </c>
      <c r="BD67" s="259">
        <v>0</v>
      </c>
      <c r="BE67" s="259">
        <v>0</v>
      </c>
      <c r="BF67" s="259">
        <v>0</v>
      </c>
      <c r="BG67" s="259">
        <v>0</v>
      </c>
      <c r="BH67" s="259">
        <v>1</v>
      </c>
      <c r="BI67" s="259">
        <v>0</v>
      </c>
      <c r="BJ67" s="259">
        <v>1</v>
      </c>
      <c r="BK67" s="259">
        <v>1</v>
      </c>
      <c r="BL67" s="259">
        <v>0</v>
      </c>
      <c r="BM67" s="259">
        <v>7</v>
      </c>
      <c r="BN67" s="259">
        <v>1</v>
      </c>
      <c r="BO67" s="259">
        <v>1</v>
      </c>
      <c r="BP67" s="259">
        <v>8</v>
      </c>
      <c r="BQ67" s="259">
        <v>0</v>
      </c>
      <c r="BR67" s="259">
        <v>0</v>
      </c>
      <c r="BS67" s="259">
        <v>1</v>
      </c>
      <c r="BT67" s="259">
        <v>0</v>
      </c>
      <c r="BU67" s="259">
        <v>0</v>
      </c>
      <c r="BV67" s="259">
        <v>1</v>
      </c>
      <c r="BW67" s="259">
        <v>1</v>
      </c>
      <c r="BX67" s="259">
        <v>0</v>
      </c>
      <c r="BY67" s="259">
        <v>0</v>
      </c>
      <c r="BZ67" s="259">
        <v>0</v>
      </c>
      <c r="CA67" s="259">
        <v>1</v>
      </c>
      <c r="CB67" s="259">
        <v>0</v>
      </c>
      <c r="CC67" s="259">
        <v>7</v>
      </c>
      <c r="CD67" s="259">
        <v>2</v>
      </c>
      <c r="CE67" s="259">
        <v>1</v>
      </c>
      <c r="CF67" s="259">
        <v>0</v>
      </c>
      <c r="CG67" s="259">
        <v>0</v>
      </c>
      <c r="CH67" s="259">
        <v>0</v>
      </c>
      <c r="CI67" s="259">
        <v>13</v>
      </c>
      <c r="CJ67" s="259">
        <v>10</v>
      </c>
      <c r="CK67" s="259">
        <v>0</v>
      </c>
      <c r="CL67" s="259">
        <v>13</v>
      </c>
      <c r="CM67" s="259">
        <v>15</v>
      </c>
      <c r="CN67" s="259">
        <v>4</v>
      </c>
      <c r="CO67" s="259">
        <v>0</v>
      </c>
    </row>
    <row r="68" spans="1:93" ht="33.75" customHeight="1">
      <c r="A68" s="255" t="s">
        <v>76</v>
      </c>
      <c r="B68" s="255" t="s">
        <v>70</v>
      </c>
      <c r="C68" s="255" t="s">
        <v>71</v>
      </c>
      <c r="D68" s="256">
        <v>1779</v>
      </c>
      <c r="E68" s="256">
        <v>24</v>
      </c>
      <c r="F68" s="256">
        <v>177</v>
      </c>
      <c r="G68" s="256">
        <v>52</v>
      </c>
      <c r="H68" s="256">
        <v>2</v>
      </c>
      <c r="I68" s="256">
        <v>1</v>
      </c>
      <c r="J68" s="256">
        <v>0</v>
      </c>
      <c r="K68" s="256">
        <v>0</v>
      </c>
      <c r="L68" s="260">
        <v>21</v>
      </c>
      <c r="M68" s="260" t="s">
        <v>529</v>
      </c>
      <c r="N68" s="260">
        <v>19</v>
      </c>
      <c r="O68" s="260">
        <v>3</v>
      </c>
      <c r="P68" s="260">
        <v>0</v>
      </c>
      <c r="Q68" s="260">
        <v>10</v>
      </c>
      <c r="R68" s="260">
        <v>14</v>
      </c>
      <c r="S68" s="260">
        <v>13</v>
      </c>
      <c r="T68" s="260">
        <v>16</v>
      </c>
      <c r="U68" s="260">
        <v>1</v>
      </c>
      <c r="V68" s="260">
        <v>1</v>
      </c>
      <c r="W68" s="260">
        <v>1</v>
      </c>
      <c r="X68" s="260">
        <v>2</v>
      </c>
      <c r="Y68" s="260">
        <v>0</v>
      </c>
      <c r="Z68" s="260">
        <v>8</v>
      </c>
      <c r="AA68" s="260">
        <v>4</v>
      </c>
      <c r="AB68" s="260">
        <v>1</v>
      </c>
      <c r="AC68" s="260">
        <v>28</v>
      </c>
      <c r="AD68" s="260">
        <v>0</v>
      </c>
      <c r="AE68" s="260">
        <v>2</v>
      </c>
      <c r="AF68" s="260">
        <v>7</v>
      </c>
      <c r="AG68" s="260">
        <v>4</v>
      </c>
      <c r="AH68" s="260">
        <v>2</v>
      </c>
      <c r="AI68" s="260">
        <v>7</v>
      </c>
      <c r="AJ68" s="260">
        <v>6</v>
      </c>
      <c r="AK68" s="260">
        <v>8</v>
      </c>
      <c r="AL68" s="260">
        <v>24</v>
      </c>
      <c r="AM68" s="260">
        <v>3</v>
      </c>
      <c r="AN68" s="260">
        <v>0</v>
      </c>
      <c r="AO68" s="260">
        <v>4</v>
      </c>
      <c r="AP68" s="260">
        <v>0</v>
      </c>
      <c r="AQ68" s="260">
        <v>92</v>
      </c>
      <c r="AR68" s="260">
        <v>47</v>
      </c>
      <c r="AS68" s="260">
        <v>36</v>
      </c>
      <c r="AT68" s="260">
        <v>88</v>
      </c>
      <c r="AU68" s="260">
        <v>25</v>
      </c>
      <c r="AV68" s="260">
        <v>185</v>
      </c>
      <c r="AW68" s="260">
        <v>77</v>
      </c>
      <c r="AX68" s="260">
        <v>0</v>
      </c>
      <c r="AY68" s="260">
        <v>0</v>
      </c>
      <c r="AZ68" s="260">
        <v>6</v>
      </c>
      <c r="BA68" s="260">
        <v>3</v>
      </c>
      <c r="BB68" s="260">
        <v>3</v>
      </c>
      <c r="BC68" s="260">
        <v>101</v>
      </c>
      <c r="BD68" s="260">
        <v>4</v>
      </c>
      <c r="BE68" s="260">
        <v>0</v>
      </c>
      <c r="BF68" s="260">
        <v>0</v>
      </c>
      <c r="BG68" s="260">
        <v>0</v>
      </c>
      <c r="BH68" s="260">
        <v>14</v>
      </c>
      <c r="BI68" s="260">
        <v>1</v>
      </c>
      <c r="BJ68" s="260">
        <v>9</v>
      </c>
      <c r="BK68" s="260">
        <v>7</v>
      </c>
      <c r="BL68" s="260">
        <v>2</v>
      </c>
      <c r="BM68" s="260">
        <v>50</v>
      </c>
      <c r="BN68" s="260">
        <v>12</v>
      </c>
      <c r="BO68" s="260">
        <v>2</v>
      </c>
      <c r="BP68" s="260">
        <v>47</v>
      </c>
      <c r="BQ68" s="260">
        <v>3</v>
      </c>
      <c r="BR68" s="260">
        <v>3</v>
      </c>
      <c r="BS68" s="260">
        <v>9</v>
      </c>
      <c r="BT68" s="260">
        <v>0</v>
      </c>
      <c r="BU68" s="260">
        <v>1</v>
      </c>
      <c r="BV68" s="260">
        <v>3</v>
      </c>
      <c r="BW68" s="260">
        <v>0</v>
      </c>
      <c r="BX68" s="260">
        <v>2</v>
      </c>
      <c r="BY68" s="260">
        <v>15</v>
      </c>
      <c r="BZ68" s="260">
        <v>4</v>
      </c>
      <c r="CA68" s="260">
        <v>12</v>
      </c>
      <c r="CB68" s="260">
        <v>9</v>
      </c>
      <c r="CC68" s="260">
        <v>42</v>
      </c>
      <c r="CD68" s="260">
        <v>14</v>
      </c>
      <c r="CE68" s="260">
        <v>9</v>
      </c>
      <c r="CF68" s="260">
        <v>0</v>
      </c>
      <c r="CG68" s="260">
        <v>0</v>
      </c>
      <c r="CH68" s="260">
        <v>0</v>
      </c>
      <c r="CI68" s="260">
        <v>41</v>
      </c>
      <c r="CJ68" s="260">
        <v>35</v>
      </c>
      <c r="CK68" s="260">
        <v>2</v>
      </c>
      <c r="CL68" s="260">
        <v>113</v>
      </c>
      <c r="CM68" s="260">
        <v>169</v>
      </c>
      <c r="CN68" s="260">
        <v>17</v>
      </c>
      <c r="CO68" s="260">
        <v>0</v>
      </c>
    </row>
    <row r="69" spans="1:93" ht="33.75" customHeight="1">
      <c r="A69" s="257" t="s">
        <v>77</v>
      </c>
      <c r="B69" s="257" t="s">
        <v>70</v>
      </c>
      <c r="C69" s="257" t="s">
        <v>71</v>
      </c>
      <c r="D69" s="258">
        <v>368</v>
      </c>
      <c r="E69" s="258">
        <v>2</v>
      </c>
      <c r="F69" s="258">
        <v>77</v>
      </c>
      <c r="G69" s="258">
        <v>7</v>
      </c>
      <c r="H69" s="258">
        <v>1</v>
      </c>
      <c r="I69" s="258">
        <v>1</v>
      </c>
      <c r="J69" s="258">
        <v>0</v>
      </c>
      <c r="K69" s="258">
        <v>0</v>
      </c>
      <c r="L69" s="259">
        <v>9</v>
      </c>
      <c r="M69" s="259" t="s">
        <v>529</v>
      </c>
      <c r="N69" s="259">
        <v>6</v>
      </c>
      <c r="O69" s="259" t="s">
        <v>529</v>
      </c>
      <c r="P69" s="259">
        <v>0</v>
      </c>
      <c r="Q69" s="259">
        <v>1</v>
      </c>
      <c r="R69" s="259">
        <v>1</v>
      </c>
      <c r="S69" s="259">
        <v>0</v>
      </c>
      <c r="T69" s="259">
        <v>9</v>
      </c>
      <c r="U69" s="259">
        <v>0</v>
      </c>
      <c r="V69" s="259">
        <v>1</v>
      </c>
      <c r="W69" s="259">
        <v>0</v>
      </c>
      <c r="X69" s="259">
        <v>1</v>
      </c>
      <c r="Y69" s="259">
        <v>0</v>
      </c>
      <c r="Z69" s="259">
        <v>1</v>
      </c>
      <c r="AA69" s="259">
        <v>2</v>
      </c>
      <c r="AB69" s="259">
        <v>2</v>
      </c>
      <c r="AC69" s="259">
        <v>7</v>
      </c>
      <c r="AD69" s="259">
        <v>0</v>
      </c>
      <c r="AE69" s="259">
        <v>0</v>
      </c>
      <c r="AF69" s="259">
        <v>1</v>
      </c>
      <c r="AG69" s="259">
        <v>0</v>
      </c>
      <c r="AH69" s="259">
        <v>1</v>
      </c>
      <c r="AI69" s="259">
        <v>1</v>
      </c>
      <c r="AJ69" s="259">
        <v>0</v>
      </c>
      <c r="AK69" s="259">
        <v>4</v>
      </c>
      <c r="AL69" s="259">
        <v>4</v>
      </c>
      <c r="AM69" s="259">
        <v>0</v>
      </c>
      <c r="AN69" s="259">
        <v>0</v>
      </c>
      <c r="AO69" s="259">
        <v>0</v>
      </c>
      <c r="AP69" s="259">
        <v>0</v>
      </c>
      <c r="AQ69" s="259">
        <v>15</v>
      </c>
      <c r="AR69" s="259">
        <v>11</v>
      </c>
      <c r="AS69" s="259">
        <v>11</v>
      </c>
      <c r="AT69" s="259">
        <v>10</v>
      </c>
      <c r="AU69" s="259">
        <v>4</v>
      </c>
      <c r="AV69" s="259">
        <v>23</v>
      </c>
      <c r="AW69" s="259">
        <v>23</v>
      </c>
      <c r="AX69" s="259">
        <v>0</v>
      </c>
      <c r="AY69" s="259">
        <v>0</v>
      </c>
      <c r="AZ69" s="259">
        <v>0</v>
      </c>
      <c r="BA69" s="259">
        <v>0</v>
      </c>
      <c r="BB69" s="259">
        <v>2</v>
      </c>
      <c r="BC69" s="259">
        <v>21</v>
      </c>
      <c r="BD69" s="259">
        <v>0</v>
      </c>
      <c r="BE69" s="259">
        <v>0</v>
      </c>
      <c r="BF69" s="259">
        <v>0</v>
      </c>
      <c r="BG69" s="259">
        <v>0</v>
      </c>
      <c r="BH69" s="259">
        <v>3</v>
      </c>
      <c r="BI69" s="259">
        <v>0</v>
      </c>
      <c r="BJ69" s="259">
        <v>1</v>
      </c>
      <c r="BK69" s="259">
        <v>0</v>
      </c>
      <c r="BL69" s="259">
        <v>2</v>
      </c>
      <c r="BM69" s="259">
        <v>10</v>
      </c>
      <c r="BN69" s="259">
        <v>1</v>
      </c>
      <c r="BO69" s="259">
        <v>0</v>
      </c>
      <c r="BP69" s="259">
        <v>6</v>
      </c>
      <c r="BQ69" s="259">
        <v>0</v>
      </c>
      <c r="BR69" s="259">
        <v>0</v>
      </c>
      <c r="BS69" s="259">
        <v>1</v>
      </c>
      <c r="BT69" s="259">
        <v>0</v>
      </c>
      <c r="BU69" s="259">
        <v>0</v>
      </c>
      <c r="BV69" s="259">
        <v>1</v>
      </c>
      <c r="BW69" s="259">
        <v>0</v>
      </c>
      <c r="BX69" s="259">
        <v>1</v>
      </c>
      <c r="BY69" s="259">
        <v>5</v>
      </c>
      <c r="BZ69" s="259">
        <v>0</v>
      </c>
      <c r="CA69" s="259">
        <v>1</v>
      </c>
      <c r="CB69" s="259">
        <v>0</v>
      </c>
      <c r="CC69" s="259">
        <v>8</v>
      </c>
      <c r="CD69" s="259">
        <v>1</v>
      </c>
      <c r="CE69" s="259">
        <v>1</v>
      </c>
      <c r="CF69" s="259">
        <v>2</v>
      </c>
      <c r="CG69" s="259">
        <v>0</v>
      </c>
      <c r="CH69" s="259">
        <v>0</v>
      </c>
      <c r="CI69" s="259">
        <v>5</v>
      </c>
      <c r="CJ69" s="259">
        <v>7</v>
      </c>
      <c r="CK69" s="259">
        <v>0</v>
      </c>
      <c r="CL69" s="259">
        <v>15</v>
      </c>
      <c r="CM69" s="259">
        <v>34</v>
      </c>
      <c r="CN69" s="259">
        <v>4</v>
      </c>
      <c r="CO69" s="259">
        <v>0</v>
      </c>
    </row>
    <row r="70" spans="1:93" ht="33.75" customHeight="1">
      <c r="A70" s="255" t="s">
        <v>78</v>
      </c>
      <c r="B70" s="255" t="s">
        <v>70</v>
      </c>
      <c r="C70" s="255" t="s">
        <v>71</v>
      </c>
      <c r="D70" s="256">
        <v>758</v>
      </c>
      <c r="E70" s="256">
        <v>2</v>
      </c>
      <c r="F70" s="256">
        <v>129</v>
      </c>
      <c r="G70" s="256">
        <v>12</v>
      </c>
      <c r="H70" s="256">
        <v>1</v>
      </c>
      <c r="I70" s="256">
        <v>0</v>
      </c>
      <c r="J70" s="256">
        <v>0</v>
      </c>
      <c r="K70" s="256">
        <v>0</v>
      </c>
      <c r="L70" s="260">
        <v>3</v>
      </c>
      <c r="M70" s="260" t="s">
        <v>529</v>
      </c>
      <c r="N70" s="260">
        <v>7</v>
      </c>
      <c r="O70" s="260" t="s">
        <v>529</v>
      </c>
      <c r="P70" s="260">
        <v>0</v>
      </c>
      <c r="Q70" s="260">
        <v>5</v>
      </c>
      <c r="R70" s="260">
        <v>1</v>
      </c>
      <c r="S70" s="260">
        <v>2</v>
      </c>
      <c r="T70" s="260">
        <v>8</v>
      </c>
      <c r="U70" s="260">
        <v>1</v>
      </c>
      <c r="V70" s="260">
        <v>2</v>
      </c>
      <c r="W70" s="260">
        <v>0</v>
      </c>
      <c r="X70" s="260">
        <v>5</v>
      </c>
      <c r="Y70" s="260">
        <v>0</v>
      </c>
      <c r="Z70" s="260">
        <v>4</v>
      </c>
      <c r="AA70" s="260">
        <v>6</v>
      </c>
      <c r="AB70" s="260">
        <v>2</v>
      </c>
      <c r="AC70" s="260">
        <v>15</v>
      </c>
      <c r="AD70" s="260">
        <v>0</v>
      </c>
      <c r="AE70" s="260">
        <v>0</v>
      </c>
      <c r="AF70" s="260">
        <v>2</v>
      </c>
      <c r="AG70" s="260">
        <v>0</v>
      </c>
      <c r="AH70" s="260">
        <v>0</v>
      </c>
      <c r="AI70" s="260">
        <v>2</v>
      </c>
      <c r="AJ70" s="260">
        <v>1</v>
      </c>
      <c r="AK70" s="260">
        <v>2</v>
      </c>
      <c r="AL70" s="260">
        <v>4</v>
      </c>
      <c r="AM70" s="260">
        <v>2</v>
      </c>
      <c r="AN70" s="260">
        <v>0</v>
      </c>
      <c r="AO70" s="260">
        <v>7</v>
      </c>
      <c r="AP70" s="260">
        <v>0</v>
      </c>
      <c r="AQ70" s="260">
        <v>46</v>
      </c>
      <c r="AR70" s="260">
        <v>10</v>
      </c>
      <c r="AS70" s="260">
        <v>21</v>
      </c>
      <c r="AT70" s="260">
        <v>21</v>
      </c>
      <c r="AU70" s="260">
        <v>10</v>
      </c>
      <c r="AV70" s="260">
        <v>81</v>
      </c>
      <c r="AW70" s="260">
        <v>43</v>
      </c>
      <c r="AX70" s="260">
        <v>1</v>
      </c>
      <c r="AY70" s="260">
        <v>0</v>
      </c>
      <c r="AZ70" s="260">
        <v>4</v>
      </c>
      <c r="BA70" s="260">
        <v>0</v>
      </c>
      <c r="BB70" s="260">
        <v>3</v>
      </c>
      <c r="BC70" s="260">
        <v>43</v>
      </c>
      <c r="BD70" s="260">
        <v>6</v>
      </c>
      <c r="BE70" s="260">
        <v>1</v>
      </c>
      <c r="BF70" s="260">
        <v>0</v>
      </c>
      <c r="BG70" s="260">
        <v>0</v>
      </c>
      <c r="BH70" s="260">
        <v>3</v>
      </c>
      <c r="BI70" s="260">
        <v>0</v>
      </c>
      <c r="BJ70" s="260">
        <v>2</v>
      </c>
      <c r="BK70" s="260">
        <v>1</v>
      </c>
      <c r="BL70" s="260">
        <v>1</v>
      </c>
      <c r="BM70" s="260">
        <v>9</v>
      </c>
      <c r="BN70" s="260">
        <v>1</v>
      </c>
      <c r="BO70" s="260">
        <v>0</v>
      </c>
      <c r="BP70" s="260">
        <v>18</v>
      </c>
      <c r="BQ70" s="260">
        <v>0</v>
      </c>
      <c r="BR70" s="260">
        <v>1</v>
      </c>
      <c r="BS70" s="260">
        <v>0</v>
      </c>
      <c r="BT70" s="260">
        <v>0</v>
      </c>
      <c r="BU70" s="260">
        <v>1</v>
      </c>
      <c r="BV70" s="260">
        <v>2</v>
      </c>
      <c r="BW70" s="260">
        <v>0</v>
      </c>
      <c r="BX70" s="260">
        <v>3</v>
      </c>
      <c r="BY70" s="260">
        <v>6</v>
      </c>
      <c r="BZ70" s="260">
        <v>1</v>
      </c>
      <c r="CA70" s="260">
        <v>9</v>
      </c>
      <c r="CB70" s="260">
        <v>6</v>
      </c>
      <c r="CC70" s="260">
        <v>18</v>
      </c>
      <c r="CD70" s="260">
        <v>7</v>
      </c>
      <c r="CE70" s="260">
        <v>6</v>
      </c>
      <c r="CF70" s="260">
        <v>3</v>
      </c>
      <c r="CG70" s="260">
        <v>0</v>
      </c>
      <c r="CH70" s="260">
        <v>0</v>
      </c>
      <c r="CI70" s="260">
        <v>27</v>
      </c>
      <c r="CJ70" s="260">
        <v>27</v>
      </c>
      <c r="CK70" s="260">
        <v>4</v>
      </c>
      <c r="CL70" s="260">
        <v>50</v>
      </c>
      <c r="CM70" s="260">
        <v>32</v>
      </c>
      <c r="CN70" s="260">
        <v>5</v>
      </c>
      <c r="CO70" s="260">
        <v>0</v>
      </c>
    </row>
    <row r="71" spans="1:93" ht="33.75" customHeight="1">
      <c r="A71" s="257" t="s">
        <v>79</v>
      </c>
      <c r="B71" s="257" t="s">
        <v>70</v>
      </c>
      <c r="C71" s="257" t="s">
        <v>71</v>
      </c>
      <c r="D71" s="258">
        <v>388</v>
      </c>
      <c r="E71" s="258">
        <v>19</v>
      </c>
      <c r="F71" s="258">
        <v>52</v>
      </c>
      <c r="G71" s="258">
        <v>19</v>
      </c>
      <c r="H71" s="258">
        <v>8</v>
      </c>
      <c r="I71" s="258">
        <v>0</v>
      </c>
      <c r="J71" s="258">
        <v>0</v>
      </c>
      <c r="K71" s="258">
        <v>0</v>
      </c>
      <c r="L71" s="259">
        <v>2</v>
      </c>
      <c r="M71" s="259" t="s">
        <v>529</v>
      </c>
      <c r="N71" s="259">
        <v>8</v>
      </c>
      <c r="O71" s="259" t="s">
        <v>529</v>
      </c>
      <c r="P71" s="259">
        <v>0</v>
      </c>
      <c r="Q71" s="259">
        <v>4</v>
      </c>
      <c r="R71" s="259">
        <v>2</v>
      </c>
      <c r="S71" s="259">
        <v>0</v>
      </c>
      <c r="T71" s="259">
        <v>13</v>
      </c>
      <c r="U71" s="259">
        <v>1</v>
      </c>
      <c r="V71" s="259">
        <v>0</v>
      </c>
      <c r="W71" s="259">
        <v>0</v>
      </c>
      <c r="X71" s="259">
        <v>4</v>
      </c>
      <c r="Y71" s="259">
        <v>0</v>
      </c>
      <c r="Z71" s="259">
        <v>3</v>
      </c>
      <c r="AA71" s="259">
        <v>0</v>
      </c>
      <c r="AB71" s="259">
        <v>0</v>
      </c>
      <c r="AC71" s="259">
        <v>15</v>
      </c>
      <c r="AD71" s="259">
        <v>1</v>
      </c>
      <c r="AE71" s="259">
        <v>0</v>
      </c>
      <c r="AF71" s="259">
        <v>3</v>
      </c>
      <c r="AG71" s="259">
        <v>0</v>
      </c>
      <c r="AH71" s="259">
        <v>1</v>
      </c>
      <c r="AI71" s="259">
        <v>2</v>
      </c>
      <c r="AJ71" s="259">
        <v>1</v>
      </c>
      <c r="AK71" s="259">
        <v>2</v>
      </c>
      <c r="AL71" s="259">
        <v>1</v>
      </c>
      <c r="AM71" s="259">
        <v>0</v>
      </c>
      <c r="AN71" s="259">
        <v>0</v>
      </c>
      <c r="AO71" s="259">
        <v>3</v>
      </c>
      <c r="AP71" s="259">
        <v>0</v>
      </c>
      <c r="AQ71" s="259">
        <v>20</v>
      </c>
      <c r="AR71" s="259">
        <v>7</v>
      </c>
      <c r="AS71" s="259">
        <v>4</v>
      </c>
      <c r="AT71" s="259">
        <v>11</v>
      </c>
      <c r="AU71" s="259">
        <v>3</v>
      </c>
      <c r="AV71" s="259">
        <v>43</v>
      </c>
      <c r="AW71" s="259">
        <v>12</v>
      </c>
      <c r="AX71" s="259">
        <v>2</v>
      </c>
      <c r="AY71" s="259">
        <v>0</v>
      </c>
      <c r="AZ71" s="259">
        <v>2</v>
      </c>
      <c r="BA71" s="259">
        <v>1</v>
      </c>
      <c r="BB71" s="259">
        <v>1</v>
      </c>
      <c r="BC71" s="259">
        <v>26</v>
      </c>
      <c r="BD71" s="259">
        <v>2</v>
      </c>
      <c r="BE71" s="259">
        <v>0</v>
      </c>
      <c r="BF71" s="259">
        <v>0</v>
      </c>
      <c r="BG71" s="259">
        <v>0</v>
      </c>
      <c r="BH71" s="259">
        <v>2</v>
      </c>
      <c r="BI71" s="259">
        <v>1</v>
      </c>
      <c r="BJ71" s="259">
        <v>3</v>
      </c>
      <c r="BK71" s="259">
        <v>0</v>
      </c>
      <c r="BL71" s="259">
        <v>0</v>
      </c>
      <c r="BM71" s="259">
        <v>5</v>
      </c>
      <c r="BN71" s="259">
        <v>1</v>
      </c>
      <c r="BO71" s="259">
        <v>0</v>
      </c>
      <c r="BP71" s="259">
        <v>6</v>
      </c>
      <c r="BQ71" s="259">
        <v>0</v>
      </c>
      <c r="BR71" s="259">
        <v>0</v>
      </c>
      <c r="BS71" s="259">
        <v>1</v>
      </c>
      <c r="BT71" s="259">
        <v>0</v>
      </c>
      <c r="BU71" s="259">
        <v>0</v>
      </c>
      <c r="BV71" s="259">
        <v>0</v>
      </c>
      <c r="BW71" s="259">
        <v>1</v>
      </c>
      <c r="BX71" s="259">
        <v>0</v>
      </c>
      <c r="BY71" s="259">
        <v>4</v>
      </c>
      <c r="BZ71" s="259">
        <v>2</v>
      </c>
      <c r="CA71" s="259">
        <v>5</v>
      </c>
      <c r="CB71" s="259">
        <v>0</v>
      </c>
      <c r="CC71" s="259">
        <v>6</v>
      </c>
      <c r="CD71" s="259">
        <v>1</v>
      </c>
      <c r="CE71" s="259">
        <v>0</v>
      </c>
      <c r="CF71" s="259">
        <v>0</v>
      </c>
      <c r="CG71" s="259">
        <v>0</v>
      </c>
      <c r="CH71" s="259">
        <v>0</v>
      </c>
      <c r="CI71" s="259">
        <v>7</v>
      </c>
      <c r="CJ71" s="259">
        <v>5</v>
      </c>
      <c r="CK71" s="259">
        <v>0</v>
      </c>
      <c r="CL71" s="259">
        <v>16</v>
      </c>
      <c r="CM71" s="259">
        <v>21</v>
      </c>
      <c r="CN71" s="259">
        <v>3</v>
      </c>
      <c r="CO71" s="259">
        <v>0</v>
      </c>
    </row>
    <row r="72" spans="1:93" ht="33.75" customHeight="1">
      <c r="A72" s="255" t="s">
        <v>80</v>
      </c>
      <c r="B72" s="255" t="s">
        <v>70</v>
      </c>
      <c r="C72" s="255" t="s">
        <v>71</v>
      </c>
      <c r="D72" s="256">
        <v>553</v>
      </c>
      <c r="E72" s="256">
        <v>5</v>
      </c>
      <c r="F72" s="256">
        <v>50</v>
      </c>
      <c r="G72" s="256">
        <v>7</v>
      </c>
      <c r="H72" s="256">
        <v>0</v>
      </c>
      <c r="I72" s="256">
        <v>0</v>
      </c>
      <c r="J72" s="256">
        <v>0</v>
      </c>
      <c r="K72" s="256">
        <v>0</v>
      </c>
      <c r="L72" s="260">
        <v>1</v>
      </c>
      <c r="M72" s="260">
        <v>1</v>
      </c>
      <c r="N72" s="260">
        <v>3</v>
      </c>
      <c r="O72" s="260" t="s">
        <v>529</v>
      </c>
      <c r="P72" s="260">
        <v>0</v>
      </c>
      <c r="Q72" s="260">
        <v>14</v>
      </c>
      <c r="R72" s="260">
        <v>1</v>
      </c>
      <c r="S72" s="260">
        <v>2</v>
      </c>
      <c r="T72" s="260">
        <v>13</v>
      </c>
      <c r="U72" s="260">
        <v>0</v>
      </c>
      <c r="V72" s="260">
        <v>3</v>
      </c>
      <c r="W72" s="260">
        <v>0</v>
      </c>
      <c r="X72" s="260">
        <v>1</v>
      </c>
      <c r="Y72" s="260">
        <v>0</v>
      </c>
      <c r="Z72" s="260">
        <v>3</v>
      </c>
      <c r="AA72" s="260">
        <v>3</v>
      </c>
      <c r="AB72" s="260">
        <v>1</v>
      </c>
      <c r="AC72" s="260">
        <v>30</v>
      </c>
      <c r="AD72" s="260">
        <v>0</v>
      </c>
      <c r="AE72" s="260">
        <v>0</v>
      </c>
      <c r="AF72" s="260">
        <v>5</v>
      </c>
      <c r="AG72" s="260">
        <v>0</v>
      </c>
      <c r="AH72" s="260">
        <v>0</v>
      </c>
      <c r="AI72" s="260">
        <v>1</v>
      </c>
      <c r="AJ72" s="260">
        <v>1</v>
      </c>
      <c r="AK72" s="260">
        <v>3</v>
      </c>
      <c r="AL72" s="260">
        <v>4</v>
      </c>
      <c r="AM72" s="260">
        <v>0</v>
      </c>
      <c r="AN72" s="260">
        <v>0</v>
      </c>
      <c r="AO72" s="260">
        <v>2</v>
      </c>
      <c r="AP72" s="260">
        <v>1</v>
      </c>
      <c r="AQ72" s="260">
        <v>32</v>
      </c>
      <c r="AR72" s="260">
        <v>20</v>
      </c>
      <c r="AS72" s="260">
        <v>23</v>
      </c>
      <c r="AT72" s="260">
        <v>17</v>
      </c>
      <c r="AU72" s="260">
        <v>11</v>
      </c>
      <c r="AV72" s="260">
        <v>43</v>
      </c>
      <c r="AW72" s="260">
        <v>20</v>
      </c>
      <c r="AX72" s="260">
        <v>0</v>
      </c>
      <c r="AY72" s="260">
        <v>0</v>
      </c>
      <c r="AZ72" s="260">
        <v>6</v>
      </c>
      <c r="BA72" s="260">
        <v>3</v>
      </c>
      <c r="BB72" s="260">
        <v>1</v>
      </c>
      <c r="BC72" s="260">
        <v>36</v>
      </c>
      <c r="BD72" s="260">
        <v>1</v>
      </c>
      <c r="BE72" s="260">
        <v>3</v>
      </c>
      <c r="BF72" s="260">
        <v>0</v>
      </c>
      <c r="BG72" s="260">
        <v>0</v>
      </c>
      <c r="BH72" s="260">
        <v>1</v>
      </c>
      <c r="BI72" s="260">
        <v>0</v>
      </c>
      <c r="BJ72" s="260">
        <v>3</v>
      </c>
      <c r="BK72" s="260">
        <v>0</v>
      </c>
      <c r="BL72" s="260">
        <v>1</v>
      </c>
      <c r="BM72" s="260">
        <v>11</v>
      </c>
      <c r="BN72" s="260">
        <v>5</v>
      </c>
      <c r="BO72" s="260">
        <v>1</v>
      </c>
      <c r="BP72" s="260">
        <v>15</v>
      </c>
      <c r="BQ72" s="260">
        <v>0</v>
      </c>
      <c r="BR72" s="260">
        <v>0</v>
      </c>
      <c r="BS72" s="260">
        <v>1</v>
      </c>
      <c r="BT72" s="260">
        <v>0</v>
      </c>
      <c r="BU72" s="260">
        <v>0</v>
      </c>
      <c r="BV72" s="260">
        <v>0</v>
      </c>
      <c r="BW72" s="260">
        <v>0</v>
      </c>
      <c r="BX72" s="260">
        <v>0</v>
      </c>
      <c r="BY72" s="260">
        <v>12</v>
      </c>
      <c r="BZ72" s="260">
        <v>1</v>
      </c>
      <c r="CA72" s="260">
        <v>2</v>
      </c>
      <c r="CB72" s="260">
        <v>2</v>
      </c>
      <c r="CC72" s="260">
        <v>10</v>
      </c>
      <c r="CD72" s="260">
        <v>1</v>
      </c>
      <c r="CE72" s="260">
        <v>3</v>
      </c>
      <c r="CF72" s="260">
        <v>3</v>
      </c>
      <c r="CG72" s="260">
        <v>0</v>
      </c>
      <c r="CH72" s="260">
        <v>0</v>
      </c>
      <c r="CI72" s="260">
        <v>14</v>
      </c>
      <c r="CJ72" s="260">
        <v>18</v>
      </c>
      <c r="CK72" s="260">
        <v>0</v>
      </c>
      <c r="CL72" s="260">
        <v>52</v>
      </c>
      <c r="CM72" s="260">
        <v>21</v>
      </c>
      <c r="CN72" s="260">
        <v>5</v>
      </c>
      <c r="CO72" s="260">
        <v>0</v>
      </c>
    </row>
    <row r="73" spans="1:93" ht="33.75" customHeight="1">
      <c r="A73" s="257" t="s">
        <v>81</v>
      </c>
      <c r="B73" s="257" t="s">
        <v>70</v>
      </c>
      <c r="C73" s="257" t="s">
        <v>71</v>
      </c>
      <c r="D73" s="258">
        <v>270</v>
      </c>
      <c r="E73" s="258">
        <v>4</v>
      </c>
      <c r="F73" s="258">
        <v>23</v>
      </c>
      <c r="G73" s="258">
        <v>23</v>
      </c>
      <c r="H73" s="258">
        <v>0</v>
      </c>
      <c r="I73" s="258">
        <v>0</v>
      </c>
      <c r="J73" s="258">
        <v>0</v>
      </c>
      <c r="K73" s="258">
        <v>0</v>
      </c>
      <c r="L73" s="259">
        <v>1</v>
      </c>
      <c r="M73" s="259" t="s">
        <v>529</v>
      </c>
      <c r="N73" s="259">
        <v>1</v>
      </c>
      <c r="O73" s="259" t="s">
        <v>529</v>
      </c>
      <c r="P73" s="259">
        <v>0</v>
      </c>
      <c r="Q73" s="259">
        <v>4</v>
      </c>
      <c r="R73" s="259">
        <v>0</v>
      </c>
      <c r="S73" s="259">
        <v>2</v>
      </c>
      <c r="T73" s="259">
        <v>11</v>
      </c>
      <c r="U73" s="259">
        <v>1</v>
      </c>
      <c r="V73" s="259">
        <v>0</v>
      </c>
      <c r="W73" s="259">
        <v>0</v>
      </c>
      <c r="X73" s="259">
        <v>0</v>
      </c>
      <c r="Y73" s="259">
        <v>0</v>
      </c>
      <c r="Z73" s="259">
        <v>0</v>
      </c>
      <c r="AA73" s="259">
        <v>0</v>
      </c>
      <c r="AB73" s="259">
        <v>0</v>
      </c>
      <c r="AC73" s="259">
        <v>12</v>
      </c>
      <c r="AD73" s="259">
        <v>0</v>
      </c>
      <c r="AE73" s="259">
        <v>1</v>
      </c>
      <c r="AF73" s="259">
        <v>2</v>
      </c>
      <c r="AG73" s="259">
        <v>3</v>
      </c>
      <c r="AH73" s="259">
        <v>0</v>
      </c>
      <c r="AI73" s="259">
        <v>4</v>
      </c>
      <c r="AJ73" s="259">
        <v>0</v>
      </c>
      <c r="AK73" s="259">
        <v>4</v>
      </c>
      <c r="AL73" s="259">
        <v>1</v>
      </c>
      <c r="AM73" s="259">
        <v>0</v>
      </c>
      <c r="AN73" s="259">
        <v>0</v>
      </c>
      <c r="AO73" s="259">
        <v>1</v>
      </c>
      <c r="AP73" s="259">
        <v>0</v>
      </c>
      <c r="AQ73" s="259">
        <v>33</v>
      </c>
      <c r="AR73" s="259">
        <v>4</v>
      </c>
      <c r="AS73" s="259">
        <v>5</v>
      </c>
      <c r="AT73" s="259">
        <v>11</v>
      </c>
      <c r="AU73" s="259">
        <v>2</v>
      </c>
      <c r="AV73" s="259">
        <v>16</v>
      </c>
      <c r="AW73" s="259">
        <v>18</v>
      </c>
      <c r="AX73" s="259">
        <v>0</v>
      </c>
      <c r="AY73" s="259">
        <v>0</v>
      </c>
      <c r="AZ73" s="259">
        <v>2</v>
      </c>
      <c r="BA73" s="259">
        <v>1</v>
      </c>
      <c r="BB73" s="259">
        <v>1</v>
      </c>
      <c r="BC73" s="259">
        <v>11</v>
      </c>
      <c r="BD73" s="259">
        <v>1</v>
      </c>
      <c r="BE73" s="259">
        <v>0</v>
      </c>
      <c r="BF73" s="259">
        <v>0</v>
      </c>
      <c r="BG73" s="259">
        <v>0</v>
      </c>
      <c r="BH73" s="259">
        <v>3</v>
      </c>
      <c r="BI73" s="259">
        <v>0</v>
      </c>
      <c r="BJ73" s="259">
        <v>1</v>
      </c>
      <c r="BK73" s="259">
        <v>0</v>
      </c>
      <c r="BL73" s="259">
        <v>0</v>
      </c>
      <c r="BM73" s="259">
        <v>3</v>
      </c>
      <c r="BN73" s="259">
        <v>0</v>
      </c>
      <c r="BO73" s="259">
        <v>0</v>
      </c>
      <c r="BP73" s="259">
        <v>7</v>
      </c>
      <c r="BQ73" s="259">
        <v>0</v>
      </c>
      <c r="BR73" s="259">
        <v>0</v>
      </c>
      <c r="BS73" s="259">
        <v>0</v>
      </c>
      <c r="BT73" s="259">
        <v>1</v>
      </c>
      <c r="BU73" s="259">
        <v>0</v>
      </c>
      <c r="BV73" s="259">
        <v>1</v>
      </c>
      <c r="BW73" s="259">
        <v>0</v>
      </c>
      <c r="BX73" s="259">
        <v>0</v>
      </c>
      <c r="BY73" s="259">
        <v>2</v>
      </c>
      <c r="BZ73" s="259">
        <v>0</v>
      </c>
      <c r="CA73" s="259">
        <v>1</v>
      </c>
      <c r="CB73" s="259">
        <v>0</v>
      </c>
      <c r="CC73" s="259">
        <v>3</v>
      </c>
      <c r="CD73" s="259">
        <v>1</v>
      </c>
      <c r="CE73" s="259">
        <v>0</v>
      </c>
      <c r="CF73" s="259">
        <v>0</v>
      </c>
      <c r="CG73" s="259">
        <v>0</v>
      </c>
      <c r="CH73" s="259">
        <v>0</v>
      </c>
      <c r="CI73" s="259">
        <v>3</v>
      </c>
      <c r="CJ73" s="259">
        <v>3</v>
      </c>
      <c r="CK73" s="259">
        <v>0</v>
      </c>
      <c r="CL73" s="259">
        <v>13</v>
      </c>
      <c r="CM73" s="259">
        <v>23</v>
      </c>
      <c r="CN73" s="259">
        <v>2</v>
      </c>
      <c r="CO73" s="259">
        <v>0</v>
      </c>
    </row>
    <row r="74" spans="1:93" ht="33.75" customHeight="1">
      <c r="A74" s="255" t="s">
        <v>82</v>
      </c>
      <c r="B74" s="255" t="s">
        <v>70</v>
      </c>
      <c r="C74" s="255" t="s">
        <v>71</v>
      </c>
      <c r="D74" s="256">
        <v>6709</v>
      </c>
      <c r="E74" s="256">
        <v>29</v>
      </c>
      <c r="F74" s="256">
        <v>158</v>
      </c>
      <c r="G74" s="256">
        <v>59</v>
      </c>
      <c r="H74" s="256">
        <v>17</v>
      </c>
      <c r="I74" s="256">
        <v>0</v>
      </c>
      <c r="J74" s="256">
        <v>1</v>
      </c>
      <c r="K74" s="256">
        <v>0</v>
      </c>
      <c r="L74" s="260">
        <v>4</v>
      </c>
      <c r="M74" s="260">
        <v>2</v>
      </c>
      <c r="N74" s="260">
        <v>51</v>
      </c>
      <c r="O74" s="260">
        <v>3</v>
      </c>
      <c r="P74" s="260">
        <v>0</v>
      </c>
      <c r="Q74" s="260">
        <v>37</v>
      </c>
      <c r="R74" s="260">
        <v>33</v>
      </c>
      <c r="S74" s="260">
        <v>3</v>
      </c>
      <c r="T74" s="260">
        <v>70</v>
      </c>
      <c r="U74" s="260">
        <v>4</v>
      </c>
      <c r="V74" s="260">
        <v>6</v>
      </c>
      <c r="W74" s="260">
        <v>1</v>
      </c>
      <c r="X74" s="260">
        <v>13</v>
      </c>
      <c r="Y74" s="260">
        <v>0</v>
      </c>
      <c r="Z74" s="260">
        <v>32</v>
      </c>
      <c r="AA74" s="260">
        <v>16</v>
      </c>
      <c r="AB74" s="260">
        <v>13</v>
      </c>
      <c r="AC74" s="260">
        <v>117</v>
      </c>
      <c r="AD74" s="260">
        <v>7</v>
      </c>
      <c r="AE74" s="260">
        <v>13</v>
      </c>
      <c r="AF74" s="260">
        <v>41</v>
      </c>
      <c r="AG74" s="260">
        <v>2</v>
      </c>
      <c r="AH74" s="260">
        <v>5</v>
      </c>
      <c r="AI74" s="260">
        <v>34</v>
      </c>
      <c r="AJ74" s="260">
        <v>17</v>
      </c>
      <c r="AK74" s="260">
        <v>58</v>
      </c>
      <c r="AL74" s="260">
        <v>42</v>
      </c>
      <c r="AM74" s="260">
        <v>3</v>
      </c>
      <c r="AN74" s="260">
        <v>2</v>
      </c>
      <c r="AO74" s="260">
        <v>17</v>
      </c>
      <c r="AP74" s="260">
        <v>3</v>
      </c>
      <c r="AQ74" s="260">
        <v>513</v>
      </c>
      <c r="AR74" s="260">
        <v>89</v>
      </c>
      <c r="AS74" s="260">
        <v>212</v>
      </c>
      <c r="AT74" s="260">
        <v>261</v>
      </c>
      <c r="AU74" s="260">
        <v>195</v>
      </c>
      <c r="AV74" s="260">
        <v>853</v>
      </c>
      <c r="AW74" s="260">
        <v>203</v>
      </c>
      <c r="AX74" s="260">
        <v>4</v>
      </c>
      <c r="AY74" s="260">
        <v>7</v>
      </c>
      <c r="AZ74" s="260">
        <v>66</v>
      </c>
      <c r="BA74" s="260">
        <v>14</v>
      </c>
      <c r="BB74" s="260">
        <v>18</v>
      </c>
      <c r="BC74" s="260">
        <v>521</v>
      </c>
      <c r="BD74" s="260">
        <v>39</v>
      </c>
      <c r="BE74" s="260">
        <v>3</v>
      </c>
      <c r="BF74" s="260">
        <v>2</v>
      </c>
      <c r="BG74" s="260">
        <v>4</v>
      </c>
      <c r="BH74" s="260">
        <v>101</v>
      </c>
      <c r="BI74" s="260">
        <v>5</v>
      </c>
      <c r="BJ74" s="260">
        <v>15</v>
      </c>
      <c r="BK74" s="260">
        <v>17</v>
      </c>
      <c r="BL74" s="260">
        <v>16</v>
      </c>
      <c r="BM74" s="260">
        <v>224</v>
      </c>
      <c r="BN74" s="260">
        <v>54</v>
      </c>
      <c r="BO74" s="260">
        <v>32</v>
      </c>
      <c r="BP74" s="260">
        <v>304</v>
      </c>
      <c r="BQ74" s="260">
        <v>13</v>
      </c>
      <c r="BR74" s="260">
        <v>33</v>
      </c>
      <c r="BS74" s="260">
        <v>59</v>
      </c>
      <c r="BT74" s="260">
        <v>3</v>
      </c>
      <c r="BU74" s="260">
        <v>17</v>
      </c>
      <c r="BV74" s="260">
        <v>38</v>
      </c>
      <c r="BW74" s="260">
        <v>9</v>
      </c>
      <c r="BX74" s="260">
        <v>19</v>
      </c>
      <c r="BY74" s="260">
        <v>64</v>
      </c>
      <c r="BZ74" s="260">
        <v>27</v>
      </c>
      <c r="CA74" s="260">
        <v>50</v>
      </c>
      <c r="CB74" s="260">
        <v>60</v>
      </c>
      <c r="CC74" s="260">
        <v>193</v>
      </c>
      <c r="CD74" s="260">
        <v>25</v>
      </c>
      <c r="CE74" s="260">
        <v>43</v>
      </c>
      <c r="CF74" s="260">
        <v>30</v>
      </c>
      <c r="CG74" s="260">
        <v>3</v>
      </c>
      <c r="CH74" s="260">
        <v>0</v>
      </c>
      <c r="CI74" s="260">
        <v>221</v>
      </c>
      <c r="CJ74" s="260">
        <v>181</v>
      </c>
      <c r="CK74" s="260">
        <v>14</v>
      </c>
      <c r="CL74" s="260">
        <v>428</v>
      </c>
      <c r="CM74" s="260">
        <v>448</v>
      </c>
      <c r="CN74" s="260">
        <v>46</v>
      </c>
      <c r="CO74" s="260">
        <v>0</v>
      </c>
    </row>
    <row r="75" spans="1:93" ht="33.75" customHeight="1">
      <c r="A75" s="257" t="s">
        <v>83</v>
      </c>
      <c r="B75" s="257" t="s">
        <v>70</v>
      </c>
      <c r="C75" s="257" t="s">
        <v>71</v>
      </c>
      <c r="D75" s="258">
        <v>2589</v>
      </c>
      <c r="E75" s="258">
        <v>237</v>
      </c>
      <c r="F75" s="258">
        <v>41</v>
      </c>
      <c r="G75" s="258">
        <v>16</v>
      </c>
      <c r="H75" s="258">
        <v>1</v>
      </c>
      <c r="I75" s="258">
        <v>0</v>
      </c>
      <c r="J75" s="258">
        <v>0</v>
      </c>
      <c r="K75" s="258">
        <v>0</v>
      </c>
      <c r="L75" s="259">
        <v>0</v>
      </c>
      <c r="M75" s="259">
        <v>1</v>
      </c>
      <c r="N75" s="259">
        <v>22</v>
      </c>
      <c r="O75" s="259">
        <v>1</v>
      </c>
      <c r="P75" s="259">
        <v>0</v>
      </c>
      <c r="Q75" s="259">
        <v>16</v>
      </c>
      <c r="R75" s="259">
        <v>7</v>
      </c>
      <c r="S75" s="259">
        <v>0</v>
      </c>
      <c r="T75" s="259">
        <v>14</v>
      </c>
      <c r="U75" s="259">
        <v>5</v>
      </c>
      <c r="V75" s="259">
        <v>4</v>
      </c>
      <c r="W75" s="259">
        <v>0</v>
      </c>
      <c r="X75" s="259">
        <v>3</v>
      </c>
      <c r="Y75" s="259">
        <v>0</v>
      </c>
      <c r="Z75" s="259">
        <v>7</v>
      </c>
      <c r="AA75" s="259">
        <v>4</v>
      </c>
      <c r="AB75" s="259">
        <v>1</v>
      </c>
      <c r="AC75" s="259">
        <v>85</v>
      </c>
      <c r="AD75" s="259">
        <v>3</v>
      </c>
      <c r="AE75" s="259">
        <v>5</v>
      </c>
      <c r="AF75" s="259">
        <v>22</v>
      </c>
      <c r="AG75" s="259">
        <v>1</v>
      </c>
      <c r="AH75" s="259">
        <v>11</v>
      </c>
      <c r="AI75" s="259">
        <v>13</v>
      </c>
      <c r="AJ75" s="259">
        <v>6</v>
      </c>
      <c r="AK75" s="259">
        <v>25</v>
      </c>
      <c r="AL75" s="259">
        <v>8</v>
      </c>
      <c r="AM75" s="259">
        <v>0</v>
      </c>
      <c r="AN75" s="259">
        <v>0</v>
      </c>
      <c r="AO75" s="259">
        <v>5</v>
      </c>
      <c r="AP75" s="259">
        <v>4</v>
      </c>
      <c r="AQ75" s="259">
        <v>164</v>
      </c>
      <c r="AR75" s="259">
        <v>40</v>
      </c>
      <c r="AS75" s="259">
        <v>98</v>
      </c>
      <c r="AT75" s="259">
        <v>74</v>
      </c>
      <c r="AU75" s="259">
        <v>48</v>
      </c>
      <c r="AV75" s="259">
        <v>316</v>
      </c>
      <c r="AW75" s="259">
        <v>67</v>
      </c>
      <c r="AX75" s="259">
        <v>11</v>
      </c>
      <c r="AY75" s="259">
        <v>0</v>
      </c>
      <c r="AZ75" s="259">
        <v>40</v>
      </c>
      <c r="BA75" s="259">
        <v>8</v>
      </c>
      <c r="BB75" s="259">
        <v>8</v>
      </c>
      <c r="BC75" s="259">
        <v>164</v>
      </c>
      <c r="BD75" s="259">
        <v>10</v>
      </c>
      <c r="BE75" s="259">
        <v>3</v>
      </c>
      <c r="BF75" s="259">
        <v>0</v>
      </c>
      <c r="BG75" s="259">
        <v>0</v>
      </c>
      <c r="BH75" s="259">
        <v>20</v>
      </c>
      <c r="BI75" s="259">
        <v>3</v>
      </c>
      <c r="BJ75" s="259">
        <v>4</v>
      </c>
      <c r="BK75" s="259">
        <v>8</v>
      </c>
      <c r="BL75" s="259">
        <v>6</v>
      </c>
      <c r="BM75" s="259">
        <v>50</v>
      </c>
      <c r="BN75" s="259">
        <v>20</v>
      </c>
      <c r="BO75" s="259">
        <v>14</v>
      </c>
      <c r="BP75" s="259">
        <v>100</v>
      </c>
      <c r="BQ75" s="259">
        <v>3</v>
      </c>
      <c r="BR75" s="259">
        <v>7</v>
      </c>
      <c r="BS75" s="259">
        <v>21</v>
      </c>
      <c r="BT75" s="259">
        <v>5</v>
      </c>
      <c r="BU75" s="259">
        <v>10</v>
      </c>
      <c r="BV75" s="259">
        <v>33</v>
      </c>
      <c r="BW75" s="259">
        <v>2</v>
      </c>
      <c r="BX75" s="259">
        <v>7</v>
      </c>
      <c r="BY75" s="259">
        <v>42</v>
      </c>
      <c r="BZ75" s="259">
        <v>10</v>
      </c>
      <c r="CA75" s="259">
        <v>35</v>
      </c>
      <c r="CB75" s="259">
        <v>16</v>
      </c>
      <c r="CC75" s="259">
        <v>90</v>
      </c>
      <c r="CD75" s="259">
        <v>5</v>
      </c>
      <c r="CE75" s="259">
        <v>15</v>
      </c>
      <c r="CF75" s="259">
        <v>4</v>
      </c>
      <c r="CG75" s="259">
        <v>4</v>
      </c>
      <c r="CH75" s="259">
        <v>0</v>
      </c>
      <c r="CI75" s="259">
        <v>76</v>
      </c>
      <c r="CJ75" s="259">
        <v>58</v>
      </c>
      <c r="CK75" s="259">
        <v>8</v>
      </c>
      <c r="CL75" s="259">
        <v>147</v>
      </c>
      <c r="CM75" s="259">
        <v>136</v>
      </c>
      <c r="CN75" s="259">
        <v>11</v>
      </c>
      <c r="CO75" s="259">
        <v>0</v>
      </c>
    </row>
    <row r="76" spans="1:93" ht="33.75" customHeight="1">
      <c r="A76" s="255" t="s">
        <v>84</v>
      </c>
      <c r="B76" s="255" t="s">
        <v>70</v>
      </c>
      <c r="C76" s="255" t="s">
        <v>71</v>
      </c>
      <c r="D76" s="256">
        <v>228</v>
      </c>
      <c r="E76" s="256">
        <v>5</v>
      </c>
      <c r="F76" s="256">
        <v>59</v>
      </c>
      <c r="G76" s="256">
        <v>15</v>
      </c>
      <c r="H76" s="256">
        <v>1</v>
      </c>
      <c r="I76" s="256">
        <v>0</v>
      </c>
      <c r="J76" s="256">
        <v>0</v>
      </c>
      <c r="K76" s="256">
        <v>0</v>
      </c>
      <c r="L76" s="260">
        <v>1</v>
      </c>
      <c r="M76" s="260" t="s">
        <v>529</v>
      </c>
      <c r="N76" s="260">
        <v>3</v>
      </c>
      <c r="O76" s="260" t="s">
        <v>529</v>
      </c>
      <c r="P76" s="260">
        <v>0</v>
      </c>
      <c r="Q76" s="260">
        <v>3</v>
      </c>
      <c r="R76" s="260">
        <v>0</v>
      </c>
      <c r="S76" s="260">
        <v>0</v>
      </c>
      <c r="T76" s="260">
        <v>2</v>
      </c>
      <c r="U76" s="260">
        <v>1</v>
      </c>
      <c r="V76" s="260">
        <v>1</v>
      </c>
      <c r="W76" s="260">
        <v>0</v>
      </c>
      <c r="X76" s="260">
        <v>1</v>
      </c>
      <c r="Y76" s="260">
        <v>0</v>
      </c>
      <c r="Z76" s="260">
        <v>3</v>
      </c>
      <c r="AA76" s="260">
        <v>0</v>
      </c>
      <c r="AB76" s="260">
        <v>1</v>
      </c>
      <c r="AC76" s="260">
        <v>7</v>
      </c>
      <c r="AD76" s="260">
        <v>0</v>
      </c>
      <c r="AE76" s="260">
        <v>1</v>
      </c>
      <c r="AF76" s="260">
        <v>1</v>
      </c>
      <c r="AG76" s="260">
        <v>0</v>
      </c>
      <c r="AH76" s="260">
        <v>0</v>
      </c>
      <c r="AI76" s="260">
        <v>0</v>
      </c>
      <c r="AJ76" s="260">
        <v>0</v>
      </c>
      <c r="AK76" s="260">
        <v>1</v>
      </c>
      <c r="AL76" s="260">
        <v>2</v>
      </c>
      <c r="AM76" s="260">
        <v>0</v>
      </c>
      <c r="AN76" s="260">
        <v>0</v>
      </c>
      <c r="AO76" s="260">
        <v>0</v>
      </c>
      <c r="AP76" s="260">
        <v>0</v>
      </c>
      <c r="AQ76" s="260">
        <v>9</v>
      </c>
      <c r="AR76" s="260">
        <v>1</v>
      </c>
      <c r="AS76" s="260">
        <v>3</v>
      </c>
      <c r="AT76" s="260">
        <v>3</v>
      </c>
      <c r="AU76" s="260">
        <v>1</v>
      </c>
      <c r="AV76" s="260">
        <v>22</v>
      </c>
      <c r="AW76" s="260">
        <v>10</v>
      </c>
      <c r="AX76" s="260">
        <v>0</v>
      </c>
      <c r="AY76" s="260">
        <v>0</v>
      </c>
      <c r="AZ76" s="260">
        <v>1</v>
      </c>
      <c r="BA76" s="260">
        <v>1</v>
      </c>
      <c r="BB76" s="260">
        <v>1</v>
      </c>
      <c r="BC76" s="260">
        <v>11</v>
      </c>
      <c r="BD76" s="260">
        <v>2</v>
      </c>
      <c r="BE76" s="260">
        <v>0</v>
      </c>
      <c r="BF76" s="260">
        <v>0</v>
      </c>
      <c r="BG76" s="260">
        <v>1</v>
      </c>
      <c r="BH76" s="260">
        <v>1</v>
      </c>
      <c r="BI76" s="260">
        <v>0</v>
      </c>
      <c r="BJ76" s="260">
        <v>1</v>
      </c>
      <c r="BK76" s="260">
        <v>0</v>
      </c>
      <c r="BL76" s="260">
        <v>0</v>
      </c>
      <c r="BM76" s="260">
        <v>11</v>
      </c>
      <c r="BN76" s="260">
        <v>0</v>
      </c>
      <c r="BO76" s="260">
        <v>0</v>
      </c>
      <c r="BP76" s="260">
        <v>5</v>
      </c>
      <c r="BQ76" s="260">
        <v>0</v>
      </c>
      <c r="BR76" s="260">
        <v>0</v>
      </c>
      <c r="BS76" s="260">
        <v>0</v>
      </c>
      <c r="BT76" s="260">
        <v>0</v>
      </c>
      <c r="BU76" s="260">
        <v>0</v>
      </c>
      <c r="BV76" s="260">
        <v>0</v>
      </c>
      <c r="BW76" s="260">
        <v>0</v>
      </c>
      <c r="BX76" s="260">
        <v>0</v>
      </c>
      <c r="BY76" s="260">
        <v>1</v>
      </c>
      <c r="BZ76" s="260">
        <v>0</v>
      </c>
      <c r="CA76" s="260">
        <v>1</v>
      </c>
      <c r="CB76" s="260">
        <v>1</v>
      </c>
      <c r="CC76" s="260">
        <v>4</v>
      </c>
      <c r="CD76" s="260">
        <v>0</v>
      </c>
      <c r="CE76" s="260">
        <v>1</v>
      </c>
      <c r="CF76" s="260">
        <v>0</v>
      </c>
      <c r="CG76" s="260">
        <v>1</v>
      </c>
      <c r="CH76" s="260">
        <v>0</v>
      </c>
      <c r="CI76" s="260">
        <v>5</v>
      </c>
      <c r="CJ76" s="260">
        <v>11</v>
      </c>
      <c r="CK76" s="260">
        <v>0</v>
      </c>
      <c r="CL76" s="260">
        <v>5</v>
      </c>
      <c r="CM76" s="260">
        <v>4</v>
      </c>
      <c r="CN76" s="260">
        <v>2</v>
      </c>
      <c r="CO76" s="260">
        <v>0</v>
      </c>
    </row>
    <row r="77" spans="1:93" ht="33.75" customHeight="1">
      <c r="A77" s="257" t="s">
        <v>85</v>
      </c>
      <c r="B77" s="257" t="s">
        <v>70</v>
      </c>
      <c r="C77" s="257" t="s">
        <v>71</v>
      </c>
      <c r="D77" s="258">
        <v>608</v>
      </c>
      <c r="E77" s="258">
        <v>3</v>
      </c>
      <c r="F77" s="258">
        <v>70</v>
      </c>
      <c r="G77" s="258">
        <v>8</v>
      </c>
      <c r="H77" s="258">
        <v>6</v>
      </c>
      <c r="I77" s="258">
        <v>0</v>
      </c>
      <c r="J77" s="258">
        <v>0</v>
      </c>
      <c r="K77" s="258">
        <v>0</v>
      </c>
      <c r="L77" s="259">
        <v>3</v>
      </c>
      <c r="M77" s="259" t="s">
        <v>529</v>
      </c>
      <c r="N77" s="259">
        <v>16</v>
      </c>
      <c r="O77" s="259" t="s">
        <v>529</v>
      </c>
      <c r="P77" s="259">
        <v>0</v>
      </c>
      <c r="Q77" s="259">
        <v>5</v>
      </c>
      <c r="R77" s="259">
        <v>3</v>
      </c>
      <c r="S77" s="259">
        <v>0</v>
      </c>
      <c r="T77" s="259">
        <v>6</v>
      </c>
      <c r="U77" s="259">
        <v>0</v>
      </c>
      <c r="V77" s="259">
        <v>0</v>
      </c>
      <c r="W77" s="259">
        <v>0</v>
      </c>
      <c r="X77" s="259">
        <v>1</v>
      </c>
      <c r="Y77" s="259">
        <v>0</v>
      </c>
      <c r="Z77" s="259">
        <v>3</v>
      </c>
      <c r="AA77" s="259">
        <v>0</v>
      </c>
      <c r="AB77" s="259">
        <v>1</v>
      </c>
      <c r="AC77" s="259">
        <v>15</v>
      </c>
      <c r="AD77" s="259">
        <v>0</v>
      </c>
      <c r="AE77" s="259">
        <v>5</v>
      </c>
      <c r="AF77" s="259">
        <v>9</v>
      </c>
      <c r="AG77" s="259">
        <v>1</v>
      </c>
      <c r="AH77" s="259">
        <v>1</v>
      </c>
      <c r="AI77" s="259">
        <v>0</v>
      </c>
      <c r="AJ77" s="259">
        <v>1</v>
      </c>
      <c r="AK77" s="259">
        <v>4</v>
      </c>
      <c r="AL77" s="259">
        <v>9</v>
      </c>
      <c r="AM77" s="259">
        <v>0</v>
      </c>
      <c r="AN77" s="259">
        <v>0</v>
      </c>
      <c r="AO77" s="259">
        <v>5</v>
      </c>
      <c r="AP77" s="259">
        <v>0</v>
      </c>
      <c r="AQ77" s="259">
        <v>43</v>
      </c>
      <c r="AR77" s="259">
        <v>11</v>
      </c>
      <c r="AS77" s="259">
        <v>16</v>
      </c>
      <c r="AT77" s="259">
        <v>15</v>
      </c>
      <c r="AU77" s="259">
        <v>11</v>
      </c>
      <c r="AV77" s="259">
        <v>59</v>
      </c>
      <c r="AW77" s="259">
        <v>31</v>
      </c>
      <c r="AX77" s="259">
        <v>0</v>
      </c>
      <c r="AY77" s="259">
        <v>0</v>
      </c>
      <c r="AZ77" s="259">
        <v>6</v>
      </c>
      <c r="BA77" s="259">
        <v>1</v>
      </c>
      <c r="BB77" s="259">
        <v>0</v>
      </c>
      <c r="BC77" s="259">
        <v>41</v>
      </c>
      <c r="BD77" s="259">
        <v>3</v>
      </c>
      <c r="BE77" s="259">
        <v>0</v>
      </c>
      <c r="BF77" s="259">
        <v>0</v>
      </c>
      <c r="BG77" s="259">
        <v>0</v>
      </c>
      <c r="BH77" s="259">
        <v>4</v>
      </c>
      <c r="BI77" s="259">
        <v>2</v>
      </c>
      <c r="BJ77" s="259">
        <v>3</v>
      </c>
      <c r="BK77" s="259">
        <v>1</v>
      </c>
      <c r="BL77" s="259">
        <v>1</v>
      </c>
      <c r="BM77" s="259">
        <v>11</v>
      </c>
      <c r="BN77" s="259">
        <v>4</v>
      </c>
      <c r="BO77" s="259">
        <v>2</v>
      </c>
      <c r="BP77" s="259">
        <v>17</v>
      </c>
      <c r="BQ77" s="259">
        <v>1</v>
      </c>
      <c r="BR77" s="259">
        <v>2</v>
      </c>
      <c r="BS77" s="259">
        <v>3</v>
      </c>
      <c r="BT77" s="259">
        <v>0</v>
      </c>
      <c r="BU77" s="259">
        <v>2</v>
      </c>
      <c r="BV77" s="259">
        <v>0</v>
      </c>
      <c r="BW77" s="259">
        <v>1</v>
      </c>
      <c r="BX77" s="259">
        <v>0</v>
      </c>
      <c r="BY77" s="259">
        <v>8</v>
      </c>
      <c r="BZ77" s="259">
        <v>3</v>
      </c>
      <c r="CA77" s="259">
        <v>12</v>
      </c>
      <c r="CB77" s="259">
        <v>4</v>
      </c>
      <c r="CC77" s="259">
        <v>17</v>
      </c>
      <c r="CD77" s="259">
        <v>2</v>
      </c>
      <c r="CE77" s="259">
        <v>5</v>
      </c>
      <c r="CF77" s="259">
        <v>3</v>
      </c>
      <c r="CG77" s="259">
        <v>0</v>
      </c>
      <c r="CH77" s="259">
        <v>0</v>
      </c>
      <c r="CI77" s="259">
        <v>23</v>
      </c>
      <c r="CJ77" s="259">
        <v>18</v>
      </c>
      <c r="CK77" s="259">
        <v>0</v>
      </c>
      <c r="CL77" s="259">
        <v>25</v>
      </c>
      <c r="CM77" s="259">
        <v>15</v>
      </c>
      <c r="CN77" s="259">
        <v>7</v>
      </c>
      <c r="CO77" s="259">
        <v>0</v>
      </c>
    </row>
    <row r="78" spans="1:93" ht="33.75" customHeight="1">
      <c r="A78" s="255" t="s">
        <v>86</v>
      </c>
      <c r="B78" s="255" t="s">
        <v>70</v>
      </c>
      <c r="C78" s="255" t="s">
        <v>71</v>
      </c>
      <c r="D78" s="256">
        <v>830</v>
      </c>
      <c r="E78" s="256">
        <v>4</v>
      </c>
      <c r="F78" s="256">
        <v>44</v>
      </c>
      <c r="G78" s="256">
        <v>11</v>
      </c>
      <c r="H78" s="256">
        <v>0</v>
      </c>
      <c r="I78" s="256">
        <v>0</v>
      </c>
      <c r="J78" s="256">
        <v>0</v>
      </c>
      <c r="K78" s="256">
        <v>0</v>
      </c>
      <c r="L78" s="260">
        <v>1</v>
      </c>
      <c r="M78" s="260" t="s">
        <v>529</v>
      </c>
      <c r="N78" s="260">
        <v>11</v>
      </c>
      <c r="O78" s="260" t="s">
        <v>529</v>
      </c>
      <c r="P78" s="260">
        <v>0</v>
      </c>
      <c r="Q78" s="260">
        <v>8</v>
      </c>
      <c r="R78" s="260">
        <v>3</v>
      </c>
      <c r="S78" s="260">
        <v>0</v>
      </c>
      <c r="T78" s="260">
        <v>3</v>
      </c>
      <c r="U78" s="260">
        <v>1</v>
      </c>
      <c r="V78" s="260">
        <v>2</v>
      </c>
      <c r="W78" s="260">
        <v>0</v>
      </c>
      <c r="X78" s="260">
        <v>2</v>
      </c>
      <c r="Y78" s="260">
        <v>0</v>
      </c>
      <c r="Z78" s="260">
        <v>6</v>
      </c>
      <c r="AA78" s="260">
        <v>1</v>
      </c>
      <c r="AB78" s="260">
        <v>1</v>
      </c>
      <c r="AC78" s="260">
        <v>34</v>
      </c>
      <c r="AD78" s="260">
        <v>0</v>
      </c>
      <c r="AE78" s="260">
        <v>9</v>
      </c>
      <c r="AF78" s="260">
        <v>7</v>
      </c>
      <c r="AG78" s="260">
        <v>2</v>
      </c>
      <c r="AH78" s="260">
        <v>0</v>
      </c>
      <c r="AI78" s="260">
        <v>1</v>
      </c>
      <c r="AJ78" s="260">
        <v>1</v>
      </c>
      <c r="AK78" s="260">
        <v>8</v>
      </c>
      <c r="AL78" s="260">
        <v>6</v>
      </c>
      <c r="AM78" s="260">
        <v>0</v>
      </c>
      <c r="AN78" s="260">
        <v>0</v>
      </c>
      <c r="AO78" s="260">
        <v>2</v>
      </c>
      <c r="AP78" s="260">
        <v>0</v>
      </c>
      <c r="AQ78" s="260">
        <v>67</v>
      </c>
      <c r="AR78" s="260">
        <v>20</v>
      </c>
      <c r="AS78" s="260">
        <v>36</v>
      </c>
      <c r="AT78" s="260">
        <v>25</v>
      </c>
      <c r="AU78" s="260">
        <v>26</v>
      </c>
      <c r="AV78" s="260">
        <v>68</v>
      </c>
      <c r="AW78" s="260">
        <v>46</v>
      </c>
      <c r="AX78" s="260">
        <v>0</v>
      </c>
      <c r="AY78" s="260">
        <v>0</v>
      </c>
      <c r="AZ78" s="260">
        <v>7</v>
      </c>
      <c r="BA78" s="260">
        <v>1</v>
      </c>
      <c r="BB78" s="260">
        <v>1</v>
      </c>
      <c r="BC78" s="260">
        <v>37</v>
      </c>
      <c r="BD78" s="260">
        <v>5</v>
      </c>
      <c r="BE78" s="260">
        <v>0</v>
      </c>
      <c r="BF78" s="260">
        <v>0</v>
      </c>
      <c r="BG78" s="260">
        <v>0</v>
      </c>
      <c r="BH78" s="260">
        <v>14</v>
      </c>
      <c r="BI78" s="260">
        <v>1</v>
      </c>
      <c r="BJ78" s="260">
        <v>2</v>
      </c>
      <c r="BK78" s="260">
        <v>1</v>
      </c>
      <c r="BL78" s="260">
        <v>0</v>
      </c>
      <c r="BM78" s="260">
        <v>18</v>
      </c>
      <c r="BN78" s="260">
        <v>3</v>
      </c>
      <c r="BO78" s="260">
        <v>7</v>
      </c>
      <c r="BP78" s="260">
        <v>46</v>
      </c>
      <c r="BQ78" s="260">
        <v>2</v>
      </c>
      <c r="BR78" s="260">
        <v>4</v>
      </c>
      <c r="BS78" s="260">
        <v>4</v>
      </c>
      <c r="BT78" s="260">
        <v>1</v>
      </c>
      <c r="BU78" s="260">
        <v>5</v>
      </c>
      <c r="BV78" s="260">
        <v>1</v>
      </c>
      <c r="BW78" s="260">
        <v>1</v>
      </c>
      <c r="BX78" s="260">
        <v>2</v>
      </c>
      <c r="BY78" s="260">
        <v>15</v>
      </c>
      <c r="BZ78" s="260">
        <v>0</v>
      </c>
      <c r="CA78" s="260">
        <v>3</v>
      </c>
      <c r="CB78" s="260">
        <v>7</v>
      </c>
      <c r="CC78" s="260">
        <v>16</v>
      </c>
      <c r="CD78" s="260">
        <v>11</v>
      </c>
      <c r="CE78" s="260">
        <v>6</v>
      </c>
      <c r="CF78" s="260">
        <v>0</v>
      </c>
      <c r="CG78" s="260">
        <v>2</v>
      </c>
      <c r="CH78" s="260">
        <v>0</v>
      </c>
      <c r="CI78" s="260">
        <v>21</v>
      </c>
      <c r="CJ78" s="260">
        <v>16</v>
      </c>
      <c r="CK78" s="260">
        <v>4</v>
      </c>
      <c r="CL78" s="260">
        <v>47</v>
      </c>
      <c r="CM78" s="260">
        <v>52</v>
      </c>
      <c r="CN78" s="260">
        <v>11</v>
      </c>
      <c r="CO78" s="260">
        <v>0</v>
      </c>
    </row>
    <row r="79" spans="1:93" ht="33.75" customHeight="1">
      <c r="A79" s="257" t="s">
        <v>87</v>
      </c>
      <c r="B79" s="257" t="s">
        <v>88</v>
      </c>
      <c r="C79" s="257" t="s">
        <v>89</v>
      </c>
      <c r="D79" s="258">
        <v>2224</v>
      </c>
      <c r="E79" s="258">
        <v>22</v>
      </c>
      <c r="F79" s="258">
        <v>97</v>
      </c>
      <c r="G79" s="258">
        <v>12</v>
      </c>
      <c r="H79" s="258">
        <v>1</v>
      </c>
      <c r="I79" s="258">
        <v>0</v>
      </c>
      <c r="J79" s="258">
        <v>0</v>
      </c>
      <c r="K79" s="258">
        <v>0</v>
      </c>
      <c r="L79" s="259">
        <v>2</v>
      </c>
      <c r="M79" s="259" t="s">
        <v>529</v>
      </c>
      <c r="N79" s="259">
        <v>15</v>
      </c>
      <c r="O79" s="259" t="s">
        <v>529</v>
      </c>
      <c r="P79" s="259">
        <v>0</v>
      </c>
      <c r="Q79" s="259">
        <v>11</v>
      </c>
      <c r="R79" s="259">
        <v>12</v>
      </c>
      <c r="S79" s="259">
        <v>4</v>
      </c>
      <c r="T79" s="259">
        <v>19</v>
      </c>
      <c r="U79" s="259">
        <v>6</v>
      </c>
      <c r="V79" s="259">
        <v>4</v>
      </c>
      <c r="W79" s="259">
        <v>0</v>
      </c>
      <c r="X79" s="259">
        <v>1</v>
      </c>
      <c r="Y79" s="259">
        <v>0</v>
      </c>
      <c r="Z79" s="259">
        <v>5</v>
      </c>
      <c r="AA79" s="259">
        <v>7</v>
      </c>
      <c r="AB79" s="259">
        <v>0</v>
      </c>
      <c r="AC79" s="259">
        <v>56</v>
      </c>
      <c r="AD79" s="259">
        <v>6</v>
      </c>
      <c r="AE79" s="259">
        <v>4</v>
      </c>
      <c r="AF79" s="259">
        <v>14</v>
      </c>
      <c r="AG79" s="259">
        <v>1</v>
      </c>
      <c r="AH79" s="259">
        <v>3</v>
      </c>
      <c r="AI79" s="259">
        <v>4</v>
      </c>
      <c r="AJ79" s="259">
        <v>7</v>
      </c>
      <c r="AK79" s="259">
        <v>6</v>
      </c>
      <c r="AL79" s="259">
        <v>11</v>
      </c>
      <c r="AM79" s="259">
        <v>1</v>
      </c>
      <c r="AN79" s="259">
        <v>0</v>
      </c>
      <c r="AO79" s="259">
        <v>22</v>
      </c>
      <c r="AP79" s="259">
        <v>0</v>
      </c>
      <c r="AQ79" s="259">
        <v>224</v>
      </c>
      <c r="AR79" s="259">
        <v>37</v>
      </c>
      <c r="AS79" s="259">
        <v>40</v>
      </c>
      <c r="AT79" s="259">
        <v>71</v>
      </c>
      <c r="AU79" s="259">
        <v>59</v>
      </c>
      <c r="AV79" s="259">
        <v>279</v>
      </c>
      <c r="AW79" s="259">
        <v>76</v>
      </c>
      <c r="AX79" s="259">
        <v>0</v>
      </c>
      <c r="AY79" s="259">
        <v>0</v>
      </c>
      <c r="AZ79" s="259">
        <v>12</v>
      </c>
      <c r="BA79" s="259">
        <v>10</v>
      </c>
      <c r="BB79" s="259">
        <v>6</v>
      </c>
      <c r="BC79" s="259">
        <v>151</v>
      </c>
      <c r="BD79" s="259">
        <v>20</v>
      </c>
      <c r="BE79" s="259">
        <v>1</v>
      </c>
      <c r="BF79" s="259">
        <v>0</v>
      </c>
      <c r="BG79" s="259">
        <v>0</v>
      </c>
      <c r="BH79" s="259">
        <v>21</v>
      </c>
      <c r="BI79" s="259">
        <v>2</v>
      </c>
      <c r="BJ79" s="259">
        <v>11</v>
      </c>
      <c r="BK79" s="259">
        <v>8</v>
      </c>
      <c r="BL79" s="259">
        <v>2</v>
      </c>
      <c r="BM79" s="259">
        <v>52</v>
      </c>
      <c r="BN79" s="259">
        <v>19</v>
      </c>
      <c r="BO79" s="259">
        <v>5</v>
      </c>
      <c r="BP79" s="259">
        <v>82</v>
      </c>
      <c r="BQ79" s="259">
        <v>1</v>
      </c>
      <c r="BR79" s="259">
        <v>9</v>
      </c>
      <c r="BS79" s="259">
        <v>8</v>
      </c>
      <c r="BT79" s="259">
        <v>1</v>
      </c>
      <c r="BU79" s="259">
        <v>3</v>
      </c>
      <c r="BV79" s="259">
        <v>5</v>
      </c>
      <c r="BW79" s="259">
        <v>1</v>
      </c>
      <c r="BX79" s="259">
        <v>4</v>
      </c>
      <c r="BY79" s="259">
        <v>14</v>
      </c>
      <c r="BZ79" s="259">
        <v>4</v>
      </c>
      <c r="CA79" s="259">
        <v>6</v>
      </c>
      <c r="CB79" s="259">
        <v>6</v>
      </c>
      <c r="CC79" s="259">
        <v>72</v>
      </c>
      <c r="CD79" s="259">
        <v>5</v>
      </c>
      <c r="CE79" s="259">
        <v>10</v>
      </c>
      <c r="CF79" s="259">
        <v>3</v>
      </c>
      <c r="CG79" s="259">
        <v>1</v>
      </c>
      <c r="CH79" s="259">
        <v>1</v>
      </c>
      <c r="CI79" s="259">
        <v>90</v>
      </c>
      <c r="CJ79" s="259">
        <v>70</v>
      </c>
      <c r="CK79" s="259">
        <v>3</v>
      </c>
      <c r="CL79" s="259">
        <v>137</v>
      </c>
      <c r="CM79" s="259">
        <v>166</v>
      </c>
      <c r="CN79" s="259">
        <v>63</v>
      </c>
      <c r="CO79" s="259">
        <v>0</v>
      </c>
    </row>
    <row r="80" spans="1:93" ht="33.75" customHeight="1">
      <c r="A80" s="255" t="s">
        <v>90</v>
      </c>
      <c r="B80" s="255" t="s">
        <v>88</v>
      </c>
      <c r="C80" s="255" t="s">
        <v>89</v>
      </c>
      <c r="D80" s="256">
        <v>627</v>
      </c>
      <c r="E80" s="256">
        <v>3</v>
      </c>
      <c r="F80" s="256">
        <v>51</v>
      </c>
      <c r="G80" s="256">
        <v>6</v>
      </c>
      <c r="H80" s="256">
        <v>0</v>
      </c>
      <c r="I80" s="256">
        <v>0</v>
      </c>
      <c r="J80" s="256">
        <v>0</v>
      </c>
      <c r="K80" s="256">
        <v>0</v>
      </c>
      <c r="L80" s="260">
        <v>0</v>
      </c>
      <c r="M80" s="260" t="s">
        <v>529</v>
      </c>
      <c r="N80" s="260">
        <v>5</v>
      </c>
      <c r="O80" s="260" t="s">
        <v>529</v>
      </c>
      <c r="P80" s="260">
        <v>0</v>
      </c>
      <c r="Q80" s="260">
        <v>2</v>
      </c>
      <c r="R80" s="260">
        <v>2</v>
      </c>
      <c r="S80" s="260">
        <v>0</v>
      </c>
      <c r="T80" s="260">
        <v>6</v>
      </c>
      <c r="U80" s="260">
        <v>5</v>
      </c>
      <c r="V80" s="260">
        <v>0</v>
      </c>
      <c r="W80" s="260">
        <v>0</v>
      </c>
      <c r="X80" s="260">
        <v>0</v>
      </c>
      <c r="Y80" s="260">
        <v>0</v>
      </c>
      <c r="Z80" s="260">
        <v>0</v>
      </c>
      <c r="AA80" s="260">
        <v>1</v>
      </c>
      <c r="AB80" s="260">
        <v>0</v>
      </c>
      <c r="AC80" s="260">
        <v>16</v>
      </c>
      <c r="AD80" s="260">
        <v>1</v>
      </c>
      <c r="AE80" s="260">
        <v>4</v>
      </c>
      <c r="AF80" s="260">
        <v>3</v>
      </c>
      <c r="AG80" s="260">
        <v>0</v>
      </c>
      <c r="AH80" s="260">
        <v>1</v>
      </c>
      <c r="AI80" s="260">
        <v>3</v>
      </c>
      <c r="AJ80" s="260">
        <v>4</v>
      </c>
      <c r="AK80" s="260">
        <v>7</v>
      </c>
      <c r="AL80" s="260">
        <v>4</v>
      </c>
      <c r="AM80" s="260">
        <v>0</v>
      </c>
      <c r="AN80" s="260">
        <v>0</v>
      </c>
      <c r="AO80" s="260">
        <v>1</v>
      </c>
      <c r="AP80" s="260">
        <v>0</v>
      </c>
      <c r="AQ80" s="260">
        <v>71</v>
      </c>
      <c r="AR80" s="260">
        <v>6</v>
      </c>
      <c r="AS80" s="260">
        <v>22</v>
      </c>
      <c r="AT80" s="260">
        <v>25</v>
      </c>
      <c r="AU80" s="260">
        <v>27</v>
      </c>
      <c r="AV80" s="260">
        <v>46</v>
      </c>
      <c r="AW80" s="260">
        <v>34</v>
      </c>
      <c r="AX80" s="260">
        <v>0</v>
      </c>
      <c r="AY80" s="260">
        <v>0</v>
      </c>
      <c r="AZ80" s="260">
        <v>5</v>
      </c>
      <c r="BA80" s="260">
        <v>1</v>
      </c>
      <c r="BB80" s="260">
        <v>3</v>
      </c>
      <c r="BC80" s="260">
        <v>24</v>
      </c>
      <c r="BD80" s="260">
        <v>0</v>
      </c>
      <c r="BE80" s="260">
        <v>0</v>
      </c>
      <c r="BF80" s="260">
        <v>0</v>
      </c>
      <c r="BG80" s="260">
        <v>0</v>
      </c>
      <c r="BH80" s="260">
        <v>4</v>
      </c>
      <c r="BI80" s="260">
        <v>0</v>
      </c>
      <c r="BJ80" s="260">
        <v>0</v>
      </c>
      <c r="BK80" s="260">
        <v>0</v>
      </c>
      <c r="BL80" s="260">
        <v>1</v>
      </c>
      <c r="BM80" s="260">
        <v>9</v>
      </c>
      <c r="BN80" s="260">
        <v>2</v>
      </c>
      <c r="BO80" s="260">
        <v>4</v>
      </c>
      <c r="BP80" s="260">
        <v>24</v>
      </c>
      <c r="BQ80" s="260">
        <v>1</v>
      </c>
      <c r="BR80" s="260">
        <v>4</v>
      </c>
      <c r="BS80" s="260">
        <v>5</v>
      </c>
      <c r="BT80" s="260">
        <v>0</v>
      </c>
      <c r="BU80" s="260">
        <v>1</v>
      </c>
      <c r="BV80" s="260">
        <v>2</v>
      </c>
      <c r="BW80" s="260">
        <v>0</v>
      </c>
      <c r="BX80" s="260">
        <v>0</v>
      </c>
      <c r="BY80" s="260">
        <v>14</v>
      </c>
      <c r="BZ80" s="260">
        <v>1</v>
      </c>
      <c r="CA80" s="260">
        <v>5</v>
      </c>
      <c r="CB80" s="260">
        <v>9</v>
      </c>
      <c r="CC80" s="260">
        <v>14</v>
      </c>
      <c r="CD80" s="260">
        <v>4</v>
      </c>
      <c r="CE80" s="260">
        <v>2</v>
      </c>
      <c r="CF80" s="260">
        <v>1</v>
      </c>
      <c r="CG80" s="260">
        <v>1</v>
      </c>
      <c r="CH80" s="260">
        <v>0</v>
      </c>
      <c r="CI80" s="260">
        <v>20</v>
      </c>
      <c r="CJ80" s="260">
        <v>14</v>
      </c>
      <c r="CK80" s="260">
        <v>1</v>
      </c>
      <c r="CL80" s="260">
        <v>45</v>
      </c>
      <c r="CM80" s="260">
        <v>42</v>
      </c>
      <c r="CN80" s="260">
        <v>8</v>
      </c>
      <c r="CO80" s="260">
        <v>0</v>
      </c>
    </row>
    <row r="81" spans="1:93" ht="33.75" customHeight="1">
      <c r="A81" s="257" t="s">
        <v>91</v>
      </c>
      <c r="B81" s="257" t="s">
        <v>88</v>
      </c>
      <c r="C81" s="257" t="s">
        <v>89</v>
      </c>
      <c r="D81" s="258">
        <v>549</v>
      </c>
      <c r="E81" s="258">
        <v>8</v>
      </c>
      <c r="F81" s="258">
        <v>54</v>
      </c>
      <c r="G81" s="258">
        <v>12</v>
      </c>
      <c r="H81" s="258">
        <v>0</v>
      </c>
      <c r="I81" s="258">
        <v>0</v>
      </c>
      <c r="J81" s="258">
        <v>0</v>
      </c>
      <c r="K81" s="258">
        <v>0</v>
      </c>
      <c r="L81" s="259">
        <v>1</v>
      </c>
      <c r="M81" s="259" t="s">
        <v>529</v>
      </c>
      <c r="N81" s="259">
        <v>6</v>
      </c>
      <c r="O81" s="259" t="s">
        <v>529</v>
      </c>
      <c r="P81" s="259">
        <v>0</v>
      </c>
      <c r="Q81" s="259">
        <v>6</v>
      </c>
      <c r="R81" s="259">
        <v>0</v>
      </c>
      <c r="S81" s="259">
        <v>0</v>
      </c>
      <c r="T81" s="259">
        <v>8</v>
      </c>
      <c r="U81" s="259">
        <v>0</v>
      </c>
      <c r="V81" s="259">
        <v>0</v>
      </c>
      <c r="W81" s="259">
        <v>0</v>
      </c>
      <c r="X81" s="259">
        <v>1</v>
      </c>
      <c r="Y81" s="259">
        <v>0</v>
      </c>
      <c r="Z81" s="259">
        <v>3</v>
      </c>
      <c r="AA81" s="259">
        <v>2</v>
      </c>
      <c r="AB81" s="259">
        <v>1</v>
      </c>
      <c r="AC81" s="259">
        <v>18</v>
      </c>
      <c r="AD81" s="259">
        <v>0</v>
      </c>
      <c r="AE81" s="259">
        <v>4</v>
      </c>
      <c r="AF81" s="259">
        <v>4</v>
      </c>
      <c r="AG81" s="259">
        <v>0</v>
      </c>
      <c r="AH81" s="259">
        <v>0</v>
      </c>
      <c r="AI81" s="259">
        <v>6</v>
      </c>
      <c r="AJ81" s="259">
        <v>1</v>
      </c>
      <c r="AK81" s="259">
        <v>2</v>
      </c>
      <c r="AL81" s="259">
        <v>2</v>
      </c>
      <c r="AM81" s="259">
        <v>1</v>
      </c>
      <c r="AN81" s="259">
        <v>0</v>
      </c>
      <c r="AO81" s="259">
        <v>0</v>
      </c>
      <c r="AP81" s="259">
        <v>2</v>
      </c>
      <c r="AQ81" s="259">
        <v>52</v>
      </c>
      <c r="AR81" s="259">
        <v>12</v>
      </c>
      <c r="AS81" s="259">
        <v>18</v>
      </c>
      <c r="AT81" s="259">
        <v>13</v>
      </c>
      <c r="AU81" s="259">
        <v>5</v>
      </c>
      <c r="AV81" s="259">
        <v>45</v>
      </c>
      <c r="AW81" s="259">
        <v>27</v>
      </c>
      <c r="AX81" s="259">
        <v>0</v>
      </c>
      <c r="AY81" s="259">
        <v>0</v>
      </c>
      <c r="AZ81" s="259">
        <v>3</v>
      </c>
      <c r="BA81" s="259">
        <v>1</v>
      </c>
      <c r="BB81" s="259">
        <v>0</v>
      </c>
      <c r="BC81" s="259">
        <v>32</v>
      </c>
      <c r="BD81" s="259">
        <v>1</v>
      </c>
      <c r="BE81" s="259">
        <v>0</v>
      </c>
      <c r="BF81" s="259">
        <v>0</v>
      </c>
      <c r="BG81" s="259">
        <v>0</v>
      </c>
      <c r="BH81" s="259">
        <v>4</v>
      </c>
      <c r="BI81" s="259">
        <v>1</v>
      </c>
      <c r="BJ81" s="259">
        <v>0</v>
      </c>
      <c r="BK81" s="259">
        <v>1</v>
      </c>
      <c r="BL81" s="259">
        <v>0</v>
      </c>
      <c r="BM81" s="259">
        <v>8</v>
      </c>
      <c r="BN81" s="259">
        <v>3</v>
      </c>
      <c r="BO81" s="259">
        <v>2</v>
      </c>
      <c r="BP81" s="259">
        <v>15</v>
      </c>
      <c r="BQ81" s="259">
        <v>1</v>
      </c>
      <c r="BR81" s="259">
        <v>1</v>
      </c>
      <c r="BS81" s="259">
        <v>3</v>
      </c>
      <c r="BT81" s="259">
        <v>0</v>
      </c>
      <c r="BU81" s="259">
        <v>0</v>
      </c>
      <c r="BV81" s="259">
        <v>2</v>
      </c>
      <c r="BW81" s="259">
        <v>1</v>
      </c>
      <c r="BX81" s="259">
        <v>0</v>
      </c>
      <c r="BY81" s="259">
        <v>13</v>
      </c>
      <c r="BZ81" s="259">
        <v>2</v>
      </c>
      <c r="CA81" s="259">
        <v>1</v>
      </c>
      <c r="CB81" s="259">
        <v>3</v>
      </c>
      <c r="CC81" s="259">
        <v>15</v>
      </c>
      <c r="CD81" s="259">
        <v>8</v>
      </c>
      <c r="CE81" s="259">
        <v>4</v>
      </c>
      <c r="CF81" s="259">
        <v>1</v>
      </c>
      <c r="CG81" s="259">
        <v>1</v>
      </c>
      <c r="CH81" s="259">
        <v>0</v>
      </c>
      <c r="CI81" s="259">
        <v>13</v>
      </c>
      <c r="CJ81" s="259">
        <v>17</v>
      </c>
      <c r="CK81" s="259">
        <v>1</v>
      </c>
      <c r="CL81" s="259">
        <v>41</v>
      </c>
      <c r="CM81" s="259">
        <v>32</v>
      </c>
      <c r="CN81" s="259">
        <v>4</v>
      </c>
      <c r="CO81" s="259">
        <v>0</v>
      </c>
    </row>
    <row r="82" spans="1:93" ht="33.75" customHeight="1">
      <c r="A82" s="255" t="s">
        <v>92</v>
      </c>
      <c r="B82" s="255" t="s">
        <v>88</v>
      </c>
      <c r="C82" s="255" t="s">
        <v>89</v>
      </c>
      <c r="D82" s="256">
        <v>311</v>
      </c>
      <c r="E82" s="256">
        <v>1</v>
      </c>
      <c r="F82" s="256">
        <v>29</v>
      </c>
      <c r="G82" s="256">
        <v>1</v>
      </c>
      <c r="H82" s="256">
        <v>0</v>
      </c>
      <c r="I82" s="256">
        <v>0</v>
      </c>
      <c r="J82" s="256">
        <v>0</v>
      </c>
      <c r="K82" s="256">
        <v>0</v>
      </c>
      <c r="L82" s="260">
        <v>2</v>
      </c>
      <c r="M82" s="260" t="s">
        <v>529</v>
      </c>
      <c r="N82" s="260">
        <v>6</v>
      </c>
      <c r="O82" s="260" t="s">
        <v>529</v>
      </c>
      <c r="P82" s="260">
        <v>0</v>
      </c>
      <c r="Q82" s="260">
        <v>3</v>
      </c>
      <c r="R82" s="260">
        <v>2</v>
      </c>
      <c r="S82" s="260">
        <v>0</v>
      </c>
      <c r="T82" s="260">
        <v>2</v>
      </c>
      <c r="U82" s="260">
        <v>0</v>
      </c>
      <c r="V82" s="260">
        <v>0</v>
      </c>
      <c r="W82" s="260">
        <v>0</v>
      </c>
      <c r="X82" s="260">
        <v>0</v>
      </c>
      <c r="Y82" s="260">
        <v>0</v>
      </c>
      <c r="Z82" s="260">
        <v>0</v>
      </c>
      <c r="AA82" s="260">
        <v>5</v>
      </c>
      <c r="AB82" s="260">
        <v>0</v>
      </c>
      <c r="AC82" s="260">
        <v>14</v>
      </c>
      <c r="AD82" s="260">
        <v>0</v>
      </c>
      <c r="AE82" s="260">
        <v>0</v>
      </c>
      <c r="AF82" s="260">
        <v>2</v>
      </c>
      <c r="AG82" s="260">
        <v>0</v>
      </c>
      <c r="AH82" s="260">
        <v>0</v>
      </c>
      <c r="AI82" s="260">
        <v>3</v>
      </c>
      <c r="AJ82" s="260">
        <v>0</v>
      </c>
      <c r="AK82" s="260">
        <v>2</v>
      </c>
      <c r="AL82" s="260">
        <v>1</v>
      </c>
      <c r="AM82" s="260">
        <v>1</v>
      </c>
      <c r="AN82" s="260">
        <v>0</v>
      </c>
      <c r="AO82" s="260">
        <v>0</v>
      </c>
      <c r="AP82" s="260">
        <v>0</v>
      </c>
      <c r="AQ82" s="260">
        <v>31</v>
      </c>
      <c r="AR82" s="260">
        <v>5</v>
      </c>
      <c r="AS82" s="260">
        <v>6</v>
      </c>
      <c r="AT82" s="260">
        <v>11</v>
      </c>
      <c r="AU82" s="260">
        <v>5</v>
      </c>
      <c r="AV82" s="260">
        <v>62</v>
      </c>
      <c r="AW82" s="260">
        <v>11</v>
      </c>
      <c r="AX82" s="260">
        <v>0</v>
      </c>
      <c r="AY82" s="260">
        <v>0</v>
      </c>
      <c r="AZ82" s="260">
        <v>1</v>
      </c>
      <c r="BA82" s="260">
        <v>0</v>
      </c>
      <c r="BB82" s="260">
        <v>1</v>
      </c>
      <c r="BC82" s="260">
        <v>22</v>
      </c>
      <c r="BD82" s="260">
        <v>2</v>
      </c>
      <c r="BE82" s="260">
        <v>0</v>
      </c>
      <c r="BF82" s="260">
        <v>0</v>
      </c>
      <c r="BG82" s="260">
        <v>0</v>
      </c>
      <c r="BH82" s="260">
        <v>0</v>
      </c>
      <c r="BI82" s="260">
        <v>0</v>
      </c>
      <c r="BJ82" s="260">
        <v>2</v>
      </c>
      <c r="BK82" s="260">
        <v>0</v>
      </c>
      <c r="BL82" s="260">
        <v>1</v>
      </c>
      <c r="BM82" s="260">
        <v>2</v>
      </c>
      <c r="BN82" s="260">
        <v>0</v>
      </c>
      <c r="BO82" s="260">
        <v>0</v>
      </c>
      <c r="BP82" s="260">
        <v>6</v>
      </c>
      <c r="BQ82" s="260">
        <v>0</v>
      </c>
      <c r="BR82" s="260">
        <v>0</v>
      </c>
      <c r="BS82" s="260">
        <v>1</v>
      </c>
      <c r="BT82" s="260">
        <v>0</v>
      </c>
      <c r="BU82" s="260">
        <v>0</v>
      </c>
      <c r="BV82" s="260">
        <v>0</v>
      </c>
      <c r="BW82" s="260">
        <v>0</v>
      </c>
      <c r="BX82" s="260">
        <v>0</v>
      </c>
      <c r="BY82" s="260">
        <v>2</v>
      </c>
      <c r="BZ82" s="260">
        <v>0</v>
      </c>
      <c r="CA82" s="260">
        <v>2</v>
      </c>
      <c r="CB82" s="260">
        <v>2</v>
      </c>
      <c r="CC82" s="260">
        <v>7</v>
      </c>
      <c r="CD82" s="260">
        <v>0</v>
      </c>
      <c r="CE82" s="260">
        <v>0</v>
      </c>
      <c r="CF82" s="260">
        <v>0</v>
      </c>
      <c r="CG82" s="260">
        <v>0</v>
      </c>
      <c r="CH82" s="260">
        <v>0</v>
      </c>
      <c r="CI82" s="260">
        <v>10</v>
      </c>
      <c r="CJ82" s="260">
        <v>9</v>
      </c>
      <c r="CK82" s="260">
        <v>1</v>
      </c>
      <c r="CL82" s="260">
        <v>14</v>
      </c>
      <c r="CM82" s="260">
        <v>12</v>
      </c>
      <c r="CN82" s="260">
        <v>9</v>
      </c>
      <c r="CO82" s="260">
        <v>0</v>
      </c>
    </row>
    <row r="83" spans="1:93" ht="33.75" customHeight="1">
      <c r="A83" s="257" t="s">
        <v>93</v>
      </c>
      <c r="B83" s="257" t="s">
        <v>88</v>
      </c>
      <c r="C83" s="257" t="s">
        <v>89</v>
      </c>
      <c r="D83" s="258">
        <v>6000</v>
      </c>
      <c r="E83" s="258">
        <v>48</v>
      </c>
      <c r="F83" s="258">
        <v>247</v>
      </c>
      <c r="G83" s="258">
        <v>79</v>
      </c>
      <c r="H83" s="258">
        <v>7</v>
      </c>
      <c r="I83" s="258">
        <v>0</v>
      </c>
      <c r="J83" s="258">
        <v>1</v>
      </c>
      <c r="K83" s="258">
        <v>0</v>
      </c>
      <c r="L83" s="259">
        <v>1</v>
      </c>
      <c r="M83" s="259">
        <v>1</v>
      </c>
      <c r="N83" s="259">
        <v>76</v>
      </c>
      <c r="O83" s="259">
        <v>1</v>
      </c>
      <c r="P83" s="259">
        <v>0</v>
      </c>
      <c r="Q83" s="259">
        <v>33</v>
      </c>
      <c r="R83" s="259">
        <v>23</v>
      </c>
      <c r="S83" s="259">
        <v>2</v>
      </c>
      <c r="T83" s="259">
        <v>51</v>
      </c>
      <c r="U83" s="259">
        <v>10</v>
      </c>
      <c r="V83" s="259">
        <v>7</v>
      </c>
      <c r="W83" s="259">
        <v>0</v>
      </c>
      <c r="X83" s="259">
        <v>7</v>
      </c>
      <c r="Y83" s="259">
        <v>1</v>
      </c>
      <c r="Z83" s="259">
        <v>3</v>
      </c>
      <c r="AA83" s="259">
        <v>28</v>
      </c>
      <c r="AB83" s="259">
        <v>14</v>
      </c>
      <c r="AC83" s="259">
        <v>88</v>
      </c>
      <c r="AD83" s="259">
        <v>8</v>
      </c>
      <c r="AE83" s="259">
        <v>17</v>
      </c>
      <c r="AF83" s="259">
        <v>26</v>
      </c>
      <c r="AG83" s="259">
        <v>5</v>
      </c>
      <c r="AH83" s="259">
        <v>11</v>
      </c>
      <c r="AI83" s="259">
        <v>12</v>
      </c>
      <c r="AJ83" s="259">
        <v>14</v>
      </c>
      <c r="AK83" s="259">
        <v>22</v>
      </c>
      <c r="AL83" s="259">
        <v>27</v>
      </c>
      <c r="AM83" s="259">
        <v>3</v>
      </c>
      <c r="AN83" s="259">
        <v>1</v>
      </c>
      <c r="AO83" s="259">
        <v>17</v>
      </c>
      <c r="AP83" s="259">
        <v>0</v>
      </c>
      <c r="AQ83" s="259">
        <v>466</v>
      </c>
      <c r="AR83" s="259">
        <v>72</v>
      </c>
      <c r="AS83" s="259">
        <v>139</v>
      </c>
      <c r="AT83" s="259">
        <v>236</v>
      </c>
      <c r="AU83" s="259">
        <v>145</v>
      </c>
      <c r="AV83" s="259">
        <v>816</v>
      </c>
      <c r="AW83" s="259">
        <v>198</v>
      </c>
      <c r="AX83" s="259">
        <v>4</v>
      </c>
      <c r="AY83" s="259">
        <v>1</v>
      </c>
      <c r="AZ83" s="259">
        <v>38</v>
      </c>
      <c r="BA83" s="259">
        <v>14</v>
      </c>
      <c r="BB83" s="259">
        <v>18</v>
      </c>
      <c r="BC83" s="259">
        <v>452</v>
      </c>
      <c r="BD83" s="259">
        <v>33</v>
      </c>
      <c r="BE83" s="259">
        <v>5</v>
      </c>
      <c r="BF83" s="259">
        <v>0</v>
      </c>
      <c r="BG83" s="259">
        <v>1</v>
      </c>
      <c r="BH83" s="259">
        <v>52</v>
      </c>
      <c r="BI83" s="259">
        <v>11</v>
      </c>
      <c r="BJ83" s="259">
        <v>15</v>
      </c>
      <c r="BK83" s="259">
        <v>12</v>
      </c>
      <c r="BL83" s="259">
        <v>11</v>
      </c>
      <c r="BM83" s="259">
        <v>157</v>
      </c>
      <c r="BN83" s="259">
        <v>49</v>
      </c>
      <c r="BO83" s="259">
        <v>45</v>
      </c>
      <c r="BP83" s="259">
        <v>150</v>
      </c>
      <c r="BQ83" s="259">
        <v>6</v>
      </c>
      <c r="BR83" s="259">
        <v>23</v>
      </c>
      <c r="BS83" s="259">
        <v>46</v>
      </c>
      <c r="BT83" s="259">
        <v>9</v>
      </c>
      <c r="BU83" s="259">
        <v>13</v>
      </c>
      <c r="BV83" s="259">
        <v>39</v>
      </c>
      <c r="BW83" s="259">
        <v>6</v>
      </c>
      <c r="BX83" s="259">
        <v>8</v>
      </c>
      <c r="BY83" s="259">
        <v>74</v>
      </c>
      <c r="BZ83" s="259">
        <v>30</v>
      </c>
      <c r="CA83" s="259">
        <v>79</v>
      </c>
      <c r="CB83" s="259">
        <v>64</v>
      </c>
      <c r="CC83" s="259">
        <v>216</v>
      </c>
      <c r="CD83" s="259">
        <v>26</v>
      </c>
      <c r="CE83" s="259">
        <v>49</v>
      </c>
      <c r="CF83" s="259">
        <v>18</v>
      </c>
      <c r="CG83" s="259">
        <v>1</v>
      </c>
      <c r="CH83" s="259">
        <v>1</v>
      </c>
      <c r="CI83" s="259">
        <v>193</v>
      </c>
      <c r="CJ83" s="259">
        <v>162</v>
      </c>
      <c r="CK83" s="259">
        <v>12</v>
      </c>
      <c r="CL83" s="259">
        <v>485</v>
      </c>
      <c r="CM83" s="259">
        <v>342</v>
      </c>
      <c r="CN83" s="259">
        <v>67</v>
      </c>
      <c r="CO83" s="259">
        <v>0</v>
      </c>
    </row>
    <row r="84" spans="1:93" ht="33.75" customHeight="1">
      <c r="A84" s="255" t="s">
        <v>94</v>
      </c>
      <c r="B84" s="255" t="s">
        <v>88</v>
      </c>
      <c r="C84" s="255" t="s">
        <v>89</v>
      </c>
      <c r="D84" s="256">
        <v>1227</v>
      </c>
      <c r="E84" s="256">
        <v>19</v>
      </c>
      <c r="F84" s="256">
        <v>90</v>
      </c>
      <c r="G84" s="256">
        <v>18</v>
      </c>
      <c r="H84" s="256">
        <v>1</v>
      </c>
      <c r="I84" s="256">
        <v>0</v>
      </c>
      <c r="J84" s="256">
        <v>0</v>
      </c>
      <c r="K84" s="256">
        <v>0</v>
      </c>
      <c r="L84" s="260">
        <v>1</v>
      </c>
      <c r="M84" s="260" t="s">
        <v>529</v>
      </c>
      <c r="N84" s="260">
        <v>17</v>
      </c>
      <c r="O84" s="260" t="s">
        <v>529</v>
      </c>
      <c r="P84" s="260">
        <v>0</v>
      </c>
      <c r="Q84" s="260">
        <v>9</v>
      </c>
      <c r="R84" s="260">
        <v>7</v>
      </c>
      <c r="S84" s="260">
        <v>0</v>
      </c>
      <c r="T84" s="260">
        <v>13</v>
      </c>
      <c r="U84" s="260">
        <v>4</v>
      </c>
      <c r="V84" s="260">
        <v>2</v>
      </c>
      <c r="W84" s="260">
        <v>0</v>
      </c>
      <c r="X84" s="260">
        <v>5</v>
      </c>
      <c r="Y84" s="260">
        <v>0</v>
      </c>
      <c r="Z84" s="260">
        <v>8</v>
      </c>
      <c r="AA84" s="260">
        <v>3</v>
      </c>
      <c r="AB84" s="260">
        <v>1</v>
      </c>
      <c r="AC84" s="260">
        <v>50</v>
      </c>
      <c r="AD84" s="260">
        <v>4</v>
      </c>
      <c r="AE84" s="260">
        <v>2</v>
      </c>
      <c r="AF84" s="260">
        <v>18</v>
      </c>
      <c r="AG84" s="260">
        <v>3</v>
      </c>
      <c r="AH84" s="260">
        <v>2</v>
      </c>
      <c r="AI84" s="260">
        <v>9</v>
      </c>
      <c r="AJ84" s="260">
        <v>3</v>
      </c>
      <c r="AK84" s="260">
        <v>11</v>
      </c>
      <c r="AL84" s="260">
        <v>3</v>
      </c>
      <c r="AM84" s="260">
        <v>0</v>
      </c>
      <c r="AN84" s="260">
        <v>1</v>
      </c>
      <c r="AO84" s="260">
        <v>3</v>
      </c>
      <c r="AP84" s="260">
        <v>1</v>
      </c>
      <c r="AQ84" s="260">
        <v>111</v>
      </c>
      <c r="AR84" s="260">
        <v>23</v>
      </c>
      <c r="AS84" s="260">
        <v>38</v>
      </c>
      <c r="AT84" s="260">
        <v>50</v>
      </c>
      <c r="AU84" s="260">
        <v>22</v>
      </c>
      <c r="AV84" s="260">
        <v>91</v>
      </c>
      <c r="AW84" s="260">
        <v>59</v>
      </c>
      <c r="AX84" s="260">
        <v>0</v>
      </c>
      <c r="AY84" s="260">
        <v>0</v>
      </c>
      <c r="AZ84" s="260">
        <v>5</v>
      </c>
      <c r="BA84" s="260">
        <v>2</v>
      </c>
      <c r="BB84" s="260">
        <v>3</v>
      </c>
      <c r="BC84" s="260">
        <v>79</v>
      </c>
      <c r="BD84" s="260">
        <v>8</v>
      </c>
      <c r="BE84" s="260">
        <v>0</v>
      </c>
      <c r="BF84" s="260">
        <v>0</v>
      </c>
      <c r="BG84" s="260">
        <v>0</v>
      </c>
      <c r="BH84" s="260">
        <v>7</v>
      </c>
      <c r="BI84" s="260">
        <v>0</v>
      </c>
      <c r="BJ84" s="260">
        <v>1</v>
      </c>
      <c r="BK84" s="260">
        <v>0</v>
      </c>
      <c r="BL84" s="260">
        <v>1</v>
      </c>
      <c r="BM84" s="260">
        <v>30</v>
      </c>
      <c r="BN84" s="260">
        <v>4</v>
      </c>
      <c r="BO84" s="260">
        <v>5</v>
      </c>
      <c r="BP84" s="260">
        <v>25</v>
      </c>
      <c r="BQ84" s="260">
        <v>1</v>
      </c>
      <c r="BR84" s="260">
        <v>4</v>
      </c>
      <c r="BS84" s="260">
        <v>7</v>
      </c>
      <c r="BT84" s="260">
        <v>1</v>
      </c>
      <c r="BU84" s="260">
        <v>1</v>
      </c>
      <c r="BV84" s="260">
        <v>1</v>
      </c>
      <c r="BW84" s="260">
        <v>2</v>
      </c>
      <c r="BX84" s="260">
        <v>0</v>
      </c>
      <c r="BY84" s="260">
        <v>19</v>
      </c>
      <c r="BZ84" s="260">
        <v>4</v>
      </c>
      <c r="CA84" s="260">
        <v>5</v>
      </c>
      <c r="CB84" s="260">
        <v>18</v>
      </c>
      <c r="CC84" s="260">
        <v>32</v>
      </c>
      <c r="CD84" s="260">
        <v>6</v>
      </c>
      <c r="CE84" s="260">
        <v>15</v>
      </c>
      <c r="CF84" s="260">
        <v>3</v>
      </c>
      <c r="CG84" s="260">
        <v>0</v>
      </c>
      <c r="CH84" s="260">
        <v>0</v>
      </c>
      <c r="CI84" s="260">
        <v>29</v>
      </c>
      <c r="CJ84" s="260">
        <v>29</v>
      </c>
      <c r="CK84" s="260">
        <v>1</v>
      </c>
      <c r="CL84" s="260">
        <v>58</v>
      </c>
      <c r="CM84" s="260">
        <v>92</v>
      </c>
      <c r="CN84" s="260">
        <v>27</v>
      </c>
      <c r="CO84" s="260">
        <v>0</v>
      </c>
    </row>
    <row r="85" spans="1:93" ht="33.75" customHeight="1">
      <c r="A85" s="257" t="s">
        <v>95</v>
      </c>
      <c r="B85" s="257" t="s">
        <v>88</v>
      </c>
      <c r="C85" s="257" t="s">
        <v>89</v>
      </c>
      <c r="D85" s="258">
        <v>469</v>
      </c>
      <c r="E85" s="258">
        <v>3</v>
      </c>
      <c r="F85" s="258">
        <v>35</v>
      </c>
      <c r="G85" s="258">
        <v>5</v>
      </c>
      <c r="H85" s="258">
        <v>0</v>
      </c>
      <c r="I85" s="258">
        <v>0</v>
      </c>
      <c r="J85" s="258">
        <v>0</v>
      </c>
      <c r="K85" s="258">
        <v>0</v>
      </c>
      <c r="L85" s="259">
        <v>0</v>
      </c>
      <c r="M85" s="259" t="s">
        <v>529</v>
      </c>
      <c r="N85" s="259">
        <v>6</v>
      </c>
      <c r="O85" s="259" t="s">
        <v>529</v>
      </c>
      <c r="P85" s="259">
        <v>0</v>
      </c>
      <c r="Q85" s="259">
        <v>4</v>
      </c>
      <c r="R85" s="259">
        <v>1</v>
      </c>
      <c r="S85" s="259">
        <v>0</v>
      </c>
      <c r="T85" s="259">
        <v>7</v>
      </c>
      <c r="U85" s="259">
        <v>0</v>
      </c>
      <c r="V85" s="259">
        <v>3</v>
      </c>
      <c r="W85" s="259">
        <v>0</v>
      </c>
      <c r="X85" s="259">
        <v>1</v>
      </c>
      <c r="Y85" s="259">
        <v>0</v>
      </c>
      <c r="Z85" s="259">
        <v>0</v>
      </c>
      <c r="AA85" s="259">
        <v>2</v>
      </c>
      <c r="AB85" s="259">
        <v>0</v>
      </c>
      <c r="AC85" s="259">
        <v>13</v>
      </c>
      <c r="AD85" s="259">
        <v>0</v>
      </c>
      <c r="AE85" s="259">
        <v>1</v>
      </c>
      <c r="AF85" s="259">
        <v>2</v>
      </c>
      <c r="AG85" s="259">
        <v>0</v>
      </c>
      <c r="AH85" s="259">
        <v>2</v>
      </c>
      <c r="AI85" s="259">
        <v>0</v>
      </c>
      <c r="AJ85" s="259">
        <v>1</v>
      </c>
      <c r="AK85" s="259">
        <v>6</v>
      </c>
      <c r="AL85" s="259">
        <v>0</v>
      </c>
      <c r="AM85" s="259">
        <v>0</v>
      </c>
      <c r="AN85" s="259">
        <v>0</v>
      </c>
      <c r="AO85" s="259">
        <v>1</v>
      </c>
      <c r="AP85" s="259">
        <v>0</v>
      </c>
      <c r="AQ85" s="259">
        <v>60</v>
      </c>
      <c r="AR85" s="259">
        <v>14</v>
      </c>
      <c r="AS85" s="259">
        <v>11</v>
      </c>
      <c r="AT85" s="259">
        <v>13</v>
      </c>
      <c r="AU85" s="259">
        <v>6</v>
      </c>
      <c r="AV85" s="259">
        <v>33</v>
      </c>
      <c r="AW85" s="259">
        <v>29</v>
      </c>
      <c r="AX85" s="259">
        <v>0</v>
      </c>
      <c r="AY85" s="259">
        <v>0</v>
      </c>
      <c r="AZ85" s="259">
        <v>3</v>
      </c>
      <c r="BA85" s="259">
        <v>1</v>
      </c>
      <c r="BB85" s="259">
        <v>0</v>
      </c>
      <c r="BC85" s="259">
        <v>20</v>
      </c>
      <c r="BD85" s="259">
        <v>3</v>
      </c>
      <c r="BE85" s="259">
        <v>0</v>
      </c>
      <c r="BF85" s="259">
        <v>0</v>
      </c>
      <c r="BG85" s="259">
        <v>0</v>
      </c>
      <c r="BH85" s="259">
        <v>1</v>
      </c>
      <c r="BI85" s="259">
        <v>0</v>
      </c>
      <c r="BJ85" s="259">
        <v>2</v>
      </c>
      <c r="BK85" s="259">
        <v>0</v>
      </c>
      <c r="BL85" s="259">
        <v>2</v>
      </c>
      <c r="BM85" s="259">
        <v>10</v>
      </c>
      <c r="BN85" s="259">
        <v>1</v>
      </c>
      <c r="BO85" s="259">
        <v>1</v>
      </c>
      <c r="BP85" s="259">
        <v>12</v>
      </c>
      <c r="BQ85" s="259">
        <v>5</v>
      </c>
      <c r="BR85" s="259">
        <v>1</v>
      </c>
      <c r="BS85" s="259">
        <v>0</v>
      </c>
      <c r="BT85" s="259">
        <v>0</v>
      </c>
      <c r="BU85" s="259">
        <v>0</v>
      </c>
      <c r="BV85" s="259">
        <v>0</v>
      </c>
      <c r="BW85" s="259">
        <v>0</v>
      </c>
      <c r="BX85" s="259">
        <v>0</v>
      </c>
      <c r="BY85" s="259">
        <v>2</v>
      </c>
      <c r="BZ85" s="259">
        <v>1</v>
      </c>
      <c r="CA85" s="259">
        <v>4</v>
      </c>
      <c r="CB85" s="259">
        <v>2</v>
      </c>
      <c r="CC85" s="259">
        <v>10</v>
      </c>
      <c r="CD85" s="259">
        <v>2</v>
      </c>
      <c r="CE85" s="259">
        <v>2</v>
      </c>
      <c r="CF85" s="259">
        <v>2</v>
      </c>
      <c r="CG85" s="259">
        <v>2</v>
      </c>
      <c r="CH85" s="259">
        <v>0</v>
      </c>
      <c r="CI85" s="259">
        <v>18</v>
      </c>
      <c r="CJ85" s="259">
        <v>21</v>
      </c>
      <c r="CK85" s="259">
        <v>0</v>
      </c>
      <c r="CL85" s="259">
        <v>28</v>
      </c>
      <c r="CM85" s="259">
        <v>39</v>
      </c>
      <c r="CN85" s="259">
        <v>15</v>
      </c>
      <c r="CO85" s="259">
        <v>0</v>
      </c>
    </row>
    <row r="86" spans="1:93" ht="33.75" customHeight="1">
      <c r="A86" s="255" t="s">
        <v>96</v>
      </c>
      <c r="B86" s="255" t="s">
        <v>88</v>
      </c>
      <c r="C86" s="255" t="s">
        <v>89</v>
      </c>
      <c r="D86" s="256">
        <v>714</v>
      </c>
      <c r="E86" s="256">
        <v>7</v>
      </c>
      <c r="F86" s="256">
        <v>86</v>
      </c>
      <c r="G86" s="256">
        <v>16</v>
      </c>
      <c r="H86" s="256">
        <v>0</v>
      </c>
      <c r="I86" s="256">
        <v>0</v>
      </c>
      <c r="J86" s="256">
        <v>0</v>
      </c>
      <c r="K86" s="256">
        <v>0</v>
      </c>
      <c r="L86" s="260">
        <v>1</v>
      </c>
      <c r="M86" s="260" t="s">
        <v>529</v>
      </c>
      <c r="N86" s="260">
        <v>7</v>
      </c>
      <c r="O86" s="260" t="s">
        <v>529</v>
      </c>
      <c r="P86" s="260">
        <v>0</v>
      </c>
      <c r="Q86" s="260">
        <v>5</v>
      </c>
      <c r="R86" s="260">
        <v>0</v>
      </c>
      <c r="S86" s="260">
        <v>0</v>
      </c>
      <c r="T86" s="260">
        <v>16</v>
      </c>
      <c r="U86" s="260">
        <v>0</v>
      </c>
      <c r="V86" s="260">
        <v>0</v>
      </c>
      <c r="W86" s="260">
        <v>0</v>
      </c>
      <c r="X86" s="260">
        <v>0</v>
      </c>
      <c r="Y86" s="260">
        <v>0</v>
      </c>
      <c r="Z86" s="260">
        <v>1</v>
      </c>
      <c r="AA86" s="260">
        <v>4</v>
      </c>
      <c r="AB86" s="260">
        <v>1</v>
      </c>
      <c r="AC86" s="260">
        <v>12</v>
      </c>
      <c r="AD86" s="260">
        <v>1</v>
      </c>
      <c r="AE86" s="260">
        <v>0</v>
      </c>
      <c r="AF86" s="260">
        <v>0</v>
      </c>
      <c r="AG86" s="260">
        <v>1</v>
      </c>
      <c r="AH86" s="260">
        <v>0</v>
      </c>
      <c r="AI86" s="260">
        <v>2</v>
      </c>
      <c r="AJ86" s="260">
        <v>1</v>
      </c>
      <c r="AK86" s="260">
        <v>5</v>
      </c>
      <c r="AL86" s="260">
        <v>8</v>
      </c>
      <c r="AM86" s="260">
        <v>0</v>
      </c>
      <c r="AN86" s="260">
        <v>0</v>
      </c>
      <c r="AO86" s="260">
        <v>0</v>
      </c>
      <c r="AP86" s="260">
        <v>0</v>
      </c>
      <c r="AQ86" s="260">
        <v>71</v>
      </c>
      <c r="AR86" s="260">
        <v>12</v>
      </c>
      <c r="AS86" s="260">
        <v>27</v>
      </c>
      <c r="AT86" s="260">
        <v>20</v>
      </c>
      <c r="AU86" s="260">
        <v>16</v>
      </c>
      <c r="AV86" s="260">
        <v>64</v>
      </c>
      <c r="AW86" s="260">
        <v>34</v>
      </c>
      <c r="AX86" s="260">
        <v>0</v>
      </c>
      <c r="AY86" s="260">
        <v>1</v>
      </c>
      <c r="AZ86" s="260">
        <v>4</v>
      </c>
      <c r="BA86" s="260">
        <v>0</v>
      </c>
      <c r="BB86" s="260">
        <v>0</v>
      </c>
      <c r="BC86" s="260">
        <v>48</v>
      </c>
      <c r="BD86" s="260">
        <v>7</v>
      </c>
      <c r="BE86" s="260">
        <v>1</v>
      </c>
      <c r="BF86" s="260">
        <v>0</v>
      </c>
      <c r="BG86" s="260">
        <v>0</v>
      </c>
      <c r="BH86" s="260">
        <v>3</v>
      </c>
      <c r="BI86" s="260">
        <v>1</v>
      </c>
      <c r="BJ86" s="260">
        <v>1</v>
      </c>
      <c r="BK86" s="260">
        <v>0</v>
      </c>
      <c r="BL86" s="260">
        <v>1</v>
      </c>
      <c r="BM86" s="260">
        <v>9</v>
      </c>
      <c r="BN86" s="260">
        <v>4</v>
      </c>
      <c r="BO86" s="260">
        <v>2</v>
      </c>
      <c r="BP86" s="260">
        <v>13</v>
      </c>
      <c r="BQ86" s="260">
        <v>2</v>
      </c>
      <c r="BR86" s="260">
        <v>2</v>
      </c>
      <c r="BS86" s="260">
        <v>2</v>
      </c>
      <c r="BT86" s="260">
        <v>3</v>
      </c>
      <c r="BU86" s="260">
        <v>3</v>
      </c>
      <c r="BV86" s="260">
        <v>0</v>
      </c>
      <c r="BW86" s="260">
        <v>0</v>
      </c>
      <c r="BX86" s="260">
        <v>0</v>
      </c>
      <c r="BY86" s="260">
        <v>13</v>
      </c>
      <c r="BZ86" s="260">
        <v>1</v>
      </c>
      <c r="CA86" s="260">
        <v>5</v>
      </c>
      <c r="CB86" s="260">
        <v>6</v>
      </c>
      <c r="CC86" s="260">
        <v>15</v>
      </c>
      <c r="CD86" s="260">
        <v>5</v>
      </c>
      <c r="CE86" s="260">
        <v>8</v>
      </c>
      <c r="CF86" s="260">
        <v>4</v>
      </c>
      <c r="CG86" s="260">
        <v>0</v>
      </c>
      <c r="CH86" s="260">
        <v>0</v>
      </c>
      <c r="CI86" s="260">
        <v>18</v>
      </c>
      <c r="CJ86" s="260">
        <v>17</v>
      </c>
      <c r="CK86" s="260">
        <v>0</v>
      </c>
      <c r="CL86" s="260">
        <v>44</v>
      </c>
      <c r="CM86" s="260">
        <v>42</v>
      </c>
      <c r="CN86" s="260">
        <v>11</v>
      </c>
      <c r="CO86" s="260">
        <v>0</v>
      </c>
    </row>
    <row r="87" spans="1:93" ht="33.75" customHeight="1">
      <c r="A87" s="257" t="s">
        <v>97</v>
      </c>
      <c r="B87" s="257" t="s">
        <v>88</v>
      </c>
      <c r="C87" s="257" t="s">
        <v>89</v>
      </c>
      <c r="D87" s="258">
        <v>2529</v>
      </c>
      <c r="E87" s="258">
        <v>28</v>
      </c>
      <c r="F87" s="258">
        <v>42</v>
      </c>
      <c r="G87" s="258">
        <v>6</v>
      </c>
      <c r="H87" s="258">
        <v>2</v>
      </c>
      <c r="I87" s="258">
        <v>0</v>
      </c>
      <c r="J87" s="258">
        <v>0</v>
      </c>
      <c r="K87" s="258">
        <v>0</v>
      </c>
      <c r="L87" s="259">
        <v>0</v>
      </c>
      <c r="M87" s="259" t="s">
        <v>529</v>
      </c>
      <c r="N87" s="259">
        <v>15</v>
      </c>
      <c r="O87" s="259" t="s">
        <v>529</v>
      </c>
      <c r="P87" s="259">
        <v>0</v>
      </c>
      <c r="Q87" s="259">
        <v>13</v>
      </c>
      <c r="R87" s="259">
        <v>10</v>
      </c>
      <c r="S87" s="259">
        <v>0</v>
      </c>
      <c r="T87" s="259">
        <v>9</v>
      </c>
      <c r="U87" s="259">
        <v>2</v>
      </c>
      <c r="V87" s="259">
        <v>9</v>
      </c>
      <c r="W87" s="259">
        <v>0</v>
      </c>
      <c r="X87" s="259">
        <v>7</v>
      </c>
      <c r="Y87" s="259">
        <v>0</v>
      </c>
      <c r="Z87" s="259">
        <v>7</v>
      </c>
      <c r="AA87" s="259">
        <v>17</v>
      </c>
      <c r="AB87" s="259">
        <v>3</v>
      </c>
      <c r="AC87" s="259">
        <v>84</v>
      </c>
      <c r="AD87" s="259">
        <v>5</v>
      </c>
      <c r="AE87" s="259">
        <v>5</v>
      </c>
      <c r="AF87" s="259">
        <v>12</v>
      </c>
      <c r="AG87" s="259">
        <v>1</v>
      </c>
      <c r="AH87" s="259">
        <v>2</v>
      </c>
      <c r="AI87" s="259">
        <v>10</v>
      </c>
      <c r="AJ87" s="259">
        <v>2</v>
      </c>
      <c r="AK87" s="259">
        <v>12</v>
      </c>
      <c r="AL87" s="259">
        <v>11</v>
      </c>
      <c r="AM87" s="259">
        <v>0</v>
      </c>
      <c r="AN87" s="259">
        <v>1</v>
      </c>
      <c r="AO87" s="259">
        <v>13</v>
      </c>
      <c r="AP87" s="259">
        <v>1</v>
      </c>
      <c r="AQ87" s="259">
        <v>167</v>
      </c>
      <c r="AR87" s="259">
        <v>37</v>
      </c>
      <c r="AS87" s="259">
        <v>59</v>
      </c>
      <c r="AT87" s="259">
        <v>79</v>
      </c>
      <c r="AU87" s="259">
        <v>90</v>
      </c>
      <c r="AV87" s="259">
        <v>361</v>
      </c>
      <c r="AW87" s="259">
        <v>67</v>
      </c>
      <c r="AX87" s="259">
        <v>1</v>
      </c>
      <c r="AY87" s="259">
        <v>0</v>
      </c>
      <c r="AZ87" s="259">
        <v>24</v>
      </c>
      <c r="BA87" s="259">
        <v>10</v>
      </c>
      <c r="BB87" s="259">
        <v>6</v>
      </c>
      <c r="BC87" s="259">
        <v>187</v>
      </c>
      <c r="BD87" s="259">
        <v>15</v>
      </c>
      <c r="BE87" s="259">
        <v>2</v>
      </c>
      <c r="BF87" s="259">
        <v>0</v>
      </c>
      <c r="BG87" s="259">
        <v>0</v>
      </c>
      <c r="BH87" s="259">
        <v>28</v>
      </c>
      <c r="BI87" s="259">
        <v>7</v>
      </c>
      <c r="BJ87" s="259">
        <v>4</v>
      </c>
      <c r="BK87" s="259">
        <v>4</v>
      </c>
      <c r="BL87" s="259">
        <v>2</v>
      </c>
      <c r="BM87" s="259">
        <v>55</v>
      </c>
      <c r="BN87" s="259">
        <v>21</v>
      </c>
      <c r="BO87" s="259">
        <v>21</v>
      </c>
      <c r="BP87" s="259">
        <v>99</v>
      </c>
      <c r="BQ87" s="259">
        <v>3</v>
      </c>
      <c r="BR87" s="259">
        <v>7</v>
      </c>
      <c r="BS87" s="259">
        <v>15</v>
      </c>
      <c r="BT87" s="259">
        <v>1</v>
      </c>
      <c r="BU87" s="259">
        <v>12</v>
      </c>
      <c r="BV87" s="259">
        <v>9</v>
      </c>
      <c r="BW87" s="259">
        <v>1</v>
      </c>
      <c r="BX87" s="259">
        <v>2</v>
      </c>
      <c r="BY87" s="259">
        <v>38</v>
      </c>
      <c r="BZ87" s="259">
        <v>17</v>
      </c>
      <c r="CA87" s="259">
        <v>19</v>
      </c>
      <c r="CB87" s="259">
        <v>18</v>
      </c>
      <c r="CC87" s="259">
        <v>61</v>
      </c>
      <c r="CD87" s="259">
        <v>12</v>
      </c>
      <c r="CE87" s="259">
        <v>32</v>
      </c>
      <c r="CF87" s="259">
        <v>12</v>
      </c>
      <c r="CG87" s="259">
        <v>1</v>
      </c>
      <c r="CH87" s="259">
        <v>0</v>
      </c>
      <c r="CI87" s="259">
        <v>80</v>
      </c>
      <c r="CJ87" s="259">
        <v>61</v>
      </c>
      <c r="CK87" s="259">
        <v>7</v>
      </c>
      <c r="CL87" s="259">
        <v>247</v>
      </c>
      <c r="CM87" s="259">
        <v>174</v>
      </c>
      <c r="CN87" s="259">
        <v>25</v>
      </c>
      <c r="CO87" s="259">
        <v>0</v>
      </c>
    </row>
    <row r="88" spans="1:93" ht="33.75" customHeight="1">
      <c r="A88" s="255" t="s">
        <v>98</v>
      </c>
      <c r="B88" s="255" t="s">
        <v>88</v>
      </c>
      <c r="C88" s="255" t="s">
        <v>89</v>
      </c>
      <c r="D88" s="256">
        <v>444</v>
      </c>
      <c r="E88" s="256">
        <v>4</v>
      </c>
      <c r="F88" s="256">
        <v>47</v>
      </c>
      <c r="G88" s="256">
        <v>16</v>
      </c>
      <c r="H88" s="256">
        <v>1</v>
      </c>
      <c r="I88" s="256">
        <v>0</v>
      </c>
      <c r="J88" s="256">
        <v>0</v>
      </c>
      <c r="K88" s="256">
        <v>1</v>
      </c>
      <c r="L88" s="260">
        <v>0</v>
      </c>
      <c r="M88" s="260" t="s">
        <v>529</v>
      </c>
      <c r="N88" s="260">
        <v>9</v>
      </c>
      <c r="O88" s="260" t="s">
        <v>529</v>
      </c>
      <c r="P88" s="260">
        <v>0</v>
      </c>
      <c r="Q88" s="260">
        <v>4</v>
      </c>
      <c r="R88" s="260">
        <v>1</v>
      </c>
      <c r="S88" s="260">
        <v>0</v>
      </c>
      <c r="T88" s="260">
        <v>16</v>
      </c>
      <c r="U88" s="260">
        <v>0</v>
      </c>
      <c r="V88" s="260">
        <v>1</v>
      </c>
      <c r="W88" s="260">
        <v>0</v>
      </c>
      <c r="X88" s="260">
        <v>0</v>
      </c>
      <c r="Y88" s="260">
        <v>0</v>
      </c>
      <c r="Z88" s="260">
        <v>0</v>
      </c>
      <c r="AA88" s="260">
        <v>2</v>
      </c>
      <c r="AB88" s="260">
        <v>0</v>
      </c>
      <c r="AC88" s="260">
        <v>14</v>
      </c>
      <c r="AD88" s="260">
        <v>0</v>
      </c>
      <c r="AE88" s="260">
        <v>2</v>
      </c>
      <c r="AF88" s="260">
        <v>1</v>
      </c>
      <c r="AG88" s="260">
        <v>3</v>
      </c>
      <c r="AH88" s="260">
        <v>0</v>
      </c>
      <c r="AI88" s="260">
        <v>0</v>
      </c>
      <c r="AJ88" s="260">
        <v>0</v>
      </c>
      <c r="AK88" s="260">
        <v>2</v>
      </c>
      <c r="AL88" s="260">
        <v>1</v>
      </c>
      <c r="AM88" s="260">
        <v>0</v>
      </c>
      <c r="AN88" s="260">
        <v>0</v>
      </c>
      <c r="AO88" s="260">
        <v>2</v>
      </c>
      <c r="AP88" s="260">
        <v>0</v>
      </c>
      <c r="AQ88" s="260">
        <v>33</v>
      </c>
      <c r="AR88" s="260">
        <v>11</v>
      </c>
      <c r="AS88" s="260">
        <v>21</v>
      </c>
      <c r="AT88" s="260">
        <v>8</v>
      </c>
      <c r="AU88" s="260">
        <v>5</v>
      </c>
      <c r="AV88" s="260">
        <v>27</v>
      </c>
      <c r="AW88" s="260">
        <v>16</v>
      </c>
      <c r="AX88" s="260">
        <v>0</v>
      </c>
      <c r="AY88" s="260">
        <v>0</v>
      </c>
      <c r="AZ88" s="260">
        <v>0</v>
      </c>
      <c r="BA88" s="260">
        <v>0</v>
      </c>
      <c r="BB88" s="260">
        <v>1</v>
      </c>
      <c r="BC88" s="260">
        <v>33</v>
      </c>
      <c r="BD88" s="260">
        <v>4</v>
      </c>
      <c r="BE88" s="260">
        <v>0</v>
      </c>
      <c r="BF88" s="260">
        <v>0</v>
      </c>
      <c r="BG88" s="260">
        <v>1</v>
      </c>
      <c r="BH88" s="260">
        <v>0</v>
      </c>
      <c r="BI88" s="260">
        <v>0</v>
      </c>
      <c r="BJ88" s="260">
        <v>0</v>
      </c>
      <c r="BK88" s="260">
        <v>0</v>
      </c>
      <c r="BL88" s="260">
        <v>1</v>
      </c>
      <c r="BM88" s="260">
        <v>7</v>
      </c>
      <c r="BN88" s="260">
        <v>0</v>
      </c>
      <c r="BO88" s="260">
        <v>1</v>
      </c>
      <c r="BP88" s="260">
        <v>4</v>
      </c>
      <c r="BQ88" s="260">
        <v>0</v>
      </c>
      <c r="BR88" s="260">
        <v>0</v>
      </c>
      <c r="BS88" s="260">
        <v>1</v>
      </c>
      <c r="BT88" s="260">
        <v>0</v>
      </c>
      <c r="BU88" s="260">
        <v>1</v>
      </c>
      <c r="BV88" s="260">
        <v>0</v>
      </c>
      <c r="BW88" s="260">
        <v>4</v>
      </c>
      <c r="BX88" s="260">
        <v>0</v>
      </c>
      <c r="BY88" s="260">
        <v>2</v>
      </c>
      <c r="BZ88" s="260">
        <v>0</v>
      </c>
      <c r="CA88" s="260">
        <v>8</v>
      </c>
      <c r="CB88" s="260">
        <v>1</v>
      </c>
      <c r="CC88" s="260">
        <v>11</v>
      </c>
      <c r="CD88" s="260">
        <v>1</v>
      </c>
      <c r="CE88" s="260">
        <v>2</v>
      </c>
      <c r="CF88" s="260">
        <v>1</v>
      </c>
      <c r="CG88" s="260">
        <v>0</v>
      </c>
      <c r="CH88" s="260">
        <v>0</v>
      </c>
      <c r="CI88" s="260">
        <v>18</v>
      </c>
      <c r="CJ88" s="260">
        <v>20</v>
      </c>
      <c r="CK88" s="260">
        <v>0</v>
      </c>
      <c r="CL88" s="260">
        <v>22</v>
      </c>
      <c r="CM88" s="260">
        <v>37</v>
      </c>
      <c r="CN88" s="260">
        <v>15</v>
      </c>
      <c r="CO88" s="260">
        <v>0</v>
      </c>
    </row>
    <row r="89" spans="1:93" ht="33.75" customHeight="1">
      <c r="A89" s="257" t="s">
        <v>99</v>
      </c>
      <c r="B89" s="257" t="s">
        <v>88</v>
      </c>
      <c r="C89" s="257" t="s">
        <v>89</v>
      </c>
      <c r="D89" s="258">
        <v>246</v>
      </c>
      <c r="E89" s="258">
        <v>1</v>
      </c>
      <c r="F89" s="258">
        <v>41</v>
      </c>
      <c r="G89" s="258">
        <v>6</v>
      </c>
      <c r="H89" s="258">
        <v>0</v>
      </c>
      <c r="I89" s="258">
        <v>0</v>
      </c>
      <c r="J89" s="258">
        <v>0</v>
      </c>
      <c r="K89" s="258">
        <v>0</v>
      </c>
      <c r="L89" s="259">
        <v>1</v>
      </c>
      <c r="M89" s="259" t="s">
        <v>529</v>
      </c>
      <c r="N89" s="259">
        <v>3</v>
      </c>
      <c r="O89" s="259" t="s">
        <v>529</v>
      </c>
      <c r="P89" s="259">
        <v>0</v>
      </c>
      <c r="Q89" s="259">
        <v>1</v>
      </c>
      <c r="R89" s="259">
        <v>2</v>
      </c>
      <c r="S89" s="259">
        <v>1</v>
      </c>
      <c r="T89" s="259">
        <v>5</v>
      </c>
      <c r="U89" s="259">
        <v>0</v>
      </c>
      <c r="V89" s="259">
        <v>0</v>
      </c>
      <c r="W89" s="259">
        <v>0</v>
      </c>
      <c r="X89" s="259">
        <v>0</v>
      </c>
      <c r="Y89" s="259">
        <v>0</v>
      </c>
      <c r="Z89" s="259">
        <v>2</v>
      </c>
      <c r="AA89" s="259">
        <v>0</v>
      </c>
      <c r="AB89" s="259">
        <v>0</v>
      </c>
      <c r="AC89" s="259">
        <v>8</v>
      </c>
      <c r="AD89" s="259">
        <v>0</v>
      </c>
      <c r="AE89" s="259">
        <v>1</v>
      </c>
      <c r="AF89" s="259">
        <v>1</v>
      </c>
      <c r="AG89" s="259">
        <v>0</v>
      </c>
      <c r="AH89" s="259">
        <v>0</v>
      </c>
      <c r="AI89" s="259">
        <v>1</v>
      </c>
      <c r="AJ89" s="259">
        <v>0</v>
      </c>
      <c r="AK89" s="259">
        <v>0</v>
      </c>
      <c r="AL89" s="259">
        <v>1</v>
      </c>
      <c r="AM89" s="259">
        <v>0</v>
      </c>
      <c r="AN89" s="259">
        <v>0</v>
      </c>
      <c r="AO89" s="259">
        <v>0</v>
      </c>
      <c r="AP89" s="259">
        <v>0</v>
      </c>
      <c r="AQ89" s="259">
        <v>27</v>
      </c>
      <c r="AR89" s="259">
        <v>3</v>
      </c>
      <c r="AS89" s="259">
        <v>12</v>
      </c>
      <c r="AT89" s="259">
        <v>8</v>
      </c>
      <c r="AU89" s="259">
        <v>3</v>
      </c>
      <c r="AV89" s="259">
        <v>17</v>
      </c>
      <c r="AW89" s="259">
        <v>10</v>
      </c>
      <c r="AX89" s="259">
        <v>0</v>
      </c>
      <c r="AY89" s="259">
        <v>0</v>
      </c>
      <c r="AZ89" s="259">
        <v>0</v>
      </c>
      <c r="BA89" s="259">
        <v>0</v>
      </c>
      <c r="BB89" s="259">
        <v>2</v>
      </c>
      <c r="BC89" s="259">
        <v>13</v>
      </c>
      <c r="BD89" s="259">
        <v>0</v>
      </c>
      <c r="BE89" s="259">
        <v>0</v>
      </c>
      <c r="BF89" s="259">
        <v>0</v>
      </c>
      <c r="BG89" s="259">
        <v>0</v>
      </c>
      <c r="BH89" s="259">
        <v>0</v>
      </c>
      <c r="BI89" s="259">
        <v>0</v>
      </c>
      <c r="BJ89" s="259">
        <v>1</v>
      </c>
      <c r="BK89" s="259">
        <v>0</v>
      </c>
      <c r="BL89" s="259">
        <v>0</v>
      </c>
      <c r="BM89" s="259">
        <v>3</v>
      </c>
      <c r="BN89" s="259">
        <v>1</v>
      </c>
      <c r="BO89" s="259">
        <v>0</v>
      </c>
      <c r="BP89" s="259">
        <v>3</v>
      </c>
      <c r="BQ89" s="259">
        <v>0</v>
      </c>
      <c r="BR89" s="259">
        <v>2</v>
      </c>
      <c r="BS89" s="259">
        <v>1</v>
      </c>
      <c r="BT89" s="259">
        <v>2</v>
      </c>
      <c r="BU89" s="259">
        <v>1</v>
      </c>
      <c r="BV89" s="259">
        <v>0</v>
      </c>
      <c r="BW89" s="259">
        <v>0</v>
      </c>
      <c r="BX89" s="259">
        <v>0</v>
      </c>
      <c r="BY89" s="259">
        <v>1</v>
      </c>
      <c r="BZ89" s="259">
        <v>0</v>
      </c>
      <c r="CA89" s="259">
        <v>1</v>
      </c>
      <c r="CB89" s="259">
        <v>2</v>
      </c>
      <c r="CC89" s="259">
        <v>4</v>
      </c>
      <c r="CD89" s="259">
        <v>0</v>
      </c>
      <c r="CE89" s="259">
        <v>2</v>
      </c>
      <c r="CF89" s="259">
        <v>0</v>
      </c>
      <c r="CG89" s="259">
        <v>1</v>
      </c>
      <c r="CH89" s="259">
        <v>0</v>
      </c>
      <c r="CI89" s="259">
        <v>14</v>
      </c>
      <c r="CJ89" s="259">
        <v>6</v>
      </c>
      <c r="CK89" s="259">
        <v>2</v>
      </c>
      <c r="CL89" s="259">
        <v>9</v>
      </c>
      <c r="CM89" s="259">
        <v>15</v>
      </c>
      <c r="CN89" s="259">
        <v>5</v>
      </c>
      <c r="CO89" s="259">
        <v>0</v>
      </c>
    </row>
    <row r="90" spans="1:93" ht="33.75" customHeight="1">
      <c r="A90" s="255" t="s">
        <v>100</v>
      </c>
      <c r="B90" s="255" t="s">
        <v>101</v>
      </c>
      <c r="C90" s="255" t="s">
        <v>102</v>
      </c>
      <c r="D90" s="256">
        <v>1585</v>
      </c>
      <c r="E90" s="256">
        <v>19</v>
      </c>
      <c r="F90" s="256">
        <v>71</v>
      </c>
      <c r="G90" s="256">
        <v>10</v>
      </c>
      <c r="H90" s="256">
        <v>1</v>
      </c>
      <c r="I90" s="256">
        <v>0</v>
      </c>
      <c r="J90" s="256">
        <v>0</v>
      </c>
      <c r="K90" s="256">
        <v>0</v>
      </c>
      <c r="L90" s="260">
        <v>1</v>
      </c>
      <c r="M90" s="260">
        <v>1</v>
      </c>
      <c r="N90" s="260">
        <v>14</v>
      </c>
      <c r="O90" s="260">
        <v>1</v>
      </c>
      <c r="P90" s="260">
        <v>0</v>
      </c>
      <c r="Q90" s="260">
        <v>7</v>
      </c>
      <c r="R90" s="260">
        <v>6</v>
      </c>
      <c r="S90" s="260">
        <v>0</v>
      </c>
      <c r="T90" s="260">
        <v>23</v>
      </c>
      <c r="U90" s="260">
        <v>6</v>
      </c>
      <c r="V90" s="260">
        <v>0</v>
      </c>
      <c r="W90" s="260">
        <v>0</v>
      </c>
      <c r="X90" s="260">
        <v>0</v>
      </c>
      <c r="Y90" s="260">
        <v>0</v>
      </c>
      <c r="Z90" s="260">
        <v>11</v>
      </c>
      <c r="AA90" s="260">
        <v>5</v>
      </c>
      <c r="AB90" s="260">
        <v>3</v>
      </c>
      <c r="AC90" s="260">
        <v>75</v>
      </c>
      <c r="AD90" s="260">
        <v>4</v>
      </c>
      <c r="AE90" s="260">
        <v>6</v>
      </c>
      <c r="AF90" s="260">
        <v>22</v>
      </c>
      <c r="AG90" s="260">
        <v>2</v>
      </c>
      <c r="AH90" s="260">
        <v>2</v>
      </c>
      <c r="AI90" s="260">
        <v>6</v>
      </c>
      <c r="AJ90" s="260">
        <v>4</v>
      </c>
      <c r="AK90" s="260">
        <v>14</v>
      </c>
      <c r="AL90" s="260">
        <v>14</v>
      </c>
      <c r="AM90" s="260">
        <v>0</v>
      </c>
      <c r="AN90" s="260">
        <v>1</v>
      </c>
      <c r="AO90" s="260">
        <v>13</v>
      </c>
      <c r="AP90" s="260">
        <v>0</v>
      </c>
      <c r="AQ90" s="260">
        <v>137</v>
      </c>
      <c r="AR90" s="260">
        <v>31</v>
      </c>
      <c r="AS90" s="260">
        <v>34</v>
      </c>
      <c r="AT90" s="260">
        <v>68</v>
      </c>
      <c r="AU90" s="260">
        <v>41</v>
      </c>
      <c r="AV90" s="260">
        <v>159</v>
      </c>
      <c r="AW90" s="260">
        <v>37</v>
      </c>
      <c r="AX90" s="260">
        <v>0</v>
      </c>
      <c r="AY90" s="260">
        <v>0</v>
      </c>
      <c r="AZ90" s="260">
        <v>16</v>
      </c>
      <c r="BA90" s="260">
        <v>4</v>
      </c>
      <c r="BB90" s="260">
        <v>4</v>
      </c>
      <c r="BC90" s="260">
        <v>99</v>
      </c>
      <c r="BD90" s="260">
        <v>4</v>
      </c>
      <c r="BE90" s="260">
        <v>3</v>
      </c>
      <c r="BF90" s="260">
        <v>0</v>
      </c>
      <c r="BG90" s="260">
        <v>0</v>
      </c>
      <c r="BH90" s="260">
        <v>14</v>
      </c>
      <c r="BI90" s="260">
        <v>0</v>
      </c>
      <c r="BJ90" s="260">
        <v>2</v>
      </c>
      <c r="BK90" s="260">
        <v>2</v>
      </c>
      <c r="BL90" s="260">
        <v>5</v>
      </c>
      <c r="BM90" s="260">
        <v>39</v>
      </c>
      <c r="BN90" s="260">
        <v>9</v>
      </c>
      <c r="BO90" s="260">
        <v>12</v>
      </c>
      <c r="BP90" s="260">
        <v>44</v>
      </c>
      <c r="BQ90" s="260">
        <v>2</v>
      </c>
      <c r="BR90" s="260">
        <v>2</v>
      </c>
      <c r="BS90" s="260">
        <v>8</v>
      </c>
      <c r="BT90" s="260">
        <v>2</v>
      </c>
      <c r="BU90" s="260">
        <v>4</v>
      </c>
      <c r="BV90" s="260">
        <v>6</v>
      </c>
      <c r="BW90" s="260">
        <v>2</v>
      </c>
      <c r="BX90" s="260">
        <v>1</v>
      </c>
      <c r="BY90" s="260">
        <v>22</v>
      </c>
      <c r="BZ90" s="260">
        <v>8</v>
      </c>
      <c r="CA90" s="260">
        <v>33</v>
      </c>
      <c r="CB90" s="260">
        <v>11</v>
      </c>
      <c r="CC90" s="260">
        <v>56</v>
      </c>
      <c r="CD90" s="260">
        <v>8</v>
      </c>
      <c r="CE90" s="260">
        <v>7</v>
      </c>
      <c r="CF90" s="260">
        <v>5</v>
      </c>
      <c r="CG90" s="260">
        <v>0</v>
      </c>
      <c r="CH90" s="260">
        <v>0</v>
      </c>
      <c r="CI90" s="260">
        <v>44</v>
      </c>
      <c r="CJ90" s="260">
        <v>45</v>
      </c>
      <c r="CK90" s="260">
        <v>4</v>
      </c>
      <c r="CL90" s="260">
        <v>119</v>
      </c>
      <c r="CM90" s="260">
        <v>69</v>
      </c>
      <c r="CN90" s="260">
        <v>20</v>
      </c>
      <c r="CO90" s="260">
        <v>1</v>
      </c>
    </row>
    <row r="91" spans="1:93" ht="33.75" customHeight="1">
      <c r="A91" s="257" t="s">
        <v>103</v>
      </c>
      <c r="B91" s="257" t="s">
        <v>101</v>
      </c>
      <c r="C91" s="257" t="s">
        <v>102</v>
      </c>
      <c r="D91" s="258">
        <v>1001</v>
      </c>
      <c r="E91" s="258">
        <v>4</v>
      </c>
      <c r="F91" s="258">
        <v>102</v>
      </c>
      <c r="G91" s="258">
        <v>18</v>
      </c>
      <c r="H91" s="258">
        <v>2</v>
      </c>
      <c r="I91" s="258">
        <v>0</v>
      </c>
      <c r="J91" s="258">
        <v>0</v>
      </c>
      <c r="K91" s="258">
        <v>0</v>
      </c>
      <c r="L91" s="259">
        <v>0</v>
      </c>
      <c r="M91" s="259" t="s">
        <v>529</v>
      </c>
      <c r="N91" s="259">
        <v>7</v>
      </c>
      <c r="O91" s="259" t="s">
        <v>529</v>
      </c>
      <c r="P91" s="259">
        <v>0</v>
      </c>
      <c r="Q91" s="259">
        <v>9</v>
      </c>
      <c r="R91" s="259">
        <v>3</v>
      </c>
      <c r="S91" s="259">
        <v>1</v>
      </c>
      <c r="T91" s="259">
        <v>16</v>
      </c>
      <c r="U91" s="259">
        <v>2</v>
      </c>
      <c r="V91" s="259">
        <v>1</v>
      </c>
      <c r="W91" s="259">
        <v>0</v>
      </c>
      <c r="X91" s="259">
        <v>1</v>
      </c>
      <c r="Y91" s="259">
        <v>0</v>
      </c>
      <c r="Z91" s="259">
        <v>0</v>
      </c>
      <c r="AA91" s="259">
        <v>4</v>
      </c>
      <c r="AB91" s="259">
        <v>0</v>
      </c>
      <c r="AC91" s="259">
        <v>25</v>
      </c>
      <c r="AD91" s="259">
        <v>2</v>
      </c>
      <c r="AE91" s="259">
        <v>1</v>
      </c>
      <c r="AF91" s="259">
        <v>8</v>
      </c>
      <c r="AG91" s="259">
        <v>2</v>
      </c>
      <c r="AH91" s="259">
        <v>0</v>
      </c>
      <c r="AI91" s="259">
        <v>3</v>
      </c>
      <c r="AJ91" s="259">
        <v>0</v>
      </c>
      <c r="AK91" s="259">
        <v>2</v>
      </c>
      <c r="AL91" s="259">
        <v>7</v>
      </c>
      <c r="AM91" s="259">
        <v>2</v>
      </c>
      <c r="AN91" s="259">
        <v>0</v>
      </c>
      <c r="AO91" s="259">
        <v>3</v>
      </c>
      <c r="AP91" s="259">
        <v>0</v>
      </c>
      <c r="AQ91" s="259">
        <v>73</v>
      </c>
      <c r="AR91" s="259">
        <v>19</v>
      </c>
      <c r="AS91" s="259">
        <v>27</v>
      </c>
      <c r="AT91" s="259">
        <v>26</v>
      </c>
      <c r="AU91" s="259">
        <v>14</v>
      </c>
      <c r="AV91" s="259">
        <v>99</v>
      </c>
      <c r="AW91" s="259">
        <v>37</v>
      </c>
      <c r="AX91" s="259">
        <v>1</v>
      </c>
      <c r="AY91" s="259">
        <v>0</v>
      </c>
      <c r="AZ91" s="259">
        <v>9</v>
      </c>
      <c r="BA91" s="259">
        <v>3</v>
      </c>
      <c r="BB91" s="259">
        <v>2</v>
      </c>
      <c r="BC91" s="259">
        <v>66</v>
      </c>
      <c r="BD91" s="259">
        <v>5</v>
      </c>
      <c r="BE91" s="259">
        <v>2</v>
      </c>
      <c r="BF91" s="259">
        <v>0</v>
      </c>
      <c r="BG91" s="259">
        <v>0</v>
      </c>
      <c r="BH91" s="259">
        <v>6</v>
      </c>
      <c r="BI91" s="259">
        <v>1</v>
      </c>
      <c r="BJ91" s="259">
        <v>1</v>
      </c>
      <c r="BK91" s="259">
        <v>2</v>
      </c>
      <c r="BL91" s="259">
        <v>1</v>
      </c>
      <c r="BM91" s="259">
        <v>24</v>
      </c>
      <c r="BN91" s="259">
        <v>5</v>
      </c>
      <c r="BO91" s="259">
        <v>2</v>
      </c>
      <c r="BP91" s="259">
        <v>22</v>
      </c>
      <c r="BQ91" s="259">
        <v>0</v>
      </c>
      <c r="BR91" s="259">
        <v>1</v>
      </c>
      <c r="BS91" s="259">
        <v>8</v>
      </c>
      <c r="BT91" s="259">
        <v>4</v>
      </c>
      <c r="BU91" s="259">
        <v>0</v>
      </c>
      <c r="BV91" s="259">
        <v>0</v>
      </c>
      <c r="BW91" s="259">
        <v>2</v>
      </c>
      <c r="BX91" s="259">
        <v>0</v>
      </c>
      <c r="BY91" s="259">
        <v>16</v>
      </c>
      <c r="BZ91" s="259">
        <v>3</v>
      </c>
      <c r="CA91" s="259">
        <v>2</v>
      </c>
      <c r="CB91" s="259">
        <v>5</v>
      </c>
      <c r="CC91" s="259">
        <v>16</v>
      </c>
      <c r="CD91" s="259">
        <v>4</v>
      </c>
      <c r="CE91" s="259">
        <v>5</v>
      </c>
      <c r="CF91" s="259">
        <v>2</v>
      </c>
      <c r="CG91" s="259">
        <v>0</v>
      </c>
      <c r="CH91" s="259">
        <v>0</v>
      </c>
      <c r="CI91" s="259">
        <v>29</v>
      </c>
      <c r="CJ91" s="259">
        <v>29</v>
      </c>
      <c r="CK91" s="259">
        <v>5</v>
      </c>
      <c r="CL91" s="259">
        <v>87</v>
      </c>
      <c r="CM91" s="259">
        <v>95</v>
      </c>
      <c r="CN91" s="259">
        <v>16</v>
      </c>
      <c r="CO91" s="259">
        <v>0</v>
      </c>
    </row>
    <row r="92" spans="1:93" ht="33.75" customHeight="1">
      <c r="A92" s="255" t="s">
        <v>104</v>
      </c>
      <c r="B92" s="255" t="s">
        <v>101</v>
      </c>
      <c r="C92" s="255" t="s">
        <v>102</v>
      </c>
      <c r="D92" s="256">
        <v>713</v>
      </c>
      <c r="E92" s="256">
        <v>4</v>
      </c>
      <c r="F92" s="256">
        <v>57</v>
      </c>
      <c r="G92" s="256">
        <v>17</v>
      </c>
      <c r="H92" s="256">
        <v>1</v>
      </c>
      <c r="I92" s="256">
        <v>0</v>
      </c>
      <c r="J92" s="256">
        <v>0</v>
      </c>
      <c r="K92" s="256">
        <v>0</v>
      </c>
      <c r="L92" s="260">
        <v>0</v>
      </c>
      <c r="M92" s="260" t="s">
        <v>529</v>
      </c>
      <c r="N92" s="260">
        <v>9</v>
      </c>
      <c r="O92" s="260">
        <v>1</v>
      </c>
      <c r="P92" s="260">
        <v>0</v>
      </c>
      <c r="Q92" s="260">
        <v>5</v>
      </c>
      <c r="R92" s="260">
        <v>1</v>
      </c>
      <c r="S92" s="260">
        <v>0</v>
      </c>
      <c r="T92" s="260">
        <v>16</v>
      </c>
      <c r="U92" s="260">
        <v>4</v>
      </c>
      <c r="V92" s="260">
        <v>1</v>
      </c>
      <c r="W92" s="260">
        <v>0</v>
      </c>
      <c r="X92" s="260">
        <v>0</v>
      </c>
      <c r="Y92" s="260">
        <v>0</v>
      </c>
      <c r="Z92" s="260">
        <v>5</v>
      </c>
      <c r="AA92" s="260">
        <v>5</v>
      </c>
      <c r="AB92" s="260">
        <v>0</v>
      </c>
      <c r="AC92" s="260">
        <v>15</v>
      </c>
      <c r="AD92" s="260">
        <v>2</v>
      </c>
      <c r="AE92" s="260">
        <v>3</v>
      </c>
      <c r="AF92" s="260">
        <v>8</v>
      </c>
      <c r="AG92" s="260">
        <v>1</v>
      </c>
      <c r="AH92" s="260">
        <v>1</v>
      </c>
      <c r="AI92" s="260">
        <v>1</v>
      </c>
      <c r="AJ92" s="260">
        <v>2</v>
      </c>
      <c r="AK92" s="260">
        <v>2</v>
      </c>
      <c r="AL92" s="260">
        <v>10</v>
      </c>
      <c r="AM92" s="260">
        <v>2</v>
      </c>
      <c r="AN92" s="260">
        <v>0</v>
      </c>
      <c r="AO92" s="260">
        <v>2</v>
      </c>
      <c r="AP92" s="260">
        <v>0</v>
      </c>
      <c r="AQ92" s="260">
        <v>58</v>
      </c>
      <c r="AR92" s="260">
        <v>12</v>
      </c>
      <c r="AS92" s="260">
        <v>12</v>
      </c>
      <c r="AT92" s="260">
        <v>19</v>
      </c>
      <c r="AU92" s="260">
        <v>12</v>
      </c>
      <c r="AV92" s="260">
        <v>65</v>
      </c>
      <c r="AW92" s="260">
        <v>19</v>
      </c>
      <c r="AX92" s="260">
        <v>1</v>
      </c>
      <c r="AY92" s="260">
        <v>0</v>
      </c>
      <c r="AZ92" s="260">
        <v>6</v>
      </c>
      <c r="BA92" s="260">
        <v>3</v>
      </c>
      <c r="BB92" s="260">
        <v>8</v>
      </c>
      <c r="BC92" s="260">
        <v>44</v>
      </c>
      <c r="BD92" s="260">
        <v>6</v>
      </c>
      <c r="BE92" s="260">
        <v>0</v>
      </c>
      <c r="BF92" s="260">
        <v>0</v>
      </c>
      <c r="BG92" s="260">
        <v>2</v>
      </c>
      <c r="BH92" s="260">
        <v>4</v>
      </c>
      <c r="BI92" s="260">
        <v>0</v>
      </c>
      <c r="BJ92" s="260">
        <v>3</v>
      </c>
      <c r="BK92" s="260">
        <v>2</v>
      </c>
      <c r="BL92" s="260">
        <v>3</v>
      </c>
      <c r="BM92" s="260">
        <v>21</v>
      </c>
      <c r="BN92" s="260">
        <v>5</v>
      </c>
      <c r="BO92" s="260">
        <v>3</v>
      </c>
      <c r="BP92" s="260">
        <v>13</v>
      </c>
      <c r="BQ92" s="260">
        <v>2</v>
      </c>
      <c r="BR92" s="260">
        <v>0</v>
      </c>
      <c r="BS92" s="260">
        <v>2</v>
      </c>
      <c r="BT92" s="260">
        <v>1</v>
      </c>
      <c r="BU92" s="260">
        <v>1</v>
      </c>
      <c r="BV92" s="260">
        <v>2</v>
      </c>
      <c r="BW92" s="260">
        <v>4</v>
      </c>
      <c r="BX92" s="260">
        <v>2</v>
      </c>
      <c r="BY92" s="260">
        <v>4</v>
      </c>
      <c r="BZ92" s="260">
        <v>1</v>
      </c>
      <c r="CA92" s="260">
        <v>7</v>
      </c>
      <c r="CB92" s="260">
        <v>8</v>
      </c>
      <c r="CC92" s="260">
        <v>15</v>
      </c>
      <c r="CD92" s="260">
        <v>4</v>
      </c>
      <c r="CE92" s="260">
        <v>6</v>
      </c>
      <c r="CF92" s="260">
        <v>3</v>
      </c>
      <c r="CG92" s="260">
        <v>0</v>
      </c>
      <c r="CH92" s="260">
        <v>0</v>
      </c>
      <c r="CI92" s="260">
        <v>18</v>
      </c>
      <c r="CJ92" s="260">
        <v>21</v>
      </c>
      <c r="CK92" s="260">
        <v>2</v>
      </c>
      <c r="CL92" s="260">
        <v>43</v>
      </c>
      <c r="CM92" s="260">
        <v>62</v>
      </c>
      <c r="CN92" s="260">
        <v>9</v>
      </c>
      <c r="CO92" s="260">
        <v>0</v>
      </c>
    </row>
    <row r="93" spans="1:93" ht="33.75" customHeight="1">
      <c r="A93" s="257" t="s">
        <v>105</v>
      </c>
      <c r="B93" s="257" t="s">
        <v>101</v>
      </c>
      <c r="C93" s="257" t="s">
        <v>102</v>
      </c>
      <c r="D93" s="258">
        <v>233</v>
      </c>
      <c r="E93" s="258">
        <v>0</v>
      </c>
      <c r="F93" s="258">
        <v>24</v>
      </c>
      <c r="G93" s="258">
        <v>9</v>
      </c>
      <c r="H93" s="258">
        <v>0</v>
      </c>
      <c r="I93" s="258">
        <v>0</v>
      </c>
      <c r="J93" s="258">
        <v>0</v>
      </c>
      <c r="K93" s="258">
        <v>0</v>
      </c>
      <c r="L93" s="259">
        <v>1</v>
      </c>
      <c r="M93" s="259" t="s">
        <v>529</v>
      </c>
      <c r="N93" s="259">
        <v>1</v>
      </c>
      <c r="O93" s="259" t="s">
        <v>529</v>
      </c>
      <c r="P93" s="259">
        <v>0</v>
      </c>
      <c r="Q93" s="259">
        <v>3</v>
      </c>
      <c r="R93" s="259">
        <v>3</v>
      </c>
      <c r="S93" s="259">
        <v>1</v>
      </c>
      <c r="T93" s="259">
        <v>13</v>
      </c>
      <c r="U93" s="259">
        <v>0</v>
      </c>
      <c r="V93" s="259">
        <v>0</v>
      </c>
      <c r="W93" s="259">
        <v>0</v>
      </c>
      <c r="X93" s="259">
        <v>0</v>
      </c>
      <c r="Y93" s="259">
        <v>0</v>
      </c>
      <c r="Z93" s="259">
        <v>0</v>
      </c>
      <c r="AA93" s="259">
        <v>0</v>
      </c>
      <c r="AB93" s="259">
        <v>0</v>
      </c>
      <c r="AC93" s="259">
        <v>8</v>
      </c>
      <c r="AD93" s="259">
        <v>0</v>
      </c>
      <c r="AE93" s="259">
        <v>1</v>
      </c>
      <c r="AF93" s="259">
        <v>0</v>
      </c>
      <c r="AG93" s="259">
        <v>0</v>
      </c>
      <c r="AH93" s="259">
        <v>0</v>
      </c>
      <c r="AI93" s="259">
        <v>0</v>
      </c>
      <c r="AJ93" s="259">
        <v>0</v>
      </c>
      <c r="AK93" s="259">
        <v>3</v>
      </c>
      <c r="AL93" s="259">
        <v>3</v>
      </c>
      <c r="AM93" s="259">
        <v>0</v>
      </c>
      <c r="AN93" s="259">
        <v>0</v>
      </c>
      <c r="AO93" s="259">
        <v>1</v>
      </c>
      <c r="AP93" s="259">
        <v>0</v>
      </c>
      <c r="AQ93" s="259">
        <v>22</v>
      </c>
      <c r="AR93" s="259">
        <v>10</v>
      </c>
      <c r="AS93" s="259">
        <v>7</v>
      </c>
      <c r="AT93" s="259">
        <v>6</v>
      </c>
      <c r="AU93" s="259">
        <v>0</v>
      </c>
      <c r="AV93" s="259">
        <v>11</v>
      </c>
      <c r="AW93" s="259">
        <v>11</v>
      </c>
      <c r="AX93" s="259">
        <v>0</v>
      </c>
      <c r="AY93" s="259">
        <v>0</v>
      </c>
      <c r="AZ93" s="259">
        <v>4</v>
      </c>
      <c r="BA93" s="259">
        <v>0</v>
      </c>
      <c r="BB93" s="259">
        <v>1</v>
      </c>
      <c r="BC93" s="259">
        <v>17</v>
      </c>
      <c r="BD93" s="259">
        <v>0</v>
      </c>
      <c r="BE93" s="259">
        <v>0</v>
      </c>
      <c r="BF93" s="259">
        <v>0</v>
      </c>
      <c r="BG93" s="259">
        <v>1</v>
      </c>
      <c r="BH93" s="259">
        <v>1</v>
      </c>
      <c r="BI93" s="259">
        <v>0</v>
      </c>
      <c r="BJ93" s="259">
        <v>0</v>
      </c>
      <c r="BK93" s="259">
        <v>0</v>
      </c>
      <c r="BL93" s="259">
        <v>0</v>
      </c>
      <c r="BM93" s="259">
        <v>5</v>
      </c>
      <c r="BN93" s="259">
        <v>1</v>
      </c>
      <c r="BO93" s="259">
        <v>1</v>
      </c>
      <c r="BP93" s="259">
        <v>9</v>
      </c>
      <c r="BQ93" s="259">
        <v>1</v>
      </c>
      <c r="BR93" s="259">
        <v>0</v>
      </c>
      <c r="BS93" s="259">
        <v>1</v>
      </c>
      <c r="BT93" s="259">
        <v>0</v>
      </c>
      <c r="BU93" s="259">
        <v>1</v>
      </c>
      <c r="BV93" s="259">
        <v>1</v>
      </c>
      <c r="BW93" s="259">
        <v>0</v>
      </c>
      <c r="BX93" s="259">
        <v>0</v>
      </c>
      <c r="BY93" s="259">
        <v>6</v>
      </c>
      <c r="BZ93" s="259">
        <v>1</v>
      </c>
      <c r="CA93" s="259">
        <v>2</v>
      </c>
      <c r="CB93" s="259">
        <v>0</v>
      </c>
      <c r="CC93" s="259">
        <v>6</v>
      </c>
      <c r="CD93" s="259">
        <v>1</v>
      </c>
      <c r="CE93" s="259">
        <v>1</v>
      </c>
      <c r="CF93" s="259">
        <v>0</v>
      </c>
      <c r="CG93" s="259">
        <v>2</v>
      </c>
      <c r="CH93" s="259">
        <v>0</v>
      </c>
      <c r="CI93" s="259">
        <v>1</v>
      </c>
      <c r="CJ93" s="259">
        <v>14</v>
      </c>
      <c r="CK93" s="259">
        <v>0</v>
      </c>
      <c r="CL93" s="259">
        <v>13</v>
      </c>
      <c r="CM93" s="259">
        <v>2</v>
      </c>
      <c r="CN93" s="259">
        <v>2</v>
      </c>
      <c r="CO93" s="259">
        <v>0</v>
      </c>
    </row>
    <row r="94" spans="1:93" ht="33.75" customHeight="1">
      <c r="A94" s="255" t="s">
        <v>106</v>
      </c>
      <c r="B94" s="255" t="s">
        <v>101</v>
      </c>
      <c r="C94" s="255" t="s">
        <v>102</v>
      </c>
      <c r="D94" s="256">
        <v>2162</v>
      </c>
      <c r="E94" s="256">
        <v>7</v>
      </c>
      <c r="F94" s="256">
        <v>114</v>
      </c>
      <c r="G94" s="256">
        <v>18</v>
      </c>
      <c r="H94" s="256">
        <v>0</v>
      </c>
      <c r="I94" s="256">
        <v>0</v>
      </c>
      <c r="J94" s="256">
        <v>0</v>
      </c>
      <c r="K94" s="256">
        <v>0</v>
      </c>
      <c r="L94" s="260">
        <v>4</v>
      </c>
      <c r="M94" s="260" t="s">
        <v>529</v>
      </c>
      <c r="N94" s="260">
        <v>18</v>
      </c>
      <c r="O94" s="260">
        <v>1</v>
      </c>
      <c r="P94" s="260">
        <v>0</v>
      </c>
      <c r="Q94" s="260">
        <v>20</v>
      </c>
      <c r="R94" s="260">
        <v>7</v>
      </c>
      <c r="S94" s="260">
        <v>2</v>
      </c>
      <c r="T94" s="260">
        <v>20</v>
      </c>
      <c r="U94" s="260">
        <v>7</v>
      </c>
      <c r="V94" s="260">
        <v>0</v>
      </c>
      <c r="W94" s="260">
        <v>0</v>
      </c>
      <c r="X94" s="260">
        <v>4</v>
      </c>
      <c r="Y94" s="260">
        <v>0</v>
      </c>
      <c r="Z94" s="260">
        <v>8</v>
      </c>
      <c r="AA94" s="260">
        <v>13</v>
      </c>
      <c r="AB94" s="260">
        <v>2</v>
      </c>
      <c r="AC94" s="260">
        <v>65</v>
      </c>
      <c r="AD94" s="260">
        <v>6</v>
      </c>
      <c r="AE94" s="260">
        <v>18</v>
      </c>
      <c r="AF94" s="260">
        <v>19</v>
      </c>
      <c r="AG94" s="260">
        <v>4</v>
      </c>
      <c r="AH94" s="260">
        <v>3</v>
      </c>
      <c r="AI94" s="260">
        <v>10</v>
      </c>
      <c r="AJ94" s="260">
        <v>2</v>
      </c>
      <c r="AK94" s="260">
        <v>16</v>
      </c>
      <c r="AL94" s="260">
        <v>13</v>
      </c>
      <c r="AM94" s="260">
        <v>0</v>
      </c>
      <c r="AN94" s="260">
        <v>0</v>
      </c>
      <c r="AO94" s="260">
        <v>6</v>
      </c>
      <c r="AP94" s="260">
        <v>0</v>
      </c>
      <c r="AQ94" s="260">
        <v>203</v>
      </c>
      <c r="AR94" s="260">
        <v>43</v>
      </c>
      <c r="AS94" s="260">
        <v>89</v>
      </c>
      <c r="AT94" s="260">
        <v>92</v>
      </c>
      <c r="AU94" s="260">
        <v>49</v>
      </c>
      <c r="AV94" s="260">
        <v>166</v>
      </c>
      <c r="AW94" s="260">
        <v>90</v>
      </c>
      <c r="AX94" s="260">
        <v>0</v>
      </c>
      <c r="AY94" s="260">
        <v>0</v>
      </c>
      <c r="AZ94" s="260">
        <v>11</v>
      </c>
      <c r="BA94" s="260">
        <v>2</v>
      </c>
      <c r="BB94" s="260">
        <v>1</v>
      </c>
      <c r="BC94" s="260">
        <v>131</v>
      </c>
      <c r="BD94" s="260">
        <v>12</v>
      </c>
      <c r="BE94" s="260">
        <v>2</v>
      </c>
      <c r="BF94" s="260">
        <v>0</v>
      </c>
      <c r="BG94" s="260">
        <v>0</v>
      </c>
      <c r="BH94" s="260">
        <v>17</v>
      </c>
      <c r="BI94" s="260">
        <v>3</v>
      </c>
      <c r="BJ94" s="260">
        <v>7</v>
      </c>
      <c r="BK94" s="260">
        <v>1</v>
      </c>
      <c r="BL94" s="260">
        <v>4</v>
      </c>
      <c r="BM94" s="260">
        <v>50</v>
      </c>
      <c r="BN94" s="260">
        <v>14</v>
      </c>
      <c r="BO94" s="260">
        <v>25</v>
      </c>
      <c r="BP94" s="260">
        <v>70</v>
      </c>
      <c r="BQ94" s="260">
        <v>3</v>
      </c>
      <c r="BR94" s="260">
        <v>10</v>
      </c>
      <c r="BS94" s="260">
        <v>14</v>
      </c>
      <c r="BT94" s="260">
        <v>4</v>
      </c>
      <c r="BU94" s="260">
        <v>6</v>
      </c>
      <c r="BV94" s="260">
        <v>1</v>
      </c>
      <c r="BW94" s="260">
        <v>3</v>
      </c>
      <c r="BX94" s="260">
        <v>2</v>
      </c>
      <c r="BY94" s="260">
        <v>36</v>
      </c>
      <c r="BZ94" s="260">
        <v>5</v>
      </c>
      <c r="CA94" s="260">
        <v>7</v>
      </c>
      <c r="CB94" s="260">
        <v>18</v>
      </c>
      <c r="CC94" s="260">
        <v>82</v>
      </c>
      <c r="CD94" s="260">
        <v>12</v>
      </c>
      <c r="CE94" s="260">
        <v>19</v>
      </c>
      <c r="CF94" s="260">
        <v>11</v>
      </c>
      <c r="CG94" s="260">
        <v>4</v>
      </c>
      <c r="CH94" s="260">
        <v>0</v>
      </c>
      <c r="CI94" s="260">
        <v>66</v>
      </c>
      <c r="CJ94" s="260">
        <v>40</v>
      </c>
      <c r="CK94" s="260">
        <v>0</v>
      </c>
      <c r="CL94" s="260">
        <v>163</v>
      </c>
      <c r="CM94" s="260">
        <v>154</v>
      </c>
      <c r="CN94" s="260">
        <v>13</v>
      </c>
      <c r="CO94" s="260">
        <v>0</v>
      </c>
    </row>
    <row r="95" spans="1:93" ht="33.75" customHeight="1">
      <c r="A95" s="257" t="s">
        <v>107</v>
      </c>
      <c r="B95" s="257" t="s">
        <v>101</v>
      </c>
      <c r="C95" s="257" t="s">
        <v>102</v>
      </c>
      <c r="D95" s="258">
        <v>331</v>
      </c>
      <c r="E95" s="258">
        <v>2</v>
      </c>
      <c r="F95" s="258">
        <v>42</v>
      </c>
      <c r="G95" s="258">
        <v>14</v>
      </c>
      <c r="H95" s="258">
        <v>0</v>
      </c>
      <c r="I95" s="258">
        <v>0</v>
      </c>
      <c r="J95" s="258">
        <v>0</v>
      </c>
      <c r="K95" s="258">
        <v>0</v>
      </c>
      <c r="L95" s="259">
        <v>8</v>
      </c>
      <c r="M95" s="259" t="s">
        <v>529</v>
      </c>
      <c r="N95" s="259">
        <v>0</v>
      </c>
      <c r="O95" s="259" t="s">
        <v>529</v>
      </c>
      <c r="P95" s="259">
        <v>0</v>
      </c>
      <c r="Q95" s="259">
        <v>1</v>
      </c>
      <c r="R95" s="259">
        <v>0</v>
      </c>
      <c r="S95" s="259">
        <v>0</v>
      </c>
      <c r="T95" s="259">
        <v>7</v>
      </c>
      <c r="U95" s="259">
        <v>1</v>
      </c>
      <c r="V95" s="259">
        <v>0</v>
      </c>
      <c r="W95" s="259">
        <v>0</v>
      </c>
      <c r="X95" s="259">
        <v>2</v>
      </c>
      <c r="Y95" s="259">
        <v>0</v>
      </c>
      <c r="Z95" s="259">
        <v>5</v>
      </c>
      <c r="AA95" s="259">
        <v>3</v>
      </c>
      <c r="AB95" s="259">
        <v>0</v>
      </c>
      <c r="AC95" s="259">
        <v>11</v>
      </c>
      <c r="AD95" s="259">
        <v>0</v>
      </c>
      <c r="AE95" s="259">
        <v>0</v>
      </c>
      <c r="AF95" s="259">
        <v>3</v>
      </c>
      <c r="AG95" s="259">
        <v>0</v>
      </c>
      <c r="AH95" s="259">
        <v>1</v>
      </c>
      <c r="AI95" s="259">
        <v>3</v>
      </c>
      <c r="AJ95" s="259">
        <v>4</v>
      </c>
      <c r="AK95" s="259">
        <v>1</v>
      </c>
      <c r="AL95" s="259">
        <v>0</v>
      </c>
      <c r="AM95" s="259">
        <v>0</v>
      </c>
      <c r="AN95" s="259">
        <v>0</v>
      </c>
      <c r="AO95" s="259">
        <v>2</v>
      </c>
      <c r="AP95" s="259">
        <v>0</v>
      </c>
      <c r="AQ95" s="259">
        <v>8</v>
      </c>
      <c r="AR95" s="259">
        <v>7</v>
      </c>
      <c r="AS95" s="259">
        <v>11</v>
      </c>
      <c r="AT95" s="259">
        <v>6</v>
      </c>
      <c r="AU95" s="259">
        <v>7</v>
      </c>
      <c r="AV95" s="259">
        <v>24</v>
      </c>
      <c r="AW95" s="259">
        <v>24</v>
      </c>
      <c r="AX95" s="259">
        <v>0</v>
      </c>
      <c r="AY95" s="259">
        <v>0</v>
      </c>
      <c r="AZ95" s="259">
        <v>1</v>
      </c>
      <c r="BA95" s="259">
        <v>1</v>
      </c>
      <c r="BB95" s="259">
        <v>0</v>
      </c>
      <c r="BC95" s="259">
        <v>18</v>
      </c>
      <c r="BD95" s="259">
        <v>0</v>
      </c>
      <c r="BE95" s="259">
        <v>0</v>
      </c>
      <c r="BF95" s="259">
        <v>0</v>
      </c>
      <c r="BG95" s="259">
        <v>0</v>
      </c>
      <c r="BH95" s="259">
        <v>0</v>
      </c>
      <c r="BI95" s="259">
        <v>0</v>
      </c>
      <c r="BJ95" s="259">
        <v>1</v>
      </c>
      <c r="BK95" s="259">
        <v>0</v>
      </c>
      <c r="BL95" s="259">
        <v>0</v>
      </c>
      <c r="BM95" s="259">
        <v>3</v>
      </c>
      <c r="BN95" s="259">
        <v>2</v>
      </c>
      <c r="BO95" s="259">
        <v>0</v>
      </c>
      <c r="BP95" s="259">
        <v>3</v>
      </c>
      <c r="BQ95" s="259">
        <v>0</v>
      </c>
      <c r="BR95" s="259">
        <v>1</v>
      </c>
      <c r="BS95" s="259">
        <v>2</v>
      </c>
      <c r="BT95" s="259">
        <v>0</v>
      </c>
      <c r="BU95" s="259">
        <v>0</v>
      </c>
      <c r="BV95" s="259">
        <v>0</v>
      </c>
      <c r="BW95" s="259">
        <v>0</v>
      </c>
      <c r="BX95" s="259">
        <v>0</v>
      </c>
      <c r="BY95" s="259">
        <v>6</v>
      </c>
      <c r="BZ95" s="259">
        <v>0</v>
      </c>
      <c r="CA95" s="259">
        <v>5</v>
      </c>
      <c r="CB95" s="259">
        <v>1</v>
      </c>
      <c r="CC95" s="259">
        <v>5</v>
      </c>
      <c r="CD95" s="259">
        <v>1</v>
      </c>
      <c r="CE95" s="259">
        <v>2</v>
      </c>
      <c r="CF95" s="259">
        <v>1</v>
      </c>
      <c r="CG95" s="259">
        <v>1</v>
      </c>
      <c r="CH95" s="259">
        <v>0</v>
      </c>
      <c r="CI95" s="259">
        <v>3</v>
      </c>
      <c r="CJ95" s="259">
        <v>14</v>
      </c>
      <c r="CK95" s="259">
        <v>0</v>
      </c>
      <c r="CL95" s="259">
        <v>15</v>
      </c>
      <c r="CM95" s="259">
        <v>43</v>
      </c>
      <c r="CN95" s="259">
        <v>5</v>
      </c>
      <c r="CO95" s="259">
        <v>0</v>
      </c>
    </row>
    <row r="96" spans="1:93" ht="33.75" customHeight="1">
      <c r="A96" s="255" t="s">
        <v>108</v>
      </c>
      <c r="B96" s="255" t="s">
        <v>101</v>
      </c>
      <c r="C96" s="255" t="s">
        <v>102</v>
      </c>
      <c r="D96" s="256">
        <v>245</v>
      </c>
      <c r="E96" s="256">
        <v>0</v>
      </c>
      <c r="F96" s="256">
        <v>19</v>
      </c>
      <c r="G96" s="256">
        <v>12</v>
      </c>
      <c r="H96" s="256">
        <v>3</v>
      </c>
      <c r="I96" s="256">
        <v>0</v>
      </c>
      <c r="J96" s="256">
        <v>0</v>
      </c>
      <c r="K96" s="256">
        <v>0</v>
      </c>
      <c r="L96" s="260">
        <v>1</v>
      </c>
      <c r="M96" s="260" t="s">
        <v>529</v>
      </c>
      <c r="N96" s="260">
        <v>1</v>
      </c>
      <c r="O96" s="260" t="s">
        <v>529</v>
      </c>
      <c r="P96" s="260">
        <v>0</v>
      </c>
      <c r="Q96" s="260">
        <v>1</v>
      </c>
      <c r="R96" s="260">
        <v>0</v>
      </c>
      <c r="S96" s="260">
        <v>0</v>
      </c>
      <c r="T96" s="260">
        <v>8</v>
      </c>
      <c r="U96" s="260">
        <v>0</v>
      </c>
      <c r="V96" s="260">
        <v>0</v>
      </c>
      <c r="W96" s="260">
        <v>0</v>
      </c>
      <c r="X96" s="260">
        <v>3</v>
      </c>
      <c r="Y96" s="260">
        <v>0</v>
      </c>
      <c r="Z96" s="260">
        <v>1</v>
      </c>
      <c r="AA96" s="260">
        <v>0</v>
      </c>
      <c r="AB96" s="260">
        <v>1</v>
      </c>
      <c r="AC96" s="260">
        <v>13</v>
      </c>
      <c r="AD96" s="260">
        <v>0</v>
      </c>
      <c r="AE96" s="260">
        <v>0</v>
      </c>
      <c r="AF96" s="260">
        <v>1</v>
      </c>
      <c r="AG96" s="260">
        <v>0</v>
      </c>
      <c r="AH96" s="260">
        <v>0</v>
      </c>
      <c r="AI96" s="260">
        <v>0</v>
      </c>
      <c r="AJ96" s="260">
        <v>0</v>
      </c>
      <c r="AK96" s="260">
        <v>3</v>
      </c>
      <c r="AL96" s="260">
        <v>0</v>
      </c>
      <c r="AM96" s="260">
        <v>0</v>
      </c>
      <c r="AN96" s="260">
        <v>0</v>
      </c>
      <c r="AO96" s="260">
        <v>0</v>
      </c>
      <c r="AP96" s="260">
        <v>0</v>
      </c>
      <c r="AQ96" s="260">
        <v>16</v>
      </c>
      <c r="AR96" s="260">
        <v>7</v>
      </c>
      <c r="AS96" s="260">
        <v>7</v>
      </c>
      <c r="AT96" s="260">
        <v>4</v>
      </c>
      <c r="AU96" s="260">
        <v>0</v>
      </c>
      <c r="AV96" s="260">
        <v>24</v>
      </c>
      <c r="AW96" s="260">
        <v>11</v>
      </c>
      <c r="AX96" s="260">
        <v>1</v>
      </c>
      <c r="AY96" s="260">
        <v>0</v>
      </c>
      <c r="AZ96" s="260">
        <v>1</v>
      </c>
      <c r="BA96" s="260">
        <v>1</v>
      </c>
      <c r="BB96" s="260">
        <v>1</v>
      </c>
      <c r="BC96" s="260">
        <v>13</v>
      </c>
      <c r="BD96" s="260">
        <v>2</v>
      </c>
      <c r="BE96" s="260">
        <v>0</v>
      </c>
      <c r="BF96" s="260">
        <v>0</v>
      </c>
      <c r="BG96" s="260">
        <v>0</v>
      </c>
      <c r="BH96" s="260">
        <v>0</v>
      </c>
      <c r="BI96" s="260">
        <v>0</v>
      </c>
      <c r="BJ96" s="260">
        <v>0</v>
      </c>
      <c r="BK96" s="260">
        <v>0</v>
      </c>
      <c r="BL96" s="260">
        <v>1</v>
      </c>
      <c r="BM96" s="260">
        <v>9</v>
      </c>
      <c r="BN96" s="260">
        <v>4</v>
      </c>
      <c r="BO96" s="260">
        <v>2</v>
      </c>
      <c r="BP96" s="260">
        <v>2</v>
      </c>
      <c r="BQ96" s="260">
        <v>0</v>
      </c>
      <c r="BR96" s="260">
        <v>0</v>
      </c>
      <c r="BS96" s="260">
        <v>0</v>
      </c>
      <c r="BT96" s="260">
        <v>0</v>
      </c>
      <c r="BU96" s="260">
        <v>1</v>
      </c>
      <c r="BV96" s="260">
        <v>0</v>
      </c>
      <c r="BW96" s="260">
        <v>0</v>
      </c>
      <c r="BX96" s="260">
        <v>0</v>
      </c>
      <c r="BY96" s="260">
        <v>4</v>
      </c>
      <c r="BZ96" s="260">
        <v>3</v>
      </c>
      <c r="CA96" s="260">
        <v>1</v>
      </c>
      <c r="CB96" s="260">
        <v>2</v>
      </c>
      <c r="CC96" s="260">
        <v>6</v>
      </c>
      <c r="CD96" s="260">
        <v>0</v>
      </c>
      <c r="CE96" s="260">
        <v>4</v>
      </c>
      <c r="CF96" s="260">
        <v>1</v>
      </c>
      <c r="CG96" s="260">
        <v>2</v>
      </c>
      <c r="CH96" s="260">
        <v>0</v>
      </c>
      <c r="CI96" s="260">
        <v>4</v>
      </c>
      <c r="CJ96" s="260">
        <v>12</v>
      </c>
      <c r="CK96" s="260">
        <v>0</v>
      </c>
      <c r="CL96" s="260">
        <v>8</v>
      </c>
      <c r="CM96" s="260">
        <v>24</v>
      </c>
      <c r="CN96" s="260">
        <v>0</v>
      </c>
      <c r="CO96" s="260">
        <v>0</v>
      </c>
    </row>
    <row r="97" spans="1:93" ht="33.75" customHeight="1">
      <c r="A97" s="257" t="s">
        <v>109</v>
      </c>
      <c r="B97" s="257" t="s">
        <v>101</v>
      </c>
      <c r="C97" s="257" t="s">
        <v>102</v>
      </c>
      <c r="D97" s="258">
        <v>1952</v>
      </c>
      <c r="E97" s="258">
        <v>9</v>
      </c>
      <c r="F97" s="258">
        <v>63</v>
      </c>
      <c r="G97" s="258">
        <v>8</v>
      </c>
      <c r="H97" s="258">
        <v>1</v>
      </c>
      <c r="I97" s="258">
        <v>0</v>
      </c>
      <c r="J97" s="258">
        <v>0</v>
      </c>
      <c r="K97" s="258">
        <v>0</v>
      </c>
      <c r="L97" s="259">
        <v>0</v>
      </c>
      <c r="M97" s="259">
        <v>1</v>
      </c>
      <c r="N97" s="259">
        <v>17</v>
      </c>
      <c r="O97" s="259">
        <v>1</v>
      </c>
      <c r="P97" s="259">
        <v>0</v>
      </c>
      <c r="Q97" s="259">
        <v>8</v>
      </c>
      <c r="R97" s="259">
        <v>10</v>
      </c>
      <c r="S97" s="259">
        <v>1</v>
      </c>
      <c r="T97" s="259">
        <v>15</v>
      </c>
      <c r="U97" s="259">
        <v>5</v>
      </c>
      <c r="V97" s="259">
        <v>6</v>
      </c>
      <c r="W97" s="259">
        <v>0</v>
      </c>
      <c r="X97" s="259">
        <v>6</v>
      </c>
      <c r="Y97" s="259">
        <v>0</v>
      </c>
      <c r="Z97" s="259">
        <v>8</v>
      </c>
      <c r="AA97" s="259">
        <v>7</v>
      </c>
      <c r="AB97" s="259">
        <v>2</v>
      </c>
      <c r="AC97" s="259">
        <v>59</v>
      </c>
      <c r="AD97" s="259">
        <v>3</v>
      </c>
      <c r="AE97" s="259">
        <v>10</v>
      </c>
      <c r="AF97" s="259">
        <v>15</v>
      </c>
      <c r="AG97" s="259">
        <v>0</v>
      </c>
      <c r="AH97" s="259">
        <v>1</v>
      </c>
      <c r="AI97" s="259">
        <v>5</v>
      </c>
      <c r="AJ97" s="259">
        <v>7</v>
      </c>
      <c r="AK97" s="259">
        <v>9</v>
      </c>
      <c r="AL97" s="259">
        <v>12</v>
      </c>
      <c r="AM97" s="259">
        <v>3</v>
      </c>
      <c r="AN97" s="259">
        <v>1</v>
      </c>
      <c r="AO97" s="259">
        <v>4</v>
      </c>
      <c r="AP97" s="259">
        <v>0</v>
      </c>
      <c r="AQ97" s="259">
        <v>199</v>
      </c>
      <c r="AR97" s="259">
        <v>26</v>
      </c>
      <c r="AS97" s="259">
        <v>69</v>
      </c>
      <c r="AT97" s="259">
        <v>97</v>
      </c>
      <c r="AU97" s="259">
        <v>70</v>
      </c>
      <c r="AV97" s="259">
        <v>222</v>
      </c>
      <c r="AW97" s="259">
        <v>50</v>
      </c>
      <c r="AX97" s="259">
        <v>1</v>
      </c>
      <c r="AY97" s="259">
        <v>1</v>
      </c>
      <c r="AZ97" s="259">
        <v>17</v>
      </c>
      <c r="BA97" s="259">
        <v>2</v>
      </c>
      <c r="BB97" s="259">
        <v>5</v>
      </c>
      <c r="BC97" s="259">
        <v>111</v>
      </c>
      <c r="BD97" s="259">
        <v>8</v>
      </c>
      <c r="BE97" s="259">
        <v>0</v>
      </c>
      <c r="BF97" s="259">
        <v>0</v>
      </c>
      <c r="BG97" s="259">
        <v>0</v>
      </c>
      <c r="BH97" s="259">
        <v>30</v>
      </c>
      <c r="BI97" s="259">
        <v>4</v>
      </c>
      <c r="BJ97" s="259">
        <v>3</v>
      </c>
      <c r="BK97" s="259">
        <v>4</v>
      </c>
      <c r="BL97" s="259">
        <v>4</v>
      </c>
      <c r="BM97" s="259">
        <v>35</v>
      </c>
      <c r="BN97" s="259">
        <v>7</v>
      </c>
      <c r="BO97" s="259">
        <v>15</v>
      </c>
      <c r="BP97" s="259">
        <v>57</v>
      </c>
      <c r="BQ97" s="259">
        <v>2</v>
      </c>
      <c r="BR97" s="259">
        <v>4</v>
      </c>
      <c r="BS97" s="259">
        <v>19</v>
      </c>
      <c r="BT97" s="259">
        <v>2</v>
      </c>
      <c r="BU97" s="259">
        <v>9</v>
      </c>
      <c r="BV97" s="259">
        <v>4</v>
      </c>
      <c r="BW97" s="259">
        <v>3</v>
      </c>
      <c r="BX97" s="259">
        <v>5</v>
      </c>
      <c r="BY97" s="259">
        <v>35</v>
      </c>
      <c r="BZ97" s="259">
        <v>12</v>
      </c>
      <c r="CA97" s="259">
        <v>18</v>
      </c>
      <c r="CB97" s="259">
        <v>20</v>
      </c>
      <c r="CC97" s="259">
        <v>55</v>
      </c>
      <c r="CD97" s="259">
        <v>7</v>
      </c>
      <c r="CE97" s="259">
        <v>27</v>
      </c>
      <c r="CF97" s="259">
        <v>6</v>
      </c>
      <c r="CG97" s="259">
        <v>0</v>
      </c>
      <c r="CH97" s="259">
        <v>0</v>
      </c>
      <c r="CI97" s="259">
        <v>59</v>
      </c>
      <c r="CJ97" s="259">
        <v>27</v>
      </c>
      <c r="CK97" s="259">
        <v>3</v>
      </c>
      <c r="CL97" s="259">
        <v>131</v>
      </c>
      <c r="CM97" s="259">
        <v>152</v>
      </c>
      <c r="CN97" s="259">
        <v>18</v>
      </c>
      <c r="CO97" s="259">
        <v>0</v>
      </c>
    </row>
    <row r="98" spans="1:93" ht="33.75" customHeight="1">
      <c r="A98" s="255" t="s">
        <v>110</v>
      </c>
      <c r="B98" s="255" t="s">
        <v>101</v>
      </c>
      <c r="C98" s="255" t="s">
        <v>102</v>
      </c>
      <c r="D98" s="256">
        <v>1116</v>
      </c>
      <c r="E98" s="256">
        <v>1</v>
      </c>
      <c r="F98" s="256">
        <v>61</v>
      </c>
      <c r="G98" s="256">
        <v>28</v>
      </c>
      <c r="H98" s="256">
        <v>1</v>
      </c>
      <c r="I98" s="256">
        <v>0</v>
      </c>
      <c r="J98" s="256">
        <v>0</v>
      </c>
      <c r="K98" s="256">
        <v>0</v>
      </c>
      <c r="L98" s="260">
        <v>3</v>
      </c>
      <c r="M98" s="260">
        <v>1</v>
      </c>
      <c r="N98" s="260">
        <v>5</v>
      </c>
      <c r="O98" s="260" t="s">
        <v>529</v>
      </c>
      <c r="P98" s="260">
        <v>0</v>
      </c>
      <c r="Q98" s="260">
        <v>6</v>
      </c>
      <c r="R98" s="260">
        <v>2</v>
      </c>
      <c r="S98" s="260">
        <v>1</v>
      </c>
      <c r="T98" s="260">
        <v>30</v>
      </c>
      <c r="U98" s="260">
        <v>4</v>
      </c>
      <c r="V98" s="260">
        <v>1</v>
      </c>
      <c r="W98" s="260">
        <v>0</v>
      </c>
      <c r="X98" s="260">
        <v>3</v>
      </c>
      <c r="Y98" s="260">
        <v>0</v>
      </c>
      <c r="Z98" s="260">
        <v>2</v>
      </c>
      <c r="AA98" s="260">
        <v>7</v>
      </c>
      <c r="AB98" s="260">
        <v>0</v>
      </c>
      <c r="AC98" s="260">
        <v>26</v>
      </c>
      <c r="AD98" s="260">
        <v>0</v>
      </c>
      <c r="AE98" s="260">
        <v>4</v>
      </c>
      <c r="AF98" s="260">
        <v>7</v>
      </c>
      <c r="AG98" s="260">
        <v>0</v>
      </c>
      <c r="AH98" s="260">
        <v>0</v>
      </c>
      <c r="AI98" s="260">
        <v>6</v>
      </c>
      <c r="AJ98" s="260">
        <v>2</v>
      </c>
      <c r="AK98" s="260">
        <v>12</v>
      </c>
      <c r="AL98" s="260">
        <v>9</v>
      </c>
      <c r="AM98" s="260">
        <v>0</v>
      </c>
      <c r="AN98" s="260">
        <v>2</v>
      </c>
      <c r="AO98" s="260">
        <v>5</v>
      </c>
      <c r="AP98" s="260">
        <v>0</v>
      </c>
      <c r="AQ98" s="260">
        <v>46</v>
      </c>
      <c r="AR98" s="260">
        <v>10</v>
      </c>
      <c r="AS98" s="260">
        <v>44</v>
      </c>
      <c r="AT98" s="260">
        <v>31</v>
      </c>
      <c r="AU98" s="260">
        <v>27</v>
      </c>
      <c r="AV98" s="260">
        <v>115</v>
      </c>
      <c r="AW98" s="260">
        <v>43</v>
      </c>
      <c r="AX98" s="260">
        <v>0</v>
      </c>
      <c r="AY98" s="260">
        <v>0</v>
      </c>
      <c r="AZ98" s="260">
        <v>5</v>
      </c>
      <c r="BA98" s="260">
        <v>1</v>
      </c>
      <c r="BB98" s="260">
        <v>11</v>
      </c>
      <c r="BC98" s="260">
        <v>90</v>
      </c>
      <c r="BD98" s="260">
        <v>5</v>
      </c>
      <c r="BE98" s="260">
        <v>1</v>
      </c>
      <c r="BF98" s="260">
        <v>0</v>
      </c>
      <c r="BG98" s="260">
        <v>1</v>
      </c>
      <c r="BH98" s="260">
        <v>17</v>
      </c>
      <c r="BI98" s="260">
        <v>0</v>
      </c>
      <c r="BJ98" s="260">
        <v>5</v>
      </c>
      <c r="BK98" s="260">
        <v>3</v>
      </c>
      <c r="BL98" s="260">
        <v>1</v>
      </c>
      <c r="BM98" s="260">
        <v>34</v>
      </c>
      <c r="BN98" s="260">
        <v>9</v>
      </c>
      <c r="BO98" s="260">
        <v>5</v>
      </c>
      <c r="BP98" s="260">
        <v>31</v>
      </c>
      <c r="BQ98" s="260">
        <v>1</v>
      </c>
      <c r="BR98" s="260">
        <v>3</v>
      </c>
      <c r="BS98" s="260">
        <v>6</v>
      </c>
      <c r="BT98" s="260">
        <v>1</v>
      </c>
      <c r="BU98" s="260">
        <v>2</v>
      </c>
      <c r="BV98" s="260">
        <v>1</v>
      </c>
      <c r="BW98" s="260">
        <v>3</v>
      </c>
      <c r="BX98" s="260">
        <v>1</v>
      </c>
      <c r="BY98" s="260">
        <v>24</v>
      </c>
      <c r="BZ98" s="260">
        <v>0</v>
      </c>
      <c r="CA98" s="260">
        <v>18</v>
      </c>
      <c r="CB98" s="260">
        <v>9</v>
      </c>
      <c r="CC98" s="260">
        <v>21</v>
      </c>
      <c r="CD98" s="260">
        <v>15</v>
      </c>
      <c r="CE98" s="260">
        <v>13</v>
      </c>
      <c r="CF98" s="260">
        <v>5</v>
      </c>
      <c r="CG98" s="260">
        <v>4</v>
      </c>
      <c r="CH98" s="260">
        <v>0</v>
      </c>
      <c r="CI98" s="260">
        <v>40</v>
      </c>
      <c r="CJ98" s="260">
        <v>47</v>
      </c>
      <c r="CK98" s="260">
        <v>2</v>
      </c>
      <c r="CL98" s="260">
        <v>57</v>
      </c>
      <c r="CM98" s="260">
        <v>73</v>
      </c>
      <c r="CN98" s="260">
        <v>6</v>
      </c>
      <c r="CO98" s="260">
        <v>0</v>
      </c>
    </row>
    <row r="99" spans="1:93" ht="33.75" customHeight="1">
      <c r="A99" s="257" t="s">
        <v>111</v>
      </c>
      <c r="B99" s="257" t="s">
        <v>101</v>
      </c>
      <c r="C99" s="257" t="s">
        <v>102</v>
      </c>
      <c r="D99" s="258">
        <v>2614</v>
      </c>
      <c r="E99" s="258">
        <v>36</v>
      </c>
      <c r="F99" s="258">
        <v>44</v>
      </c>
      <c r="G99" s="258">
        <v>14</v>
      </c>
      <c r="H99" s="258">
        <v>4</v>
      </c>
      <c r="I99" s="258">
        <v>0</v>
      </c>
      <c r="J99" s="258">
        <v>1</v>
      </c>
      <c r="K99" s="258">
        <v>0</v>
      </c>
      <c r="L99" s="259">
        <v>1</v>
      </c>
      <c r="M99" s="259">
        <v>1</v>
      </c>
      <c r="N99" s="259">
        <v>21</v>
      </c>
      <c r="O99" s="259">
        <v>1</v>
      </c>
      <c r="P99" s="259">
        <v>0</v>
      </c>
      <c r="Q99" s="259">
        <v>24</v>
      </c>
      <c r="R99" s="259">
        <v>17</v>
      </c>
      <c r="S99" s="259">
        <v>1</v>
      </c>
      <c r="T99" s="259">
        <v>27</v>
      </c>
      <c r="U99" s="259">
        <v>5</v>
      </c>
      <c r="V99" s="259">
        <v>1</v>
      </c>
      <c r="W99" s="259">
        <v>0</v>
      </c>
      <c r="X99" s="259">
        <v>7</v>
      </c>
      <c r="Y99" s="259">
        <v>0</v>
      </c>
      <c r="Z99" s="259">
        <v>16</v>
      </c>
      <c r="AA99" s="259">
        <v>4</v>
      </c>
      <c r="AB99" s="259">
        <v>2</v>
      </c>
      <c r="AC99" s="259">
        <v>66</v>
      </c>
      <c r="AD99" s="259">
        <v>7</v>
      </c>
      <c r="AE99" s="259">
        <v>11</v>
      </c>
      <c r="AF99" s="259">
        <v>16</v>
      </c>
      <c r="AG99" s="259">
        <v>4</v>
      </c>
      <c r="AH99" s="259">
        <v>2</v>
      </c>
      <c r="AI99" s="259">
        <v>13</v>
      </c>
      <c r="AJ99" s="259">
        <v>8</v>
      </c>
      <c r="AK99" s="259">
        <v>36</v>
      </c>
      <c r="AL99" s="259">
        <v>25</v>
      </c>
      <c r="AM99" s="259">
        <v>2</v>
      </c>
      <c r="AN99" s="259">
        <v>1</v>
      </c>
      <c r="AO99" s="259">
        <v>8</v>
      </c>
      <c r="AP99" s="259">
        <v>1</v>
      </c>
      <c r="AQ99" s="259">
        <v>242</v>
      </c>
      <c r="AR99" s="259">
        <v>49</v>
      </c>
      <c r="AS99" s="259">
        <v>92</v>
      </c>
      <c r="AT99" s="259">
        <v>105</v>
      </c>
      <c r="AU99" s="259">
        <v>88</v>
      </c>
      <c r="AV99" s="259">
        <v>271</v>
      </c>
      <c r="AW99" s="259">
        <v>75</v>
      </c>
      <c r="AX99" s="259">
        <v>0</v>
      </c>
      <c r="AY99" s="259">
        <v>1</v>
      </c>
      <c r="AZ99" s="259">
        <v>20</v>
      </c>
      <c r="BA99" s="259">
        <v>5</v>
      </c>
      <c r="BB99" s="259">
        <v>2</v>
      </c>
      <c r="BC99" s="259">
        <v>157</v>
      </c>
      <c r="BD99" s="259">
        <v>14</v>
      </c>
      <c r="BE99" s="259">
        <v>2</v>
      </c>
      <c r="BF99" s="259">
        <v>0</v>
      </c>
      <c r="BG99" s="259">
        <v>0</v>
      </c>
      <c r="BH99" s="259">
        <v>35</v>
      </c>
      <c r="BI99" s="259">
        <v>0</v>
      </c>
      <c r="BJ99" s="259">
        <v>7</v>
      </c>
      <c r="BK99" s="259">
        <v>4</v>
      </c>
      <c r="BL99" s="259">
        <v>6</v>
      </c>
      <c r="BM99" s="259">
        <v>90</v>
      </c>
      <c r="BN99" s="259">
        <v>20</v>
      </c>
      <c r="BO99" s="259">
        <v>20</v>
      </c>
      <c r="BP99" s="259">
        <v>90</v>
      </c>
      <c r="BQ99" s="259">
        <v>3</v>
      </c>
      <c r="BR99" s="259">
        <v>9</v>
      </c>
      <c r="BS99" s="259">
        <v>17</v>
      </c>
      <c r="BT99" s="259">
        <v>4</v>
      </c>
      <c r="BU99" s="259">
        <v>10</v>
      </c>
      <c r="BV99" s="259">
        <v>12</v>
      </c>
      <c r="BW99" s="259">
        <v>0</v>
      </c>
      <c r="BX99" s="259">
        <v>8</v>
      </c>
      <c r="BY99" s="259">
        <v>37</v>
      </c>
      <c r="BZ99" s="259">
        <v>6</v>
      </c>
      <c r="CA99" s="259">
        <v>14</v>
      </c>
      <c r="CB99" s="259">
        <v>30</v>
      </c>
      <c r="CC99" s="259">
        <v>81</v>
      </c>
      <c r="CD99" s="259">
        <v>17</v>
      </c>
      <c r="CE99" s="259">
        <v>16</v>
      </c>
      <c r="CF99" s="259">
        <v>19</v>
      </c>
      <c r="CG99" s="259">
        <v>0</v>
      </c>
      <c r="CH99" s="259">
        <v>0</v>
      </c>
      <c r="CI99" s="259">
        <v>81</v>
      </c>
      <c r="CJ99" s="259">
        <v>48</v>
      </c>
      <c r="CK99" s="259">
        <v>3</v>
      </c>
      <c r="CL99" s="259">
        <v>202</v>
      </c>
      <c r="CM99" s="259">
        <v>146</v>
      </c>
      <c r="CN99" s="259">
        <v>29</v>
      </c>
      <c r="CO99" s="259">
        <v>0</v>
      </c>
    </row>
    <row r="100" spans="1:93" ht="33.75" customHeight="1">
      <c r="A100" s="255" t="s">
        <v>112</v>
      </c>
      <c r="B100" s="255" t="s">
        <v>101</v>
      </c>
      <c r="C100" s="255" t="s">
        <v>102</v>
      </c>
      <c r="D100" s="256">
        <v>989</v>
      </c>
      <c r="E100" s="256">
        <v>6</v>
      </c>
      <c r="F100" s="256">
        <v>79</v>
      </c>
      <c r="G100" s="256">
        <v>33</v>
      </c>
      <c r="H100" s="256">
        <v>0</v>
      </c>
      <c r="I100" s="256">
        <v>0</v>
      </c>
      <c r="J100" s="256">
        <v>0</v>
      </c>
      <c r="K100" s="256">
        <v>0</v>
      </c>
      <c r="L100" s="260">
        <v>5</v>
      </c>
      <c r="M100" s="260" t="s">
        <v>529</v>
      </c>
      <c r="N100" s="260">
        <v>6</v>
      </c>
      <c r="O100" s="260" t="s">
        <v>529</v>
      </c>
      <c r="P100" s="260">
        <v>0</v>
      </c>
      <c r="Q100" s="260">
        <v>8</v>
      </c>
      <c r="R100" s="260">
        <v>8</v>
      </c>
      <c r="S100" s="260">
        <v>15</v>
      </c>
      <c r="T100" s="260">
        <v>10</v>
      </c>
      <c r="U100" s="260">
        <v>2</v>
      </c>
      <c r="V100" s="260">
        <v>3</v>
      </c>
      <c r="W100" s="260">
        <v>0</v>
      </c>
      <c r="X100" s="260">
        <v>0</v>
      </c>
      <c r="Y100" s="260">
        <v>0</v>
      </c>
      <c r="Z100" s="260">
        <v>4</v>
      </c>
      <c r="AA100" s="260">
        <v>6</v>
      </c>
      <c r="AB100" s="260">
        <v>0</v>
      </c>
      <c r="AC100" s="260">
        <v>17</v>
      </c>
      <c r="AD100" s="260">
        <v>0</v>
      </c>
      <c r="AE100" s="260">
        <v>1</v>
      </c>
      <c r="AF100" s="260">
        <v>6</v>
      </c>
      <c r="AG100" s="260">
        <v>2</v>
      </c>
      <c r="AH100" s="260">
        <v>0</v>
      </c>
      <c r="AI100" s="260">
        <v>5</v>
      </c>
      <c r="AJ100" s="260">
        <v>7</v>
      </c>
      <c r="AK100" s="260">
        <v>2</v>
      </c>
      <c r="AL100" s="260">
        <v>1</v>
      </c>
      <c r="AM100" s="260">
        <v>1</v>
      </c>
      <c r="AN100" s="260">
        <v>0</v>
      </c>
      <c r="AO100" s="260">
        <v>1</v>
      </c>
      <c r="AP100" s="260">
        <v>0</v>
      </c>
      <c r="AQ100" s="260">
        <v>89</v>
      </c>
      <c r="AR100" s="260">
        <v>20</v>
      </c>
      <c r="AS100" s="260">
        <v>29</v>
      </c>
      <c r="AT100" s="260">
        <v>44</v>
      </c>
      <c r="AU100" s="260">
        <v>21</v>
      </c>
      <c r="AV100" s="260">
        <v>94</v>
      </c>
      <c r="AW100" s="260">
        <v>37</v>
      </c>
      <c r="AX100" s="260">
        <v>0</v>
      </c>
      <c r="AY100" s="260">
        <v>1</v>
      </c>
      <c r="AZ100" s="260">
        <v>4</v>
      </c>
      <c r="BA100" s="260">
        <v>1</v>
      </c>
      <c r="BB100" s="260">
        <v>5</v>
      </c>
      <c r="BC100" s="260">
        <v>61</v>
      </c>
      <c r="BD100" s="260">
        <v>2</v>
      </c>
      <c r="BE100" s="260">
        <v>0</v>
      </c>
      <c r="BF100" s="260">
        <v>0</v>
      </c>
      <c r="BG100" s="260">
        <v>0</v>
      </c>
      <c r="BH100" s="260">
        <v>8</v>
      </c>
      <c r="BI100" s="260">
        <v>1</v>
      </c>
      <c r="BJ100" s="260">
        <v>3</v>
      </c>
      <c r="BK100" s="260">
        <v>3</v>
      </c>
      <c r="BL100" s="260">
        <v>4</v>
      </c>
      <c r="BM100" s="260">
        <v>18</v>
      </c>
      <c r="BN100" s="260">
        <v>7</v>
      </c>
      <c r="BO100" s="260">
        <v>0</v>
      </c>
      <c r="BP100" s="260">
        <v>35</v>
      </c>
      <c r="BQ100" s="260">
        <v>0</v>
      </c>
      <c r="BR100" s="260">
        <v>2</v>
      </c>
      <c r="BS100" s="260">
        <v>3</v>
      </c>
      <c r="BT100" s="260">
        <v>4</v>
      </c>
      <c r="BU100" s="260">
        <v>5</v>
      </c>
      <c r="BV100" s="260">
        <v>2</v>
      </c>
      <c r="BW100" s="260">
        <v>1</v>
      </c>
      <c r="BX100" s="260">
        <v>1</v>
      </c>
      <c r="BY100" s="260">
        <v>16</v>
      </c>
      <c r="BZ100" s="260">
        <v>2</v>
      </c>
      <c r="CA100" s="260">
        <v>10</v>
      </c>
      <c r="CB100" s="260">
        <v>12</v>
      </c>
      <c r="CC100" s="260">
        <v>28</v>
      </c>
      <c r="CD100" s="260">
        <v>6</v>
      </c>
      <c r="CE100" s="260">
        <v>8</v>
      </c>
      <c r="CF100" s="260">
        <v>3</v>
      </c>
      <c r="CG100" s="260">
        <v>2</v>
      </c>
      <c r="CH100" s="260">
        <v>0</v>
      </c>
      <c r="CI100" s="260">
        <v>20</v>
      </c>
      <c r="CJ100" s="260">
        <v>25</v>
      </c>
      <c r="CK100" s="260">
        <v>1</v>
      </c>
      <c r="CL100" s="260">
        <v>69</v>
      </c>
      <c r="CM100" s="260">
        <v>48</v>
      </c>
      <c r="CN100" s="260">
        <v>6</v>
      </c>
      <c r="CO100" s="260">
        <v>0</v>
      </c>
    </row>
    <row r="101" spans="1:93" ht="33.75" customHeight="1">
      <c r="A101" s="257" t="s">
        <v>113</v>
      </c>
      <c r="B101" s="257" t="s">
        <v>101</v>
      </c>
      <c r="C101" s="257" t="s">
        <v>102</v>
      </c>
      <c r="D101" s="258">
        <v>985</v>
      </c>
      <c r="E101" s="258">
        <v>3</v>
      </c>
      <c r="F101" s="258">
        <v>56</v>
      </c>
      <c r="G101" s="258">
        <v>47</v>
      </c>
      <c r="H101" s="258">
        <v>0</v>
      </c>
      <c r="I101" s="258">
        <v>0</v>
      </c>
      <c r="J101" s="258">
        <v>0</v>
      </c>
      <c r="K101" s="258">
        <v>0</v>
      </c>
      <c r="L101" s="259">
        <v>12</v>
      </c>
      <c r="M101" s="259" t="s">
        <v>529</v>
      </c>
      <c r="N101" s="259">
        <v>10</v>
      </c>
      <c r="O101" s="259" t="s">
        <v>529</v>
      </c>
      <c r="P101" s="259">
        <v>0</v>
      </c>
      <c r="Q101" s="259">
        <v>2</v>
      </c>
      <c r="R101" s="259">
        <v>5</v>
      </c>
      <c r="S101" s="259">
        <v>3</v>
      </c>
      <c r="T101" s="259">
        <v>30</v>
      </c>
      <c r="U101" s="259">
        <v>2</v>
      </c>
      <c r="V101" s="259">
        <v>0</v>
      </c>
      <c r="W101" s="259">
        <v>0</v>
      </c>
      <c r="X101" s="259">
        <v>0</v>
      </c>
      <c r="Y101" s="259">
        <v>0</v>
      </c>
      <c r="Z101" s="259">
        <v>6</v>
      </c>
      <c r="AA101" s="259">
        <v>4</v>
      </c>
      <c r="AB101" s="259">
        <v>1</v>
      </c>
      <c r="AC101" s="259">
        <v>41</v>
      </c>
      <c r="AD101" s="259">
        <v>0</v>
      </c>
      <c r="AE101" s="259">
        <v>4</v>
      </c>
      <c r="AF101" s="259">
        <v>6</v>
      </c>
      <c r="AG101" s="259">
        <v>2</v>
      </c>
      <c r="AH101" s="259">
        <v>4</v>
      </c>
      <c r="AI101" s="259">
        <v>4</v>
      </c>
      <c r="AJ101" s="259">
        <v>1</v>
      </c>
      <c r="AK101" s="259">
        <v>9</v>
      </c>
      <c r="AL101" s="259">
        <v>1</v>
      </c>
      <c r="AM101" s="259">
        <v>0</v>
      </c>
      <c r="AN101" s="259">
        <v>0</v>
      </c>
      <c r="AO101" s="259">
        <v>4</v>
      </c>
      <c r="AP101" s="259">
        <v>0</v>
      </c>
      <c r="AQ101" s="259">
        <v>47</v>
      </c>
      <c r="AR101" s="259">
        <v>12</v>
      </c>
      <c r="AS101" s="259">
        <v>41</v>
      </c>
      <c r="AT101" s="259">
        <v>34</v>
      </c>
      <c r="AU101" s="259">
        <v>18</v>
      </c>
      <c r="AV101" s="259">
        <v>107</v>
      </c>
      <c r="AW101" s="259">
        <v>44</v>
      </c>
      <c r="AX101" s="259">
        <v>0</v>
      </c>
      <c r="AY101" s="259">
        <v>0</v>
      </c>
      <c r="AZ101" s="259">
        <v>10</v>
      </c>
      <c r="BA101" s="259">
        <v>4</v>
      </c>
      <c r="BB101" s="259">
        <v>3</v>
      </c>
      <c r="BC101" s="259">
        <v>53</v>
      </c>
      <c r="BD101" s="259">
        <v>3</v>
      </c>
      <c r="BE101" s="259">
        <v>0</v>
      </c>
      <c r="BF101" s="259">
        <v>0</v>
      </c>
      <c r="BG101" s="259">
        <v>0</v>
      </c>
      <c r="BH101" s="259">
        <v>3</v>
      </c>
      <c r="BI101" s="259">
        <v>0</v>
      </c>
      <c r="BJ101" s="259">
        <v>3</v>
      </c>
      <c r="BK101" s="259">
        <v>2</v>
      </c>
      <c r="BL101" s="259">
        <v>2</v>
      </c>
      <c r="BM101" s="259">
        <v>34</v>
      </c>
      <c r="BN101" s="259">
        <v>12</v>
      </c>
      <c r="BO101" s="259">
        <v>1</v>
      </c>
      <c r="BP101" s="259">
        <v>17</v>
      </c>
      <c r="BQ101" s="259">
        <v>2</v>
      </c>
      <c r="BR101" s="259">
        <v>2</v>
      </c>
      <c r="BS101" s="259">
        <v>8</v>
      </c>
      <c r="BT101" s="259">
        <v>0</v>
      </c>
      <c r="BU101" s="259">
        <v>1</v>
      </c>
      <c r="BV101" s="259">
        <v>9</v>
      </c>
      <c r="BW101" s="259">
        <v>2</v>
      </c>
      <c r="BX101" s="259">
        <v>1</v>
      </c>
      <c r="BY101" s="259">
        <v>17</v>
      </c>
      <c r="BZ101" s="259">
        <v>1</v>
      </c>
      <c r="CA101" s="259">
        <v>6</v>
      </c>
      <c r="CB101" s="259">
        <v>9</v>
      </c>
      <c r="CC101" s="259">
        <v>20</v>
      </c>
      <c r="CD101" s="259">
        <v>3</v>
      </c>
      <c r="CE101" s="259">
        <v>9</v>
      </c>
      <c r="CF101" s="259">
        <v>1</v>
      </c>
      <c r="CG101" s="259">
        <v>0</v>
      </c>
      <c r="CH101" s="259">
        <v>0</v>
      </c>
      <c r="CI101" s="259">
        <v>17</v>
      </c>
      <c r="CJ101" s="259">
        <v>21</v>
      </c>
      <c r="CK101" s="259">
        <v>5</v>
      </c>
      <c r="CL101" s="259">
        <v>52</v>
      </c>
      <c r="CM101" s="259">
        <v>69</v>
      </c>
      <c r="CN101" s="259">
        <v>23</v>
      </c>
      <c r="CO101" s="259">
        <v>0</v>
      </c>
    </row>
    <row r="102" spans="1:93" ht="33.75" customHeight="1">
      <c r="A102" s="255" t="s">
        <v>114</v>
      </c>
      <c r="B102" s="255" t="s">
        <v>101</v>
      </c>
      <c r="C102" s="255" t="s">
        <v>102</v>
      </c>
      <c r="D102" s="256">
        <v>1456</v>
      </c>
      <c r="E102" s="256">
        <v>2</v>
      </c>
      <c r="F102" s="256">
        <v>23</v>
      </c>
      <c r="G102" s="256">
        <v>6</v>
      </c>
      <c r="H102" s="256">
        <v>0</v>
      </c>
      <c r="I102" s="256">
        <v>0</v>
      </c>
      <c r="J102" s="256">
        <v>0</v>
      </c>
      <c r="K102" s="256">
        <v>0</v>
      </c>
      <c r="L102" s="260">
        <v>1</v>
      </c>
      <c r="M102" s="260">
        <v>2</v>
      </c>
      <c r="N102" s="260">
        <v>13</v>
      </c>
      <c r="O102" s="260">
        <v>1</v>
      </c>
      <c r="P102" s="260">
        <v>0</v>
      </c>
      <c r="Q102" s="260">
        <v>17</v>
      </c>
      <c r="R102" s="260">
        <v>4</v>
      </c>
      <c r="S102" s="260">
        <v>2</v>
      </c>
      <c r="T102" s="260">
        <v>8</v>
      </c>
      <c r="U102" s="260">
        <v>8</v>
      </c>
      <c r="V102" s="260">
        <v>5</v>
      </c>
      <c r="W102" s="260">
        <v>0</v>
      </c>
      <c r="X102" s="260">
        <v>9</v>
      </c>
      <c r="Y102" s="260">
        <v>0</v>
      </c>
      <c r="Z102" s="260">
        <v>2</v>
      </c>
      <c r="AA102" s="260">
        <v>4</v>
      </c>
      <c r="AB102" s="260">
        <v>7</v>
      </c>
      <c r="AC102" s="260">
        <v>37</v>
      </c>
      <c r="AD102" s="260">
        <v>2</v>
      </c>
      <c r="AE102" s="260">
        <v>3</v>
      </c>
      <c r="AF102" s="260">
        <v>31</v>
      </c>
      <c r="AG102" s="260">
        <v>1</v>
      </c>
      <c r="AH102" s="260">
        <v>2</v>
      </c>
      <c r="AI102" s="260">
        <v>5</v>
      </c>
      <c r="AJ102" s="260">
        <v>9</v>
      </c>
      <c r="AK102" s="260">
        <v>16</v>
      </c>
      <c r="AL102" s="260">
        <v>10</v>
      </c>
      <c r="AM102" s="260">
        <v>0</v>
      </c>
      <c r="AN102" s="260">
        <v>0</v>
      </c>
      <c r="AO102" s="260">
        <v>2</v>
      </c>
      <c r="AP102" s="260">
        <v>0</v>
      </c>
      <c r="AQ102" s="260">
        <v>111</v>
      </c>
      <c r="AR102" s="260">
        <v>27</v>
      </c>
      <c r="AS102" s="260">
        <v>66</v>
      </c>
      <c r="AT102" s="260">
        <v>60</v>
      </c>
      <c r="AU102" s="260">
        <v>83</v>
      </c>
      <c r="AV102" s="260">
        <v>116</v>
      </c>
      <c r="AW102" s="260">
        <v>49</v>
      </c>
      <c r="AX102" s="260">
        <v>0</v>
      </c>
      <c r="AY102" s="260">
        <v>10</v>
      </c>
      <c r="AZ102" s="260">
        <v>8</v>
      </c>
      <c r="BA102" s="260">
        <v>3</v>
      </c>
      <c r="BB102" s="260">
        <v>0</v>
      </c>
      <c r="BC102" s="260">
        <v>87</v>
      </c>
      <c r="BD102" s="260">
        <v>10</v>
      </c>
      <c r="BE102" s="260">
        <v>3</v>
      </c>
      <c r="BF102" s="260">
        <v>0</v>
      </c>
      <c r="BG102" s="260">
        <v>0</v>
      </c>
      <c r="BH102" s="260">
        <v>16</v>
      </c>
      <c r="BI102" s="260">
        <v>1</v>
      </c>
      <c r="BJ102" s="260">
        <v>4</v>
      </c>
      <c r="BK102" s="260">
        <v>0</v>
      </c>
      <c r="BL102" s="260">
        <v>6</v>
      </c>
      <c r="BM102" s="260">
        <v>21</v>
      </c>
      <c r="BN102" s="260">
        <v>6</v>
      </c>
      <c r="BO102" s="260">
        <v>15</v>
      </c>
      <c r="BP102" s="260">
        <v>77</v>
      </c>
      <c r="BQ102" s="260">
        <v>1</v>
      </c>
      <c r="BR102" s="260">
        <v>14</v>
      </c>
      <c r="BS102" s="260">
        <v>23</v>
      </c>
      <c r="BT102" s="260">
        <v>3</v>
      </c>
      <c r="BU102" s="260">
        <v>6</v>
      </c>
      <c r="BV102" s="260">
        <v>5</v>
      </c>
      <c r="BW102" s="260">
        <v>0</v>
      </c>
      <c r="BX102" s="260">
        <v>1</v>
      </c>
      <c r="BY102" s="260">
        <v>27</v>
      </c>
      <c r="BZ102" s="260">
        <v>5</v>
      </c>
      <c r="CA102" s="260">
        <v>24</v>
      </c>
      <c r="CB102" s="260">
        <v>10</v>
      </c>
      <c r="CC102" s="260">
        <v>40</v>
      </c>
      <c r="CD102" s="260">
        <v>1</v>
      </c>
      <c r="CE102" s="260">
        <v>7</v>
      </c>
      <c r="CF102" s="260">
        <v>3</v>
      </c>
      <c r="CG102" s="260">
        <v>0</v>
      </c>
      <c r="CH102" s="260">
        <v>0</v>
      </c>
      <c r="CI102" s="260">
        <v>33</v>
      </c>
      <c r="CJ102" s="260">
        <v>14</v>
      </c>
      <c r="CK102" s="260">
        <v>4</v>
      </c>
      <c r="CL102" s="260">
        <v>94</v>
      </c>
      <c r="CM102" s="260">
        <v>120</v>
      </c>
      <c r="CN102" s="260">
        <v>10</v>
      </c>
      <c r="CO102" s="260">
        <v>0</v>
      </c>
    </row>
    <row r="103" spans="1:93" ht="33.75" customHeight="1">
      <c r="A103" s="257" t="s">
        <v>115</v>
      </c>
      <c r="B103" s="257" t="s">
        <v>101</v>
      </c>
      <c r="C103" s="257" t="s">
        <v>102</v>
      </c>
      <c r="D103" s="258">
        <v>286</v>
      </c>
      <c r="E103" s="258">
        <v>1</v>
      </c>
      <c r="F103" s="258">
        <v>49</v>
      </c>
      <c r="G103" s="258">
        <v>5</v>
      </c>
      <c r="H103" s="258">
        <v>1</v>
      </c>
      <c r="I103" s="258">
        <v>0</v>
      </c>
      <c r="J103" s="258">
        <v>0</v>
      </c>
      <c r="K103" s="258">
        <v>0</v>
      </c>
      <c r="L103" s="259">
        <v>0</v>
      </c>
      <c r="M103" s="259" t="s">
        <v>529</v>
      </c>
      <c r="N103" s="259">
        <v>6</v>
      </c>
      <c r="O103" s="259" t="s">
        <v>529</v>
      </c>
      <c r="P103" s="259">
        <v>0</v>
      </c>
      <c r="Q103" s="259">
        <v>0</v>
      </c>
      <c r="R103" s="259">
        <v>1</v>
      </c>
      <c r="S103" s="259">
        <v>1</v>
      </c>
      <c r="T103" s="259">
        <v>9</v>
      </c>
      <c r="U103" s="259">
        <v>0</v>
      </c>
      <c r="V103" s="259">
        <v>1</v>
      </c>
      <c r="W103" s="259">
        <v>0</v>
      </c>
      <c r="X103" s="259">
        <v>0</v>
      </c>
      <c r="Y103" s="259">
        <v>0</v>
      </c>
      <c r="Z103" s="259">
        <v>3</v>
      </c>
      <c r="AA103" s="259">
        <v>1</v>
      </c>
      <c r="AB103" s="259">
        <v>0</v>
      </c>
      <c r="AC103" s="259">
        <v>8</v>
      </c>
      <c r="AD103" s="259">
        <v>0</v>
      </c>
      <c r="AE103" s="259">
        <v>0</v>
      </c>
      <c r="AF103" s="259">
        <v>5</v>
      </c>
      <c r="AG103" s="259">
        <v>0</v>
      </c>
      <c r="AH103" s="259">
        <v>2</v>
      </c>
      <c r="AI103" s="259">
        <v>1</v>
      </c>
      <c r="AJ103" s="259">
        <v>1</v>
      </c>
      <c r="AK103" s="259">
        <v>2</v>
      </c>
      <c r="AL103" s="259">
        <v>1</v>
      </c>
      <c r="AM103" s="259">
        <v>0</v>
      </c>
      <c r="AN103" s="259">
        <v>0</v>
      </c>
      <c r="AO103" s="259">
        <v>0</v>
      </c>
      <c r="AP103" s="259">
        <v>1</v>
      </c>
      <c r="AQ103" s="259">
        <v>27</v>
      </c>
      <c r="AR103" s="259">
        <v>10</v>
      </c>
      <c r="AS103" s="259">
        <v>8</v>
      </c>
      <c r="AT103" s="259">
        <v>7</v>
      </c>
      <c r="AU103" s="259">
        <v>2</v>
      </c>
      <c r="AV103" s="259">
        <v>20</v>
      </c>
      <c r="AW103" s="259">
        <v>11</v>
      </c>
      <c r="AX103" s="259">
        <v>0</v>
      </c>
      <c r="AY103" s="259">
        <v>0</v>
      </c>
      <c r="AZ103" s="259">
        <v>0</v>
      </c>
      <c r="BA103" s="259">
        <v>1</v>
      </c>
      <c r="BB103" s="259">
        <v>0</v>
      </c>
      <c r="BC103" s="259">
        <v>15</v>
      </c>
      <c r="BD103" s="259">
        <v>2</v>
      </c>
      <c r="BE103" s="259">
        <v>0</v>
      </c>
      <c r="BF103" s="259">
        <v>0</v>
      </c>
      <c r="BG103" s="259">
        <v>0</v>
      </c>
      <c r="BH103" s="259">
        <v>1</v>
      </c>
      <c r="BI103" s="259">
        <v>0</v>
      </c>
      <c r="BJ103" s="259">
        <v>1</v>
      </c>
      <c r="BK103" s="259">
        <v>0</v>
      </c>
      <c r="BL103" s="259">
        <v>0</v>
      </c>
      <c r="BM103" s="259">
        <v>8</v>
      </c>
      <c r="BN103" s="259">
        <v>2</v>
      </c>
      <c r="BO103" s="259">
        <v>1</v>
      </c>
      <c r="BP103" s="259">
        <v>1</v>
      </c>
      <c r="BQ103" s="259">
        <v>0</v>
      </c>
      <c r="BR103" s="259">
        <v>0</v>
      </c>
      <c r="BS103" s="259">
        <v>1</v>
      </c>
      <c r="BT103" s="259">
        <v>0</v>
      </c>
      <c r="BU103" s="259">
        <v>0</v>
      </c>
      <c r="BV103" s="259">
        <v>2</v>
      </c>
      <c r="BW103" s="259">
        <v>0</v>
      </c>
      <c r="BX103" s="259">
        <v>0</v>
      </c>
      <c r="BY103" s="259">
        <v>2</v>
      </c>
      <c r="BZ103" s="259">
        <v>1</v>
      </c>
      <c r="CA103" s="259">
        <v>1</v>
      </c>
      <c r="CB103" s="259">
        <v>0</v>
      </c>
      <c r="CC103" s="259">
        <v>9</v>
      </c>
      <c r="CD103" s="259">
        <v>1</v>
      </c>
      <c r="CE103" s="259">
        <v>4</v>
      </c>
      <c r="CF103" s="259">
        <v>0</v>
      </c>
      <c r="CG103" s="259">
        <v>1</v>
      </c>
      <c r="CH103" s="259">
        <v>0</v>
      </c>
      <c r="CI103" s="259">
        <v>7</v>
      </c>
      <c r="CJ103" s="259">
        <v>8</v>
      </c>
      <c r="CK103" s="259">
        <v>0</v>
      </c>
      <c r="CL103" s="259">
        <v>19</v>
      </c>
      <c r="CM103" s="259">
        <v>12</v>
      </c>
      <c r="CN103" s="259">
        <v>2</v>
      </c>
      <c r="CO103" s="259">
        <v>0</v>
      </c>
    </row>
    <row r="104" spans="1:93" ht="33.75" customHeight="1">
      <c r="A104" s="255" t="s">
        <v>116</v>
      </c>
      <c r="B104" s="255" t="s">
        <v>101</v>
      </c>
      <c r="C104" s="255" t="s">
        <v>102</v>
      </c>
      <c r="D104" s="256">
        <v>633</v>
      </c>
      <c r="E104" s="256">
        <v>0</v>
      </c>
      <c r="F104" s="256">
        <v>82</v>
      </c>
      <c r="G104" s="256">
        <v>20</v>
      </c>
      <c r="H104" s="256">
        <v>1</v>
      </c>
      <c r="I104" s="256">
        <v>0</v>
      </c>
      <c r="J104" s="256">
        <v>0</v>
      </c>
      <c r="K104" s="256">
        <v>0</v>
      </c>
      <c r="L104" s="260">
        <v>0</v>
      </c>
      <c r="M104" s="260" t="s">
        <v>529</v>
      </c>
      <c r="N104" s="260">
        <v>7</v>
      </c>
      <c r="O104" s="260" t="s">
        <v>529</v>
      </c>
      <c r="P104" s="260">
        <v>0</v>
      </c>
      <c r="Q104" s="260">
        <v>11</v>
      </c>
      <c r="R104" s="260">
        <v>5</v>
      </c>
      <c r="S104" s="260">
        <v>0</v>
      </c>
      <c r="T104" s="260">
        <v>7</v>
      </c>
      <c r="U104" s="260">
        <v>1</v>
      </c>
      <c r="V104" s="260">
        <v>0</v>
      </c>
      <c r="W104" s="260">
        <v>0</v>
      </c>
      <c r="X104" s="260">
        <v>1</v>
      </c>
      <c r="Y104" s="260">
        <v>0</v>
      </c>
      <c r="Z104" s="260">
        <v>3</v>
      </c>
      <c r="AA104" s="260">
        <v>0</v>
      </c>
      <c r="AB104" s="260">
        <v>0</v>
      </c>
      <c r="AC104" s="260">
        <v>9</v>
      </c>
      <c r="AD104" s="260">
        <v>1</v>
      </c>
      <c r="AE104" s="260">
        <v>1</v>
      </c>
      <c r="AF104" s="260">
        <v>5</v>
      </c>
      <c r="AG104" s="260">
        <v>1</v>
      </c>
      <c r="AH104" s="260">
        <v>4</v>
      </c>
      <c r="AI104" s="260">
        <v>2</v>
      </c>
      <c r="AJ104" s="260">
        <v>3</v>
      </c>
      <c r="AK104" s="260">
        <v>10</v>
      </c>
      <c r="AL104" s="260">
        <v>3</v>
      </c>
      <c r="AM104" s="260">
        <v>0</v>
      </c>
      <c r="AN104" s="260">
        <v>1</v>
      </c>
      <c r="AO104" s="260">
        <v>1</v>
      </c>
      <c r="AP104" s="260">
        <v>0</v>
      </c>
      <c r="AQ104" s="260">
        <v>52</v>
      </c>
      <c r="AR104" s="260">
        <v>11</v>
      </c>
      <c r="AS104" s="260">
        <v>12</v>
      </c>
      <c r="AT104" s="260">
        <v>16</v>
      </c>
      <c r="AU104" s="260">
        <v>16</v>
      </c>
      <c r="AV104" s="260">
        <v>67</v>
      </c>
      <c r="AW104" s="260">
        <v>43</v>
      </c>
      <c r="AX104" s="260">
        <v>1</v>
      </c>
      <c r="AY104" s="260">
        <v>0</v>
      </c>
      <c r="AZ104" s="260">
        <v>9</v>
      </c>
      <c r="BA104" s="260">
        <v>2</v>
      </c>
      <c r="BB104" s="260">
        <v>3</v>
      </c>
      <c r="BC104" s="260">
        <v>27</v>
      </c>
      <c r="BD104" s="260">
        <v>1</v>
      </c>
      <c r="BE104" s="260">
        <v>0</v>
      </c>
      <c r="BF104" s="260">
        <v>0</v>
      </c>
      <c r="BG104" s="260">
        <v>0</v>
      </c>
      <c r="BH104" s="260">
        <v>2</v>
      </c>
      <c r="BI104" s="260">
        <v>0</v>
      </c>
      <c r="BJ104" s="260">
        <v>1</v>
      </c>
      <c r="BK104" s="260">
        <v>0</v>
      </c>
      <c r="BL104" s="260">
        <v>3</v>
      </c>
      <c r="BM104" s="260">
        <v>15</v>
      </c>
      <c r="BN104" s="260">
        <v>5</v>
      </c>
      <c r="BO104" s="260">
        <v>1</v>
      </c>
      <c r="BP104" s="260">
        <v>21</v>
      </c>
      <c r="BQ104" s="260">
        <v>3</v>
      </c>
      <c r="BR104" s="260">
        <v>4</v>
      </c>
      <c r="BS104" s="260">
        <v>5</v>
      </c>
      <c r="BT104" s="260">
        <v>1</v>
      </c>
      <c r="BU104" s="260">
        <v>1</v>
      </c>
      <c r="BV104" s="260">
        <v>1</v>
      </c>
      <c r="BW104" s="260">
        <v>3</v>
      </c>
      <c r="BX104" s="260">
        <v>0</v>
      </c>
      <c r="BY104" s="260">
        <v>8</v>
      </c>
      <c r="BZ104" s="260">
        <v>0</v>
      </c>
      <c r="CA104" s="260">
        <v>2</v>
      </c>
      <c r="CB104" s="260">
        <v>8</v>
      </c>
      <c r="CC104" s="260">
        <v>12</v>
      </c>
      <c r="CD104" s="260">
        <v>6</v>
      </c>
      <c r="CE104" s="260">
        <v>3</v>
      </c>
      <c r="CF104" s="260">
        <v>2</v>
      </c>
      <c r="CG104" s="260">
        <v>0</v>
      </c>
      <c r="CH104" s="260">
        <v>0</v>
      </c>
      <c r="CI104" s="260">
        <v>13</v>
      </c>
      <c r="CJ104" s="260">
        <v>19</v>
      </c>
      <c r="CK104" s="260">
        <v>0</v>
      </c>
      <c r="CL104" s="260">
        <v>27</v>
      </c>
      <c r="CM104" s="260">
        <v>25</v>
      </c>
      <c r="CN104" s="260">
        <v>3</v>
      </c>
      <c r="CO104" s="260">
        <v>0</v>
      </c>
    </row>
    <row r="105" spans="1:93" ht="33.75" customHeight="1">
      <c r="A105" s="257" t="s">
        <v>117</v>
      </c>
      <c r="B105" s="257" t="s">
        <v>101</v>
      </c>
      <c r="C105" s="257" t="s">
        <v>102</v>
      </c>
      <c r="D105" s="258">
        <v>481</v>
      </c>
      <c r="E105" s="258">
        <v>6</v>
      </c>
      <c r="F105" s="258">
        <v>66</v>
      </c>
      <c r="G105" s="258">
        <v>8</v>
      </c>
      <c r="H105" s="258">
        <v>1</v>
      </c>
      <c r="I105" s="258">
        <v>0</v>
      </c>
      <c r="J105" s="258">
        <v>0</v>
      </c>
      <c r="K105" s="258">
        <v>0</v>
      </c>
      <c r="L105" s="259">
        <v>2</v>
      </c>
      <c r="M105" s="259" t="s">
        <v>529</v>
      </c>
      <c r="N105" s="259">
        <v>7</v>
      </c>
      <c r="O105" s="259" t="s">
        <v>529</v>
      </c>
      <c r="P105" s="259">
        <v>0</v>
      </c>
      <c r="Q105" s="259">
        <v>2</v>
      </c>
      <c r="R105" s="259">
        <v>3</v>
      </c>
      <c r="S105" s="259">
        <v>1</v>
      </c>
      <c r="T105" s="259">
        <v>14</v>
      </c>
      <c r="U105" s="259">
        <v>2</v>
      </c>
      <c r="V105" s="259">
        <v>0</v>
      </c>
      <c r="W105" s="259">
        <v>0</v>
      </c>
      <c r="X105" s="259">
        <v>1</v>
      </c>
      <c r="Y105" s="259">
        <v>0</v>
      </c>
      <c r="Z105" s="259">
        <v>0</v>
      </c>
      <c r="AA105" s="259">
        <v>2</v>
      </c>
      <c r="AB105" s="259">
        <v>1</v>
      </c>
      <c r="AC105" s="259">
        <v>14</v>
      </c>
      <c r="AD105" s="259">
        <v>1</v>
      </c>
      <c r="AE105" s="259">
        <v>0</v>
      </c>
      <c r="AF105" s="259">
        <v>5</v>
      </c>
      <c r="AG105" s="259">
        <v>0</v>
      </c>
      <c r="AH105" s="259">
        <v>0</v>
      </c>
      <c r="AI105" s="259">
        <v>1</v>
      </c>
      <c r="AJ105" s="259">
        <v>0</v>
      </c>
      <c r="AK105" s="259">
        <v>6</v>
      </c>
      <c r="AL105" s="259">
        <v>0</v>
      </c>
      <c r="AM105" s="259">
        <v>0</v>
      </c>
      <c r="AN105" s="259">
        <v>0</v>
      </c>
      <c r="AO105" s="259">
        <v>0</v>
      </c>
      <c r="AP105" s="259">
        <v>0</v>
      </c>
      <c r="AQ105" s="259">
        <v>19</v>
      </c>
      <c r="AR105" s="259">
        <v>8</v>
      </c>
      <c r="AS105" s="259">
        <v>14</v>
      </c>
      <c r="AT105" s="259">
        <v>14</v>
      </c>
      <c r="AU105" s="259">
        <v>8</v>
      </c>
      <c r="AV105" s="259">
        <v>45</v>
      </c>
      <c r="AW105" s="259">
        <v>15</v>
      </c>
      <c r="AX105" s="259">
        <v>0</v>
      </c>
      <c r="AY105" s="259">
        <v>0</v>
      </c>
      <c r="AZ105" s="259">
        <v>2</v>
      </c>
      <c r="BA105" s="259">
        <v>2</v>
      </c>
      <c r="BB105" s="259">
        <v>4</v>
      </c>
      <c r="BC105" s="259">
        <v>35</v>
      </c>
      <c r="BD105" s="259">
        <v>3</v>
      </c>
      <c r="BE105" s="259">
        <v>0</v>
      </c>
      <c r="BF105" s="259">
        <v>0</v>
      </c>
      <c r="BG105" s="259">
        <v>2</v>
      </c>
      <c r="BH105" s="259">
        <v>1</v>
      </c>
      <c r="BI105" s="259">
        <v>0</v>
      </c>
      <c r="BJ105" s="259">
        <v>1</v>
      </c>
      <c r="BK105" s="259">
        <v>0</v>
      </c>
      <c r="BL105" s="259">
        <v>1</v>
      </c>
      <c r="BM105" s="259">
        <v>17</v>
      </c>
      <c r="BN105" s="259">
        <v>2</v>
      </c>
      <c r="BO105" s="259">
        <v>1</v>
      </c>
      <c r="BP105" s="259">
        <v>4</v>
      </c>
      <c r="BQ105" s="259">
        <v>0</v>
      </c>
      <c r="BR105" s="259">
        <v>0</v>
      </c>
      <c r="BS105" s="259">
        <v>1</v>
      </c>
      <c r="BT105" s="259">
        <v>0</v>
      </c>
      <c r="BU105" s="259">
        <v>1</v>
      </c>
      <c r="BV105" s="259">
        <v>1</v>
      </c>
      <c r="BW105" s="259">
        <v>2</v>
      </c>
      <c r="BX105" s="259">
        <v>0</v>
      </c>
      <c r="BY105" s="259">
        <v>17</v>
      </c>
      <c r="BZ105" s="259">
        <v>0</v>
      </c>
      <c r="CA105" s="259">
        <v>4</v>
      </c>
      <c r="CB105" s="259">
        <v>4</v>
      </c>
      <c r="CC105" s="259">
        <v>8</v>
      </c>
      <c r="CD105" s="259">
        <v>2</v>
      </c>
      <c r="CE105" s="259">
        <v>6</v>
      </c>
      <c r="CF105" s="259">
        <v>2</v>
      </c>
      <c r="CG105" s="259">
        <v>0</v>
      </c>
      <c r="CH105" s="259">
        <v>0</v>
      </c>
      <c r="CI105" s="259">
        <v>7</v>
      </c>
      <c r="CJ105" s="259">
        <v>20</v>
      </c>
      <c r="CK105" s="259">
        <v>1</v>
      </c>
      <c r="CL105" s="259">
        <v>35</v>
      </c>
      <c r="CM105" s="259">
        <v>26</v>
      </c>
      <c r="CN105" s="259">
        <v>3</v>
      </c>
      <c r="CO105" s="259">
        <v>0</v>
      </c>
    </row>
    <row r="106" spans="1:93" ht="33.75" customHeight="1">
      <c r="A106" s="255" t="s">
        <v>118</v>
      </c>
      <c r="B106" s="255" t="s">
        <v>101</v>
      </c>
      <c r="C106" s="255" t="s">
        <v>102</v>
      </c>
      <c r="D106" s="256">
        <v>2754</v>
      </c>
      <c r="E106" s="256">
        <v>12</v>
      </c>
      <c r="F106" s="256">
        <v>237</v>
      </c>
      <c r="G106" s="256">
        <v>43</v>
      </c>
      <c r="H106" s="256">
        <v>3</v>
      </c>
      <c r="I106" s="256">
        <v>0</v>
      </c>
      <c r="J106" s="256">
        <v>0</v>
      </c>
      <c r="K106" s="256">
        <v>1</v>
      </c>
      <c r="L106" s="260">
        <v>3</v>
      </c>
      <c r="M106" s="260" t="s">
        <v>529</v>
      </c>
      <c r="N106" s="260">
        <v>50</v>
      </c>
      <c r="O106" s="260">
        <v>1</v>
      </c>
      <c r="P106" s="260">
        <v>0</v>
      </c>
      <c r="Q106" s="260">
        <v>27</v>
      </c>
      <c r="R106" s="260">
        <v>21</v>
      </c>
      <c r="S106" s="260">
        <v>30</v>
      </c>
      <c r="T106" s="260">
        <v>39</v>
      </c>
      <c r="U106" s="260">
        <v>1</v>
      </c>
      <c r="V106" s="260">
        <v>2</v>
      </c>
      <c r="W106" s="260">
        <v>0</v>
      </c>
      <c r="X106" s="260">
        <v>4</v>
      </c>
      <c r="Y106" s="260">
        <v>0</v>
      </c>
      <c r="Z106" s="260">
        <v>19</v>
      </c>
      <c r="AA106" s="260">
        <v>12</v>
      </c>
      <c r="AB106" s="260">
        <v>1</v>
      </c>
      <c r="AC106" s="260">
        <v>70</v>
      </c>
      <c r="AD106" s="260">
        <v>5</v>
      </c>
      <c r="AE106" s="260">
        <v>2</v>
      </c>
      <c r="AF106" s="260">
        <v>10</v>
      </c>
      <c r="AG106" s="260">
        <v>4</v>
      </c>
      <c r="AH106" s="260">
        <v>3</v>
      </c>
      <c r="AI106" s="260">
        <v>17</v>
      </c>
      <c r="AJ106" s="260">
        <v>6</v>
      </c>
      <c r="AK106" s="260">
        <v>20</v>
      </c>
      <c r="AL106" s="260">
        <v>17</v>
      </c>
      <c r="AM106" s="260">
        <v>0</v>
      </c>
      <c r="AN106" s="260">
        <v>1</v>
      </c>
      <c r="AO106" s="260">
        <v>9</v>
      </c>
      <c r="AP106" s="260">
        <v>2</v>
      </c>
      <c r="AQ106" s="260">
        <v>178</v>
      </c>
      <c r="AR106" s="260">
        <v>50</v>
      </c>
      <c r="AS106" s="260">
        <v>48</v>
      </c>
      <c r="AT106" s="260">
        <v>85</v>
      </c>
      <c r="AU106" s="260">
        <v>45</v>
      </c>
      <c r="AV106" s="260">
        <v>274</v>
      </c>
      <c r="AW106" s="260">
        <v>114</v>
      </c>
      <c r="AX106" s="260">
        <v>0</v>
      </c>
      <c r="AY106" s="260">
        <v>1</v>
      </c>
      <c r="AZ106" s="260">
        <v>20</v>
      </c>
      <c r="BA106" s="260">
        <v>5</v>
      </c>
      <c r="BB106" s="260">
        <v>9</v>
      </c>
      <c r="BC106" s="260">
        <v>160</v>
      </c>
      <c r="BD106" s="260">
        <v>12</v>
      </c>
      <c r="BE106" s="260">
        <v>0</v>
      </c>
      <c r="BF106" s="260">
        <v>1</v>
      </c>
      <c r="BG106" s="260">
        <v>1</v>
      </c>
      <c r="BH106" s="260">
        <v>16</v>
      </c>
      <c r="BI106" s="260">
        <v>1</v>
      </c>
      <c r="BJ106" s="260">
        <v>8</v>
      </c>
      <c r="BK106" s="260">
        <v>7</v>
      </c>
      <c r="BL106" s="260">
        <v>4</v>
      </c>
      <c r="BM106" s="260">
        <v>51</v>
      </c>
      <c r="BN106" s="260">
        <v>14</v>
      </c>
      <c r="BO106" s="260">
        <v>9</v>
      </c>
      <c r="BP106" s="260">
        <v>65</v>
      </c>
      <c r="BQ106" s="260">
        <v>4</v>
      </c>
      <c r="BR106" s="260">
        <v>10</v>
      </c>
      <c r="BS106" s="260">
        <v>19</v>
      </c>
      <c r="BT106" s="260">
        <v>3</v>
      </c>
      <c r="BU106" s="260">
        <v>1</v>
      </c>
      <c r="BV106" s="260">
        <v>2</v>
      </c>
      <c r="BW106" s="260">
        <v>4</v>
      </c>
      <c r="BX106" s="260">
        <v>3</v>
      </c>
      <c r="BY106" s="260">
        <v>35</v>
      </c>
      <c r="BZ106" s="260">
        <v>12</v>
      </c>
      <c r="CA106" s="260">
        <v>23</v>
      </c>
      <c r="CB106" s="260">
        <v>12</v>
      </c>
      <c r="CC106" s="260">
        <v>66</v>
      </c>
      <c r="CD106" s="260">
        <v>15</v>
      </c>
      <c r="CE106" s="260">
        <v>16</v>
      </c>
      <c r="CF106" s="260">
        <v>12</v>
      </c>
      <c r="CG106" s="260">
        <v>4</v>
      </c>
      <c r="CH106" s="260">
        <v>0</v>
      </c>
      <c r="CI106" s="260">
        <v>73</v>
      </c>
      <c r="CJ106" s="260">
        <v>92</v>
      </c>
      <c r="CK106" s="260">
        <v>8</v>
      </c>
      <c r="CL106" s="260">
        <v>243</v>
      </c>
      <c r="CM106" s="260">
        <v>220</v>
      </c>
      <c r="CN106" s="260">
        <v>27</v>
      </c>
      <c r="CO106" s="260">
        <v>0</v>
      </c>
    </row>
    <row r="107" spans="1:93" ht="33.75" customHeight="1">
      <c r="A107" s="257" t="s">
        <v>119</v>
      </c>
      <c r="B107" s="257" t="s">
        <v>101</v>
      </c>
      <c r="C107" s="257" t="s">
        <v>102</v>
      </c>
      <c r="D107" s="258">
        <v>22291</v>
      </c>
      <c r="E107" s="258">
        <v>123</v>
      </c>
      <c r="F107" s="258">
        <v>79</v>
      </c>
      <c r="G107" s="258">
        <v>42</v>
      </c>
      <c r="H107" s="258">
        <v>4</v>
      </c>
      <c r="I107" s="258">
        <v>0</v>
      </c>
      <c r="J107" s="258">
        <v>1</v>
      </c>
      <c r="K107" s="258">
        <v>0</v>
      </c>
      <c r="L107" s="259">
        <v>8</v>
      </c>
      <c r="M107" s="259">
        <v>1</v>
      </c>
      <c r="N107" s="259">
        <v>110</v>
      </c>
      <c r="O107" s="259">
        <v>7</v>
      </c>
      <c r="P107" s="259">
        <v>0</v>
      </c>
      <c r="Q107" s="259">
        <v>154</v>
      </c>
      <c r="R107" s="259">
        <v>132</v>
      </c>
      <c r="S107" s="259">
        <v>34</v>
      </c>
      <c r="T107" s="259">
        <v>68</v>
      </c>
      <c r="U107" s="259">
        <v>26</v>
      </c>
      <c r="V107" s="259">
        <v>57</v>
      </c>
      <c r="W107" s="259">
        <v>1</v>
      </c>
      <c r="X107" s="259">
        <v>37</v>
      </c>
      <c r="Y107" s="259">
        <v>3</v>
      </c>
      <c r="Z107" s="259">
        <v>47</v>
      </c>
      <c r="AA107" s="259">
        <v>44</v>
      </c>
      <c r="AB107" s="259">
        <v>12</v>
      </c>
      <c r="AC107" s="259">
        <v>333</v>
      </c>
      <c r="AD107" s="259">
        <v>73</v>
      </c>
      <c r="AE107" s="259">
        <v>95</v>
      </c>
      <c r="AF107" s="259">
        <v>160</v>
      </c>
      <c r="AG107" s="259">
        <v>11</v>
      </c>
      <c r="AH107" s="259">
        <v>15</v>
      </c>
      <c r="AI107" s="259">
        <v>83</v>
      </c>
      <c r="AJ107" s="259">
        <v>70</v>
      </c>
      <c r="AK107" s="259">
        <v>106</v>
      </c>
      <c r="AL107" s="259">
        <v>75</v>
      </c>
      <c r="AM107" s="259">
        <v>6</v>
      </c>
      <c r="AN107" s="259">
        <v>4</v>
      </c>
      <c r="AO107" s="259">
        <v>40</v>
      </c>
      <c r="AP107" s="259">
        <v>2</v>
      </c>
      <c r="AQ107" s="259">
        <v>1176</v>
      </c>
      <c r="AR107" s="259">
        <v>190</v>
      </c>
      <c r="AS107" s="259">
        <v>412</v>
      </c>
      <c r="AT107" s="259">
        <v>585</v>
      </c>
      <c r="AU107" s="259">
        <v>918</v>
      </c>
      <c r="AV107" s="259">
        <v>2464</v>
      </c>
      <c r="AW107" s="259">
        <v>450</v>
      </c>
      <c r="AX107" s="259">
        <v>12</v>
      </c>
      <c r="AY107" s="259">
        <v>5</v>
      </c>
      <c r="AZ107" s="259">
        <v>165</v>
      </c>
      <c r="BA107" s="259">
        <v>52</v>
      </c>
      <c r="BB107" s="259">
        <v>36</v>
      </c>
      <c r="BC107" s="259">
        <v>2054</v>
      </c>
      <c r="BD107" s="259">
        <v>183</v>
      </c>
      <c r="BE107" s="259">
        <v>91</v>
      </c>
      <c r="BF107" s="259">
        <v>7</v>
      </c>
      <c r="BG107" s="259">
        <v>29</v>
      </c>
      <c r="BH107" s="259">
        <v>836</v>
      </c>
      <c r="BI107" s="259">
        <v>74</v>
      </c>
      <c r="BJ107" s="259">
        <v>53</v>
      </c>
      <c r="BK107" s="259">
        <v>29</v>
      </c>
      <c r="BL107" s="259">
        <v>52</v>
      </c>
      <c r="BM107" s="259">
        <v>565</v>
      </c>
      <c r="BN107" s="259">
        <v>154</v>
      </c>
      <c r="BO107" s="259">
        <v>283</v>
      </c>
      <c r="BP107" s="259">
        <v>1523</v>
      </c>
      <c r="BQ107" s="259">
        <v>132</v>
      </c>
      <c r="BR107" s="259">
        <v>188</v>
      </c>
      <c r="BS107" s="259">
        <v>328</v>
      </c>
      <c r="BT107" s="259">
        <v>17</v>
      </c>
      <c r="BU107" s="259">
        <v>59</v>
      </c>
      <c r="BV107" s="259">
        <v>217</v>
      </c>
      <c r="BW107" s="259">
        <v>30</v>
      </c>
      <c r="BX107" s="259">
        <v>32</v>
      </c>
      <c r="BY107" s="259">
        <v>200</v>
      </c>
      <c r="BZ107" s="259">
        <v>151</v>
      </c>
      <c r="CA107" s="259">
        <v>110</v>
      </c>
      <c r="CB107" s="259">
        <v>370</v>
      </c>
      <c r="CC107" s="259">
        <v>879</v>
      </c>
      <c r="CD107" s="259">
        <v>67</v>
      </c>
      <c r="CE107" s="259">
        <v>180</v>
      </c>
      <c r="CF107" s="259">
        <v>174</v>
      </c>
      <c r="CG107" s="259">
        <v>6</v>
      </c>
      <c r="CH107" s="259">
        <v>0</v>
      </c>
      <c r="CI107" s="259">
        <v>656</v>
      </c>
      <c r="CJ107" s="259">
        <v>487</v>
      </c>
      <c r="CK107" s="259">
        <v>59</v>
      </c>
      <c r="CL107" s="259">
        <v>2077</v>
      </c>
      <c r="CM107" s="259">
        <v>1269</v>
      </c>
      <c r="CN107" s="259">
        <v>134</v>
      </c>
      <c r="CO107" s="259">
        <v>8</v>
      </c>
    </row>
    <row r="108" spans="1:93" ht="33.75" customHeight="1">
      <c r="A108" s="255" t="s">
        <v>120</v>
      </c>
      <c r="B108" s="255" t="s">
        <v>101</v>
      </c>
      <c r="C108" s="255" t="s">
        <v>102</v>
      </c>
      <c r="D108" s="256">
        <v>501</v>
      </c>
      <c r="E108" s="256">
        <v>11</v>
      </c>
      <c r="F108" s="256">
        <v>47</v>
      </c>
      <c r="G108" s="256">
        <v>9</v>
      </c>
      <c r="H108" s="256">
        <v>0</v>
      </c>
      <c r="I108" s="256">
        <v>0</v>
      </c>
      <c r="J108" s="256">
        <v>0</v>
      </c>
      <c r="K108" s="256">
        <v>0</v>
      </c>
      <c r="L108" s="260">
        <v>0</v>
      </c>
      <c r="M108" s="260" t="s">
        <v>529</v>
      </c>
      <c r="N108" s="260">
        <v>2</v>
      </c>
      <c r="O108" s="260" t="s">
        <v>529</v>
      </c>
      <c r="P108" s="260">
        <v>0</v>
      </c>
      <c r="Q108" s="260">
        <v>3</v>
      </c>
      <c r="R108" s="260">
        <v>2</v>
      </c>
      <c r="S108" s="260">
        <v>0</v>
      </c>
      <c r="T108" s="260">
        <v>15</v>
      </c>
      <c r="U108" s="260">
        <v>2</v>
      </c>
      <c r="V108" s="260">
        <v>0</v>
      </c>
      <c r="W108" s="260">
        <v>0</v>
      </c>
      <c r="X108" s="260">
        <v>3</v>
      </c>
      <c r="Y108" s="260">
        <v>0</v>
      </c>
      <c r="Z108" s="260">
        <v>0</v>
      </c>
      <c r="AA108" s="260">
        <v>11</v>
      </c>
      <c r="AB108" s="260">
        <v>1</v>
      </c>
      <c r="AC108" s="260">
        <v>20</v>
      </c>
      <c r="AD108" s="260">
        <v>0</v>
      </c>
      <c r="AE108" s="260">
        <v>0</v>
      </c>
      <c r="AF108" s="260">
        <v>6</v>
      </c>
      <c r="AG108" s="260">
        <v>0</v>
      </c>
      <c r="AH108" s="260">
        <v>0</v>
      </c>
      <c r="AI108" s="260">
        <v>2</v>
      </c>
      <c r="AJ108" s="260">
        <v>3</v>
      </c>
      <c r="AK108" s="260">
        <v>6</v>
      </c>
      <c r="AL108" s="260">
        <v>4</v>
      </c>
      <c r="AM108" s="260">
        <v>0</v>
      </c>
      <c r="AN108" s="260">
        <v>0</v>
      </c>
      <c r="AO108" s="260">
        <v>7</v>
      </c>
      <c r="AP108" s="260">
        <v>0</v>
      </c>
      <c r="AQ108" s="260">
        <v>27</v>
      </c>
      <c r="AR108" s="260">
        <v>5</v>
      </c>
      <c r="AS108" s="260">
        <v>11</v>
      </c>
      <c r="AT108" s="260">
        <v>18</v>
      </c>
      <c r="AU108" s="260">
        <v>6</v>
      </c>
      <c r="AV108" s="260">
        <v>54</v>
      </c>
      <c r="AW108" s="260">
        <v>18</v>
      </c>
      <c r="AX108" s="260">
        <v>0</v>
      </c>
      <c r="AY108" s="260">
        <v>0</v>
      </c>
      <c r="AZ108" s="260">
        <v>5</v>
      </c>
      <c r="BA108" s="260">
        <v>1</v>
      </c>
      <c r="BB108" s="260">
        <v>2</v>
      </c>
      <c r="BC108" s="260">
        <v>41</v>
      </c>
      <c r="BD108" s="260">
        <v>2</v>
      </c>
      <c r="BE108" s="260">
        <v>0</v>
      </c>
      <c r="BF108" s="260">
        <v>0</v>
      </c>
      <c r="BG108" s="260">
        <v>0</v>
      </c>
      <c r="BH108" s="260">
        <v>0</v>
      </c>
      <c r="BI108" s="260">
        <v>0</v>
      </c>
      <c r="BJ108" s="260">
        <v>2</v>
      </c>
      <c r="BK108" s="260">
        <v>0</v>
      </c>
      <c r="BL108" s="260">
        <v>1</v>
      </c>
      <c r="BM108" s="260">
        <v>9</v>
      </c>
      <c r="BN108" s="260">
        <v>1</v>
      </c>
      <c r="BO108" s="260">
        <v>1</v>
      </c>
      <c r="BP108" s="260">
        <v>16</v>
      </c>
      <c r="BQ108" s="260">
        <v>0</v>
      </c>
      <c r="BR108" s="260">
        <v>0</v>
      </c>
      <c r="BS108" s="260">
        <v>2</v>
      </c>
      <c r="BT108" s="260">
        <v>0</v>
      </c>
      <c r="BU108" s="260">
        <v>2</v>
      </c>
      <c r="BV108" s="260">
        <v>1</v>
      </c>
      <c r="BW108" s="260">
        <v>0</v>
      </c>
      <c r="BX108" s="260">
        <v>0</v>
      </c>
      <c r="BY108" s="260">
        <v>6</v>
      </c>
      <c r="BZ108" s="260">
        <v>1</v>
      </c>
      <c r="CA108" s="260">
        <v>11</v>
      </c>
      <c r="CB108" s="260">
        <v>1</v>
      </c>
      <c r="CC108" s="260">
        <v>11</v>
      </c>
      <c r="CD108" s="260">
        <v>3</v>
      </c>
      <c r="CE108" s="260">
        <v>4</v>
      </c>
      <c r="CF108" s="260">
        <v>2</v>
      </c>
      <c r="CG108" s="260">
        <v>0</v>
      </c>
      <c r="CH108" s="260">
        <v>0</v>
      </c>
      <c r="CI108" s="260">
        <v>19</v>
      </c>
      <c r="CJ108" s="260">
        <v>14</v>
      </c>
      <c r="CK108" s="260">
        <v>1</v>
      </c>
      <c r="CL108" s="260">
        <v>33</v>
      </c>
      <c r="CM108" s="260">
        <v>13</v>
      </c>
      <c r="CN108" s="260">
        <v>3</v>
      </c>
      <c r="CO108" s="260">
        <v>0</v>
      </c>
    </row>
    <row r="109" spans="1:93" ht="33.75" customHeight="1">
      <c r="A109" s="257" t="s">
        <v>121</v>
      </c>
      <c r="B109" s="257" t="s">
        <v>101</v>
      </c>
      <c r="C109" s="257" t="s">
        <v>102</v>
      </c>
      <c r="D109" s="258">
        <v>1746</v>
      </c>
      <c r="E109" s="258">
        <v>10</v>
      </c>
      <c r="F109" s="258">
        <v>49</v>
      </c>
      <c r="G109" s="258">
        <v>13</v>
      </c>
      <c r="H109" s="258">
        <v>2</v>
      </c>
      <c r="I109" s="258">
        <v>0</v>
      </c>
      <c r="J109" s="258">
        <v>0</v>
      </c>
      <c r="K109" s="258">
        <v>0</v>
      </c>
      <c r="L109" s="259">
        <v>0</v>
      </c>
      <c r="M109" s="259" t="s">
        <v>529</v>
      </c>
      <c r="N109" s="259">
        <v>16</v>
      </c>
      <c r="O109" s="259" t="s">
        <v>529</v>
      </c>
      <c r="P109" s="259">
        <v>0</v>
      </c>
      <c r="Q109" s="259">
        <v>9</v>
      </c>
      <c r="R109" s="259">
        <v>4</v>
      </c>
      <c r="S109" s="259">
        <v>1</v>
      </c>
      <c r="T109" s="259">
        <v>12</v>
      </c>
      <c r="U109" s="259">
        <v>14</v>
      </c>
      <c r="V109" s="259">
        <v>5</v>
      </c>
      <c r="W109" s="259">
        <v>0</v>
      </c>
      <c r="X109" s="259">
        <v>7</v>
      </c>
      <c r="Y109" s="259">
        <v>0</v>
      </c>
      <c r="Z109" s="259">
        <v>15</v>
      </c>
      <c r="AA109" s="259">
        <v>7</v>
      </c>
      <c r="AB109" s="259">
        <v>0</v>
      </c>
      <c r="AC109" s="259">
        <v>38</v>
      </c>
      <c r="AD109" s="259">
        <v>0</v>
      </c>
      <c r="AE109" s="259">
        <v>8</v>
      </c>
      <c r="AF109" s="259">
        <v>20</v>
      </c>
      <c r="AG109" s="259">
        <v>3</v>
      </c>
      <c r="AH109" s="259">
        <v>4</v>
      </c>
      <c r="AI109" s="259">
        <v>3</v>
      </c>
      <c r="AJ109" s="259">
        <v>3</v>
      </c>
      <c r="AK109" s="259">
        <v>22</v>
      </c>
      <c r="AL109" s="259">
        <v>9</v>
      </c>
      <c r="AM109" s="259">
        <v>1</v>
      </c>
      <c r="AN109" s="259">
        <v>3</v>
      </c>
      <c r="AO109" s="259">
        <v>4</v>
      </c>
      <c r="AP109" s="259">
        <v>1</v>
      </c>
      <c r="AQ109" s="259">
        <v>130</v>
      </c>
      <c r="AR109" s="259">
        <v>27</v>
      </c>
      <c r="AS109" s="259">
        <v>46</v>
      </c>
      <c r="AT109" s="259">
        <v>62</v>
      </c>
      <c r="AU109" s="259">
        <v>32</v>
      </c>
      <c r="AV109" s="259">
        <v>222</v>
      </c>
      <c r="AW109" s="259">
        <v>56</v>
      </c>
      <c r="AX109" s="259">
        <v>1</v>
      </c>
      <c r="AY109" s="259">
        <v>0</v>
      </c>
      <c r="AZ109" s="259">
        <v>13</v>
      </c>
      <c r="BA109" s="259">
        <v>2</v>
      </c>
      <c r="BB109" s="259">
        <v>5</v>
      </c>
      <c r="BC109" s="259">
        <v>127</v>
      </c>
      <c r="BD109" s="259">
        <v>7</v>
      </c>
      <c r="BE109" s="259">
        <v>4</v>
      </c>
      <c r="BF109" s="259">
        <v>0</v>
      </c>
      <c r="BG109" s="259">
        <v>1</v>
      </c>
      <c r="BH109" s="259">
        <v>14</v>
      </c>
      <c r="BI109" s="259">
        <v>2</v>
      </c>
      <c r="BJ109" s="259">
        <v>5</v>
      </c>
      <c r="BK109" s="259">
        <v>7</v>
      </c>
      <c r="BL109" s="259">
        <v>4</v>
      </c>
      <c r="BM109" s="259">
        <v>35</v>
      </c>
      <c r="BN109" s="259">
        <v>13</v>
      </c>
      <c r="BO109" s="259">
        <v>4</v>
      </c>
      <c r="BP109" s="259">
        <v>50</v>
      </c>
      <c r="BQ109" s="259">
        <v>1</v>
      </c>
      <c r="BR109" s="259">
        <v>3</v>
      </c>
      <c r="BS109" s="259">
        <v>11</v>
      </c>
      <c r="BT109" s="259">
        <v>3</v>
      </c>
      <c r="BU109" s="259">
        <v>4</v>
      </c>
      <c r="BV109" s="259">
        <v>3</v>
      </c>
      <c r="BW109" s="259">
        <v>1</v>
      </c>
      <c r="BX109" s="259">
        <v>3</v>
      </c>
      <c r="BY109" s="259">
        <v>18</v>
      </c>
      <c r="BZ109" s="259">
        <v>2</v>
      </c>
      <c r="CA109" s="259">
        <v>21</v>
      </c>
      <c r="CB109" s="259">
        <v>39</v>
      </c>
      <c r="CC109" s="259">
        <v>77</v>
      </c>
      <c r="CD109" s="259">
        <v>7</v>
      </c>
      <c r="CE109" s="259">
        <v>8</v>
      </c>
      <c r="CF109" s="259">
        <v>6</v>
      </c>
      <c r="CG109" s="259">
        <v>2</v>
      </c>
      <c r="CH109" s="259">
        <v>0</v>
      </c>
      <c r="CI109" s="259">
        <v>71</v>
      </c>
      <c r="CJ109" s="259">
        <v>56</v>
      </c>
      <c r="CK109" s="259">
        <v>3</v>
      </c>
      <c r="CL109" s="259">
        <v>121</v>
      </c>
      <c r="CM109" s="259">
        <v>119</v>
      </c>
      <c r="CN109" s="259">
        <v>15</v>
      </c>
      <c r="CO109" s="259">
        <v>0</v>
      </c>
    </row>
    <row r="110" spans="1:93" ht="33.75" customHeight="1">
      <c r="A110" s="255" t="s">
        <v>122</v>
      </c>
      <c r="B110" s="255" t="s">
        <v>101</v>
      </c>
      <c r="C110" s="255" t="s">
        <v>102</v>
      </c>
      <c r="D110" s="256">
        <v>330</v>
      </c>
      <c r="E110" s="256">
        <v>2</v>
      </c>
      <c r="F110" s="256">
        <v>35</v>
      </c>
      <c r="G110" s="256">
        <v>9</v>
      </c>
      <c r="H110" s="256">
        <v>1</v>
      </c>
      <c r="I110" s="256">
        <v>0</v>
      </c>
      <c r="J110" s="256">
        <v>0</v>
      </c>
      <c r="K110" s="256">
        <v>0</v>
      </c>
      <c r="L110" s="260">
        <v>1</v>
      </c>
      <c r="M110" s="260" t="s">
        <v>529</v>
      </c>
      <c r="N110" s="260">
        <v>4</v>
      </c>
      <c r="O110" s="260">
        <v>1</v>
      </c>
      <c r="P110" s="260">
        <v>0</v>
      </c>
      <c r="Q110" s="260">
        <v>0</v>
      </c>
      <c r="R110" s="260">
        <v>1</v>
      </c>
      <c r="S110" s="260">
        <v>0</v>
      </c>
      <c r="T110" s="260">
        <v>3</v>
      </c>
      <c r="U110" s="260">
        <v>0</v>
      </c>
      <c r="V110" s="260">
        <v>0</v>
      </c>
      <c r="W110" s="260">
        <v>0</v>
      </c>
      <c r="X110" s="260">
        <v>0</v>
      </c>
      <c r="Y110" s="260">
        <v>0</v>
      </c>
      <c r="Z110" s="260">
        <v>1</v>
      </c>
      <c r="AA110" s="260">
        <v>1</v>
      </c>
      <c r="AB110" s="260">
        <v>0</v>
      </c>
      <c r="AC110" s="260">
        <v>6</v>
      </c>
      <c r="AD110" s="260">
        <v>1</v>
      </c>
      <c r="AE110" s="260">
        <v>0</v>
      </c>
      <c r="AF110" s="260">
        <v>1</v>
      </c>
      <c r="AG110" s="260">
        <v>0</v>
      </c>
      <c r="AH110" s="260">
        <v>0</v>
      </c>
      <c r="AI110" s="260">
        <v>2</v>
      </c>
      <c r="AJ110" s="260">
        <v>0</v>
      </c>
      <c r="AK110" s="260">
        <v>4</v>
      </c>
      <c r="AL110" s="260">
        <v>1</v>
      </c>
      <c r="AM110" s="260">
        <v>0</v>
      </c>
      <c r="AN110" s="260">
        <v>0</v>
      </c>
      <c r="AO110" s="260">
        <v>1</v>
      </c>
      <c r="AP110" s="260">
        <v>0</v>
      </c>
      <c r="AQ110" s="260">
        <v>31</v>
      </c>
      <c r="AR110" s="260">
        <v>2</v>
      </c>
      <c r="AS110" s="260">
        <v>8</v>
      </c>
      <c r="AT110" s="260">
        <v>5</v>
      </c>
      <c r="AU110" s="260">
        <v>1</v>
      </c>
      <c r="AV110" s="260">
        <v>31</v>
      </c>
      <c r="AW110" s="260">
        <v>14</v>
      </c>
      <c r="AX110" s="260">
        <v>0</v>
      </c>
      <c r="AY110" s="260">
        <v>0</v>
      </c>
      <c r="AZ110" s="260">
        <v>2</v>
      </c>
      <c r="BA110" s="260">
        <v>0</v>
      </c>
      <c r="BB110" s="260">
        <v>0</v>
      </c>
      <c r="BC110" s="260">
        <v>16</v>
      </c>
      <c r="BD110" s="260">
        <v>1</v>
      </c>
      <c r="BE110" s="260">
        <v>0</v>
      </c>
      <c r="BF110" s="260">
        <v>0</v>
      </c>
      <c r="BG110" s="260">
        <v>0</v>
      </c>
      <c r="BH110" s="260">
        <v>3</v>
      </c>
      <c r="BI110" s="260">
        <v>0</v>
      </c>
      <c r="BJ110" s="260">
        <v>0</v>
      </c>
      <c r="BK110" s="260">
        <v>0</v>
      </c>
      <c r="BL110" s="260">
        <v>0</v>
      </c>
      <c r="BM110" s="260">
        <v>10</v>
      </c>
      <c r="BN110" s="260">
        <v>3</v>
      </c>
      <c r="BO110" s="260">
        <v>3</v>
      </c>
      <c r="BP110" s="260">
        <v>14</v>
      </c>
      <c r="BQ110" s="260">
        <v>3</v>
      </c>
      <c r="BR110" s="260">
        <v>0</v>
      </c>
      <c r="BS110" s="260">
        <v>2</v>
      </c>
      <c r="BT110" s="260">
        <v>4</v>
      </c>
      <c r="BU110" s="260">
        <v>1</v>
      </c>
      <c r="BV110" s="260">
        <v>3</v>
      </c>
      <c r="BW110" s="260">
        <v>0</v>
      </c>
      <c r="BX110" s="260">
        <v>2</v>
      </c>
      <c r="BY110" s="260">
        <v>6</v>
      </c>
      <c r="BZ110" s="260">
        <v>0</v>
      </c>
      <c r="CA110" s="260">
        <v>5</v>
      </c>
      <c r="CB110" s="260">
        <v>0</v>
      </c>
      <c r="CC110" s="260">
        <v>4</v>
      </c>
      <c r="CD110" s="260">
        <v>1</v>
      </c>
      <c r="CE110" s="260">
        <v>5</v>
      </c>
      <c r="CF110" s="260">
        <v>1</v>
      </c>
      <c r="CG110" s="260">
        <v>1</v>
      </c>
      <c r="CH110" s="260">
        <v>0</v>
      </c>
      <c r="CI110" s="260">
        <v>6</v>
      </c>
      <c r="CJ110" s="260">
        <v>14</v>
      </c>
      <c r="CK110" s="260">
        <v>0</v>
      </c>
      <c r="CL110" s="260">
        <v>26</v>
      </c>
      <c r="CM110" s="260">
        <v>25</v>
      </c>
      <c r="CN110" s="260">
        <v>2</v>
      </c>
      <c r="CO110" s="260">
        <v>0</v>
      </c>
    </row>
    <row r="111" spans="1:93" ht="33.75" customHeight="1">
      <c r="A111" s="257" t="s">
        <v>123</v>
      </c>
      <c r="B111" s="257" t="s">
        <v>101</v>
      </c>
      <c r="C111" s="257" t="s">
        <v>102</v>
      </c>
      <c r="D111" s="258">
        <v>1020</v>
      </c>
      <c r="E111" s="258">
        <v>10</v>
      </c>
      <c r="F111" s="258">
        <v>139</v>
      </c>
      <c r="G111" s="258">
        <v>44</v>
      </c>
      <c r="H111" s="258">
        <v>0</v>
      </c>
      <c r="I111" s="258">
        <v>0</v>
      </c>
      <c r="J111" s="258">
        <v>0</v>
      </c>
      <c r="K111" s="258">
        <v>0</v>
      </c>
      <c r="L111" s="259">
        <v>8</v>
      </c>
      <c r="M111" s="259" t="s">
        <v>529</v>
      </c>
      <c r="N111" s="259">
        <v>5</v>
      </c>
      <c r="O111" s="259" t="s">
        <v>529</v>
      </c>
      <c r="P111" s="259">
        <v>0</v>
      </c>
      <c r="Q111" s="259">
        <v>9</v>
      </c>
      <c r="R111" s="259">
        <v>0</v>
      </c>
      <c r="S111" s="259">
        <v>1</v>
      </c>
      <c r="T111" s="259">
        <v>15</v>
      </c>
      <c r="U111" s="259">
        <v>1</v>
      </c>
      <c r="V111" s="259">
        <v>2</v>
      </c>
      <c r="W111" s="259">
        <v>0</v>
      </c>
      <c r="X111" s="259">
        <v>1</v>
      </c>
      <c r="Y111" s="259">
        <v>0</v>
      </c>
      <c r="Z111" s="259">
        <v>7</v>
      </c>
      <c r="AA111" s="259">
        <v>1</v>
      </c>
      <c r="AB111" s="259">
        <v>0</v>
      </c>
      <c r="AC111" s="259">
        <v>32</v>
      </c>
      <c r="AD111" s="259">
        <v>1</v>
      </c>
      <c r="AE111" s="259">
        <v>2</v>
      </c>
      <c r="AF111" s="259">
        <v>1</v>
      </c>
      <c r="AG111" s="259">
        <v>2</v>
      </c>
      <c r="AH111" s="259">
        <v>3</v>
      </c>
      <c r="AI111" s="259">
        <v>1</v>
      </c>
      <c r="AJ111" s="259">
        <v>3</v>
      </c>
      <c r="AK111" s="259">
        <v>9</v>
      </c>
      <c r="AL111" s="259">
        <v>7</v>
      </c>
      <c r="AM111" s="259">
        <v>4</v>
      </c>
      <c r="AN111" s="259">
        <v>0</v>
      </c>
      <c r="AO111" s="259">
        <v>1</v>
      </c>
      <c r="AP111" s="259">
        <v>1</v>
      </c>
      <c r="AQ111" s="259">
        <v>31</v>
      </c>
      <c r="AR111" s="259">
        <v>16</v>
      </c>
      <c r="AS111" s="259">
        <v>39</v>
      </c>
      <c r="AT111" s="259">
        <v>29</v>
      </c>
      <c r="AU111" s="259">
        <v>16</v>
      </c>
      <c r="AV111" s="259">
        <v>110</v>
      </c>
      <c r="AW111" s="259">
        <v>41</v>
      </c>
      <c r="AX111" s="259">
        <v>0</v>
      </c>
      <c r="AY111" s="259">
        <v>0</v>
      </c>
      <c r="AZ111" s="259">
        <v>5</v>
      </c>
      <c r="BA111" s="259">
        <v>3</v>
      </c>
      <c r="BB111" s="259">
        <v>12</v>
      </c>
      <c r="BC111" s="259">
        <v>57</v>
      </c>
      <c r="BD111" s="259">
        <v>4</v>
      </c>
      <c r="BE111" s="259">
        <v>1</v>
      </c>
      <c r="BF111" s="259">
        <v>0</v>
      </c>
      <c r="BG111" s="259">
        <v>0</v>
      </c>
      <c r="BH111" s="259">
        <v>6</v>
      </c>
      <c r="BI111" s="259">
        <v>0</v>
      </c>
      <c r="BJ111" s="259">
        <v>2</v>
      </c>
      <c r="BK111" s="259">
        <v>3</v>
      </c>
      <c r="BL111" s="259">
        <v>2</v>
      </c>
      <c r="BM111" s="259">
        <v>23</v>
      </c>
      <c r="BN111" s="259">
        <v>7</v>
      </c>
      <c r="BO111" s="259">
        <v>5</v>
      </c>
      <c r="BP111" s="259">
        <v>18</v>
      </c>
      <c r="BQ111" s="259">
        <v>1</v>
      </c>
      <c r="BR111" s="259">
        <v>1</v>
      </c>
      <c r="BS111" s="259">
        <v>5</v>
      </c>
      <c r="BT111" s="259">
        <v>1</v>
      </c>
      <c r="BU111" s="259">
        <v>0</v>
      </c>
      <c r="BV111" s="259">
        <v>2</v>
      </c>
      <c r="BW111" s="259">
        <v>0</v>
      </c>
      <c r="BX111" s="259">
        <v>0</v>
      </c>
      <c r="BY111" s="259">
        <v>14</v>
      </c>
      <c r="BZ111" s="259">
        <v>0</v>
      </c>
      <c r="CA111" s="259">
        <v>11</v>
      </c>
      <c r="CB111" s="259">
        <v>12</v>
      </c>
      <c r="CC111" s="259">
        <v>23</v>
      </c>
      <c r="CD111" s="259">
        <v>2</v>
      </c>
      <c r="CE111" s="259">
        <v>9</v>
      </c>
      <c r="CF111" s="259">
        <v>4</v>
      </c>
      <c r="CG111" s="259">
        <v>1</v>
      </c>
      <c r="CH111" s="259">
        <v>0</v>
      </c>
      <c r="CI111" s="259">
        <v>20</v>
      </c>
      <c r="CJ111" s="259">
        <v>28</v>
      </c>
      <c r="CK111" s="259">
        <v>4</v>
      </c>
      <c r="CL111" s="259">
        <v>53</v>
      </c>
      <c r="CM111" s="259">
        <v>82</v>
      </c>
      <c r="CN111" s="259">
        <v>7</v>
      </c>
      <c r="CO111" s="259">
        <v>0</v>
      </c>
    </row>
    <row r="112" spans="1:93" ht="33.75" customHeight="1">
      <c r="A112" s="255" t="s">
        <v>124</v>
      </c>
      <c r="B112" s="255" t="s">
        <v>101</v>
      </c>
      <c r="C112" s="255" t="s">
        <v>102</v>
      </c>
      <c r="D112" s="256">
        <v>2846</v>
      </c>
      <c r="E112" s="256">
        <v>23</v>
      </c>
      <c r="F112" s="256">
        <v>138</v>
      </c>
      <c r="G112" s="256">
        <v>34</v>
      </c>
      <c r="H112" s="256">
        <v>3</v>
      </c>
      <c r="I112" s="256">
        <v>0</v>
      </c>
      <c r="J112" s="256">
        <v>0</v>
      </c>
      <c r="K112" s="256">
        <v>1</v>
      </c>
      <c r="L112" s="260">
        <v>6</v>
      </c>
      <c r="M112" s="260">
        <v>1</v>
      </c>
      <c r="N112" s="260">
        <v>23</v>
      </c>
      <c r="O112" s="260">
        <v>1</v>
      </c>
      <c r="P112" s="260">
        <v>0</v>
      </c>
      <c r="Q112" s="260">
        <v>10</v>
      </c>
      <c r="R112" s="260">
        <v>13</v>
      </c>
      <c r="S112" s="260">
        <v>0</v>
      </c>
      <c r="T112" s="260">
        <v>36</v>
      </c>
      <c r="U112" s="260">
        <v>7</v>
      </c>
      <c r="V112" s="260">
        <v>5</v>
      </c>
      <c r="W112" s="260">
        <v>0</v>
      </c>
      <c r="X112" s="260">
        <v>16</v>
      </c>
      <c r="Y112" s="260">
        <v>0</v>
      </c>
      <c r="Z112" s="260">
        <v>12</v>
      </c>
      <c r="AA112" s="260">
        <v>19</v>
      </c>
      <c r="AB112" s="260">
        <v>1</v>
      </c>
      <c r="AC112" s="260">
        <v>81</v>
      </c>
      <c r="AD112" s="260">
        <v>2</v>
      </c>
      <c r="AE112" s="260">
        <v>9</v>
      </c>
      <c r="AF112" s="260">
        <v>35</v>
      </c>
      <c r="AG112" s="260">
        <v>6</v>
      </c>
      <c r="AH112" s="260">
        <v>1</v>
      </c>
      <c r="AI112" s="260">
        <v>17</v>
      </c>
      <c r="AJ112" s="260">
        <v>3</v>
      </c>
      <c r="AK112" s="260">
        <v>22</v>
      </c>
      <c r="AL112" s="260">
        <v>15</v>
      </c>
      <c r="AM112" s="260">
        <v>3</v>
      </c>
      <c r="AN112" s="260">
        <v>2</v>
      </c>
      <c r="AO112" s="260">
        <v>10</v>
      </c>
      <c r="AP112" s="260">
        <v>1</v>
      </c>
      <c r="AQ112" s="260">
        <v>237</v>
      </c>
      <c r="AR112" s="260">
        <v>52</v>
      </c>
      <c r="AS112" s="260">
        <v>125</v>
      </c>
      <c r="AT112" s="260">
        <v>145</v>
      </c>
      <c r="AU112" s="260">
        <v>72</v>
      </c>
      <c r="AV112" s="260">
        <v>245</v>
      </c>
      <c r="AW112" s="260">
        <v>142</v>
      </c>
      <c r="AX112" s="260">
        <v>1</v>
      </c>
      <c r="AY112" s="260">
        <v>0</v>
      </c>
      <c r="AZ112" s="260">
        <v>12</v>
      </c>
      <c r="BA112" s="260">
        <v>4</v>
      </c>
      <c r="BB112" s="260">
        <v>3</v>
      </c>
      <c r="BC112" s="260">
        <v>156</v>
      </c>
      <c r="BD112" s="260">
        <v>13</v>
      </c>
      <c r="BE112" s="260">
        <v>5</v>
      </c>
      <c r="BF112" s="260">
        <v>1</v>
      </c>
      <c r="BG112" s="260">
        <v>2</v>
      </c>
      <c r="BH112" s="260">
        <v>27</v>
      </c>
      <c r="BI112" s="260">
        <v>6</v>
      </c>
      <c r="BJ112" s="260">
        <v>3</v>
      </c>
      <c r="BK112" s="260">
        <v>1</v>
      </c>
      <c r="BL112" s="260">
        <v>5</v>
      </c>
      <c r="BM112" s="260">
        <v>59</v>
      </c>
      <c r="BN112" s="260">
        <v>11</v>
      </c>
      <c r="BO112" s="260">
        <v>11</v>
      </c>
      <c r="BP112" s="260">
        <v>91</v>
      </c>
      <c r="BQ112" s="260">
        <v>1</v>
      </c>
      <c r="BR112" s="260">
        <v>14</v>
      </c>
      <c r="BS112" s="260">
        <v>15</v>
      </c>
      <c r="BT112" s="260">
        <v>3</v>
      </c>
      <c r="BU112" s="260">
        <v>5</v>
      </c>
      <c r="BV112" s="260">
        <v>6</v>
      </c>
      <c r="BW112" s="260">
        <v>1</v>
      </c>
      <c r="BX112" s="260">
        <v>1</v>
      </c>
      <c r="BY112" s="260">
        <v>43</v>
      </c>
      <c r="BZ112" s="260">
        <v>11</v>
      </c>
      <c r="CA112" s="260">
        <v>11</v>
      </c>
      <c r="CB112" s="260">
        <v>36</v>
      </c>
      <c r="CC112" s="260">
        <v>70</v>
      </c>
      <c r="CD112" s="260">
        <v>7</v>
      </c>
      <c r="CE112" s="260">
        <v>19</v>
      </c>
      <c r="CF112" s="260">
        <v>3</v>
      </c>
      <c r="CG112" s="260">
        <v>0</v>
      </c>
      <c r="CH112" s="260">
        <v>1</v>
      </c>
      <c r="CI112" s="260">
        <v>80</v>
      </c>
      <c r="CJ112" s="260">
        <v>47</v>
      </c>
      <c r="CK112" s="260">
        <v>6</v>
      </c>
      <c r="CL112" s="260">
        <v>186</v>
      </c>
      <c r="CM112" s="260">
        <v>263</v>
      </c>
      <c r="CN112" s="260">
        <v>31</v>
      </c>
      <c r="CO112" s="260">
        <v>1</v>
      </c>
    </row>
    <row r="113" spans="1:93" ht="33.75" customHeight="1">
      <c r="A113" s="257" t="s">
        <v>125</v>
      </c>
      <c r="B113" s="257" t="s">
        <v>88</v>
      </c>
      <c r="C113" s="257" t="s">
        <v>126</v>
      </c>
      <c r="D113" s="258">
        <v>781</v>
      </c>
      <c r="E113" s="258">
        <v>3</v>
      </c>
      <c r="F113" s="258">
        <v>70</v>
      </c>
      <c r="G113" s="258">
        <v>26</v>
      </c>
      <c r="H113" s="258">
        <v>2</v>
      </c>
      <c r="I113" s="258">
        <v>0</v>
      </c>
      <c r="J113" s="258">
        <v>1</v>
      </c>
      <c r="K113" s="258">
        <v>0</v>
      </c>
      <c r="L113" s="259">
        <v>0</v>
      </c>
      <c r="M113" s="259" t="s">
        <v>529</v>
      </c>
      <c r="N113" s="259">
        <v>11</v>
      </c>
      <c r="O113" s="259">
        <v>3</v>
      </c>
      <c r="P113" s="259">
        <v>0</v>
      </c>
      <c r="Q113" s="259">
        <v>5</v>
      </c>
      <c r="R113" s="259">
        <v>0</v>
      </c>
      <c r="S113" s="259">
        <v>0</v>
      </c>
      <c r="T113" s="259">
        <v>14</v>
      </c>
      <c r="U113" s="259">
        <v>0</v>
      </c>
      <c r="V113" s="259">
        <v>0</v>
      </c>
      <c r="W113" s="259">
        <v>0</v>
      </c>
      <c r="X113" s="259">
        <v>1</v>
      </c>
      <c r="Y113" s="259">
        <v>0</v>
      </c>
      <c r="Z113" s="259">
        <v>3</v>
      </c>
      <c r="AA113" s="259">
        <v>3</v>
      </c>
      <c r="AB113" s="259">
        <v>1</v>
      </c>
      <c r="AC113" s="259">
        <v>23</v>
      </c>
      <c r="AD113" s="259">
        <v>2</v>
      </c>
      <c r="AE113" s="259">
        <v>1</v>
      </c>
      <c r="AF113" s="259">
        <v>8</v>
      </c>
      <c r="AG113" s="259">
        <v>1</v>
      </c>
      <c r="AH113" s="259">
        <v>0</v>
      </c>
      <c r="AI113" s="259">
        <v>7</v>
      </c>
      <c r="AJ113" s="259">
        <v>10</v>
      </c>
      <c r="AK113" s="259">
        <v>5</v>
      </c>
      <c r="AL113" s="259">
        <v>4</v>
      </c>
      <c r="AM113" s="259">
        <v>0</v>
      </c>
      <c r="AN113" s="259">
        <v>1</v>
      </c>
      <c r="AO113" s="259">
        <v>8</v>
      </c>
      <c r="AP113" s="259">
        <v>0</v>
      </c>
      <c r="AQ113" s="259">
        <v>63</v>
      </c>
      <c r="AR113" s="259">
        <v>9</v>
      </c>
      <c r="AS113" s="259">
        <v>22</v>
      </c>
      <c r="AT113" s="259">
        <v>21</v>
      </c>
      <c r="AU113" s="259">
        <v>10</v>
      </c>
      <c r="AV113" s="259">
        <v>69</v>
      </c>
      <c r="AW113" s="259">
        <v>16</v>
      </c>
      <c r="AX113" s="259">
        <v>1</v>
      </c>
      <c r="AY113" s="259">
        <v>0</v>
      </c>
      <c r="AZ113" s="259">
        <v>5</v>
      </c>
      <c r="BA113" s="259">
        <v>1</v>
      </c>
      <c r="BB113" s="259">
        <v>10</v>
      </c>
      <c r="BC113" s="259">
        <v>57</v>
      </c>
      <c r="BD113" s="259">
        <v>2</v>
      </c>
      <c r="BE113" s="259">
        <v>0</v>
      </c>
      <c r="BF113" s="259">
        <v>0</v>
      </c>
      <c r="BG113" s="259">
        <v>0</v>
      </c>
      <c r="BH113" s="259">
        <v>7</v>
      </c>
      <c r="BI113" s="259">
        <v>1</v>
      </c>
      <c r="BJ113" s="259">
        <v>4</v>
      </c>
      <c r="BK113" s="259">
        <v>0</v>
      </c>
      <c r="BL113" s="259">
        <v>1</v>
      </c>
      <c r="BM113" s="259">
        <v>22</v>
      </c>
      <c r="BN113" s="259">
        <v>3</v>
      </c>
      <c r="BO113" s="259">
        <v>3</v>
      </c>
      <c r="BP113" s="259">
        <v>20</v>
      </c>
      <c r="BQ113" s="259">
        <v>2</v>
      </c>
      <c r="BR113" s="259">
        <v>2</v>
      </c>
      <c r="BS113" s="259">
        <v>3</v>
      </c>
      <c r="BT113" s="259">
        <v>1</v>
      </c>
      <c r="BU113" s="259">
        <v>3</v>
      </c>
      <c r="BV113" s="259">
        <v>0</v>
      </c>
      <c r="BW113" s="259">
        <v>3</v>
      </c>
      <c r="BX113" s="259">
        <v>0</v>
      </c>
      <c r="BY113" s="259">
        <v>14</v>
      </c>
      <c r="BZ113" s="259">
        <v>2</v>
      </c>
      <c r="CA113" s="259">
        <v>2</v>
      </c>
      <c r="CB113" s="259">
        <v>8</v>
      </c>
      <c r="CC113" s="259">
        <v>13</v>
      </c>
      <c r="CD113" s="259">
        <v>3</v>
      </c>
      <c r="CE113" s="259">
        <v>8</v>
      </c>
      <c r="CF113" s="259">
        <v>1</v>
      </c>
      <c r="CG113" s="259">
        <v>0</v>
      </c>
      <c r="CH113" s="259">
        <v>0</v>
      </c>
      <c r="CI113" s="259">
        <v>20</v>
      </c>
      <c r="CJ113" s="259">
        <v>22</v>
      </c>
      <c r="CK113" s="259">
        <v>4</v>
      </c>
      <c r="CL113" s="259">
        <v>40</v>
      </c>
      <c r="CM113" s="259">
        <v>60</v>
      </c>
      <c r="CN113" s="259">
        <v>10</v>
      </c>
      <c r="CO113" s="259">
        <v>0</v>
      </c>
    </row>
    <row r="114" spans="1:93" ht="33.75" customHeight="1">
      <c r="A114" s="255" t="s">
        <v>127</v>
      </c>
      <c r="B114" s="255" t="s">
        <v>88</v>
      </c>
      <c r="C114" s="255" t="s">
        <v>126</v>
      </c>
      <c r="D114" s="256">
        <v>374</v>
      </c>
      <c r="E114" s="256">
        <v>2</v>
      </c>
      <c r="F114" s="256">
        <v>45</v>
      </c>
      <c r="G114" s="256">
        <v>14</v>
      </c>
      <c r="H114" s="256">
        <v>1</v>
      </c>
      <c r="I114" s="256">
        <v>0</v>
      </c>
      <c r="J114" s="256">
        <v>0</v>
      </c>
      <c r="K114" s="256">
        <v>0</v>
      </c>
      <c r="L114" s="260">
        <v>1</v>
      </c>
      <c r="M114" s="260" t="s">
        <v>529</v>
      </c>
      <c r="N114" s="260">
        <v>4</v>
      </c>
      <c r="O114" s="260" t="s">
        <v>529</v>
      </c>
      <c r="P114" s="260">
        <v>0</v>
      </c>
      <c r="Q114" s="260">
        <v>5</v>
      </c>
      <c r="R114" s="260">
        <v>4</v>
      </c>
      <c r="S114" s="260">
        <v>0</v>
      </c>
      <c r="T114" s="260">
        <v>10</v>
      </c>
      <c r="U114" s="260">
        <v>1</v>
      </c>
      <c r="V114" s="260">
        <v>0</v>
      </c>
      <c r="W114" s="260">
        <v>0</v>
      </c>
      <c r="X114" s="260">
        <v>1</v>
      </c>
      <c r="Y114" s="260">
        <v>0</v>
      </c>
      <c r="Z114" s="260">
        <v>0</v>
      </c>
      <c r="AA114" s="260">
        <v>0</v>
      </c>
      <c r="AB114" s="260">
        <v>0</v>
      </c>
      <c r="AC114" s="260">
        <v>4</v>
      </c>
      <c r="AD114" s="260">
        <v>0</v>
      </c>
      <c r="AE114" s="260">
        <v>1</v>
      </c>
      <c r="AF114" s="260">
        <v>3</v>
      </c>
      <c r="AG114" s="260">
        <v>0</v>
      </c>
      <c r="AH114" s="260">
        <v>0</v>
      </c>
      <c r="AI114" s="260">
        <v>1</v>
      </c>
      <c r="AJ114" s="260">
        <v>0</v>
      </c>
      <c r="AK114" s="260">
        <v>1</v>
      </c>
      <c r="AL114" s="260">
        <v>1</v>
      </c>
      <c r="AM114" s="260">
        <v>1</v>
      </c>
      <c r="AN114" s="260">
        <v>0</v>
      </c>
      <c r="AO114" s="260">
        <v>0</v>
      </c>
      <c r="AP114" s="260">
        <v>0</v>
      </c>
      <c r="AQ114" s="260">
        <v>27</v>
      </c>
      <c r="AR114" s="260">
        <v>3</v>
      </c>
      <c r="AS114" s="260">
        <v>10</v>
      </c>
      <c r="AT114" s="260">
        <v>13</v>
      </c>
      <c r="AU114" s="260">
        <v>6</v>
      </c>
      <c r="AV114" s="260">
        <v>33</v>
      </c>
      <c r="AW114" s="260">
        <v>17</v>
      </c>
      <c r="AX114" s="260">
        <v>0</v>
      </c>
      <c r="AY114" s="260">
        <v>0</v>
      </c>
      <c r="AZ114" s="260">
        <v>4</v>
      </c>
      <c r="BA114" s="260">
        <v>0</v>
      </c>
      <c r="BB114" s="260">
        <v>7</v>
      </c>
      <c r="BC114" s="260">
        <v>21</v>
      </c>
      <c r="BD114" s="260">
        <v>2</v>
      </c>
      <c r="BE114" s="260">
        <v>0</v>
      </c>
      <c r="BF114" s="260">
        <v>0</v>
      </c>
      <c r="BG114" s="260">
        <v>1</v>
      </c>
      <c r="BH114" s="260">
        <v>2</v>
      </c>
      <c r="BI114" s="260">
        <v>0</v>
      </c>
      <c r="BJ114" s="260">
        <v>3</v>
      </c>
      <c r="BK114" s="260">
        <v>0</v>
      </c>
      <c r="BL114" s="260">
        <v>1</v>
      </c>
      <c r="BM114" s="260">
        <v>9</v>
      </c>
      <c r="BN114" s="260">
        <v>7</v>
      </c>
      <c r="BO114" s="260">
        <v>0</v>
      </c>
      <c r="BP114" s="260">
        <v>6</v>
      </c>
      <c r="BQ114" s="260">
        <v>0</v>
      </c>
      <c r="BR114" s="260">
        <v>2</v>
      </c>
      <c r="BS114" s="260">
        <v>2</v>
      </c>
      <c r="BT114" s="260">
        <v>4</v>
      </c>
      <c r="BU114" s="260">
        <v>0</v>
      </c>
      <c r="BV114" s="260">
        <v>0</v>
      </c>
      <c r="BW114" s="260">
        <v>1</v>
      </c>
      <c r="BX114" s="260">
        <v>0</v>
      </c>
      <c r="BY114" s="260">
        <v>3</v>
      </c>
      <c r="BZ114" s="260">
        <v>1</v>
      </c>
      <c r="CA114" s="260">
        <v>2</v>
      </c>
      <c r="CB114" s="260">
        <v>2</v>
      </c>
      <c r="CC114" s="260">
        <v>6</v>
      </c>
      <c r="CD114" s="260">
        <v>3</v>
      </c>
      <c r="CE114" s="260">
        <v>1</v>
      </c>
      <c r="CF114" s="260">
        <v>3</v>
      </c>
      <c r="CG114" s="260">
        <v>1</v>
      </c>
      <c r="CH114" s="260">
        <v>0</v>
      </c>
      <c r="CI114" s="260">
        <v>11</v>
      </c>
      <c r="CJ114" s="260">
        <v>12</v>
      </c>
      <c r="CK114" s="260">
        <v>1</v>
      </c>
      <c r="CL114" s="260">
        <v>21</v>
      </c>
      <c r="CM114" s="260">
        <v>23</v>
      </c>
      <c r="CN114" s="260">
        <v>3</v>
      </c>
      <c r="CO114" s="260">
        <v>0</v>
      </c>
    </row>
    <row r="115" spans="1:93" ht="33.75" customHeight="1">
      <c r="A115" s="257" t="s">
        <v>128</v>
      </c>
      <c r="B115" s="257" t="s">
        <v>88</v>
      </c>
      <c r="C115" s="257" t="s">
        <v>126</v>
      </c>
      <c r="D115" s="258">
        <v>1385</v>
      </c>
      <c r="E115" s="258">
        <v>1</v>
      </c>
      <c r="F115" s="258">
        <v>41</v>
      </c>
      <c r="G115" s="258">
        <v>45</v>
      </c>
      <c r="H115" s="258">
        <v>2</v>
      </c>
      <c r="I115" s="258">
        <v>0</v>
      </c>
      <c r="J115" s="258">
        <v>0</v>
      </c>
      <c r="K115" s="258">
        <v>0</v>
      </c>
      <c r="L115" s="259">
        <v>4</v>
      </c>
      <c r="M115" s="259" t="s">
        <v>529</v>
      </c>
      <c r="N115" s="259">
        <v>8</v>
      </c>
      <c r="O115" s="259">
        <v>2</v>
      </c>
      <c r="P115" s="259">
        <v>0</v>
      </c>
      <c r="Q115" s="259">
        <v>2</v>
      </c>
      <c r="R115" s="259">
        <v>6</v>
      </c>
      <c r="S115" s="259">
        <v>0</v>
      </c>
      <c r="T115" s="259">
        <v>24</v>
      </c>
      <c r="U115" s="259">
        <v>4</v>
      </c>
      <c r="V115" s="259">
        <v>0</v>
      </c>
      <c r="W115" s="259">
        <v>0</v>
      </c>
      <c r="X115" s="259">
        <v>4</v>
      </c>
      <c r="Y115" s="259">
        <v>0</v>
      </c>
      <c r="Z115" s="259">
        <v>8</v>
      </c>
      <c r="AA115" s="259">
        <v>10</v>
      </c>
      <c r="AB115" s="259">
        <v>1</v>
      </c>
      <c r="AC115" s="259">
        <v>30</v>
      </c>
      <c r="AD115" s="259">
        <v>2</v>
      </c>
      <c r="AE115" s="259">
        <v>1</v>
      </c>
      <c r="AF115" s="259">
        <v>11</v>
      </c>
      <c r="AG115" s="259">
        <v>7</v>
      </c>
      <c r="AH115" s="259">
        <v>0</v>
      </c>
      <c r="AI115" s="259">
        <v>10</v>
      </c>
      <c r="AJ115" s="259">
        <v>13</v>
      </c>
      <c r="AK115" s="259">
        <v>14</v>
      </c>
      <c r="AL115" s="259">
        <v>2</v>
      </c>
      <c r="AM115" s="259">
        <v>0</v>
      </c>
      <c r="AN115" s="259">
        <v>0</v>
      </c>
      <c r="AO115" s="259">
        <v>4</v>
      </c>
      <c r="AP115" s="259">
        <v>0</v>
      </c>
      <c r="AQ115" s="259">
        <v>77</v>
      </c>
      <c r="AR115" s="259">
        <v>9</v>
      </c>
      <c r="AS115" s="259">
        <v>80</v>
      </c>
      <c r="AT115" s="259">
        <v>46</v>
      </c>
      <c r="AU115" s="259">
        <v>61</v>
      </c>
      <c r="AV115" s="259">
        <v>179</v>
      </c>
      <c r="AW115" s="259">
        <v>49</v>
      </c>
      <c r="AX115" s="259">
        <v>2</v>
      </c>
      <c r="AY115" s="259">
        <v>0</v>
      </c>
      <c r="AZ115" s="259">
        <v>2</v>
      </c>
      <c r="BA115" s="259">
        <v>1</v>
      </c>
      <c r="BB115" s="259">
        <v>19</v>
      </c>
      <c r="BC115" s="259">
        <v>114</v>
      </c>
      <c r="BD115" s="259">
        <v>2</v>
      </c>
      <c r="BE115" s="259">
        <v>2</v>
      </c>
      <c r="BF115" s="259">
        <v>0</v>
      </c>
      <c r="BG115" s="259">
        <v>0</v>
      </c>
      <c r="BH115" s="259">
        <v>11</v>
      </c>
      <c r="BI115" s="259">
        <v>2</v>
      </c>
      <c r="BJ115" s="259">
        <v>4</v>
      </c>
      <c r="BK115" s="259">
        <v>1</v>
      </c>
      <c r="BL115" s="259">
        <v>2</v>
      </c>
      <c r="BM115" s="259">
        <v>44</v>
      </c>
      <c r="BN115" s="259">
        <v>13</v>
      </c>
      <c r="BO115" s="259">
        <v>11</v>
      </c>
      <c r="BP115" s="259">
        <v>28</v>
      </c>
      <c r="BQ115" s="259">
        <v>1</v>
      </c>
      <c r="BR115" s="259">
        <v>8</v>
      </c>
      <c r="BS115" s="259">
        <v>14</v>
      </c>
      <c r="BT115" s="259">
        <v>4</v>
      </c>
      <c r="BU115" s="259">
        <v>6</v>
      </c>
      <c r="BV115" s="259">
        <v>3</v>
      </c>
      <c r="BW115" s="259">
        <v>1</v>
      </c>
      <c r="BX115" s="259">
        <v>1</v>
      </c>
      <c r="BY115" s="259">
        <v>27</v>
      </c>
      <c r="BZ115" s="259">
        <v>6</v>
      </c>
      <c r="CA115" s="259">
        <v>10</v>
      </c>
      <c r="CB115" s="259">
        <v>13</v>
      </c>
      <c r="CC115" s="259">
        <v>26</v>
      </c>
      <c r="CD115" s="259">
        <v>9</v>
      </c>
      <c r="CE115" s="259">
        <v>15</v>
      </c>
      <c r="CF115" s="259">
        <v>9</v>
      </c>
      <c r="CG115" s="259">
        <v>0</v>
      </c>
      <c r="CH115" s="259">
        <v>0</v>
      </c>
      <c r="CI115" s="259">
        <v>48</v>
      </c>
      <c r="CJ115" s="259">
        <v>43</v>
      </c>
      <c r="CK115" s="259">
        <v>4</v>
      </c>
      <c r="CL115" s="259">
        <v>50</v>
      </c>
      <c r="CM115" s="259">
        <v>57</v>
      </c>
      <c r="CN115" s="259">
        <v>15</v>
      </c>
      <c r="CO115" s="259">
        <v>0</v>
      </c>
    </row>
    <row r="116" spans="1:93" ht="33.75" customHeight="1">
      <c r="A116" s="255" t="s">
        <v>129</v>
      </c>
      <c r="B116" s="255" t="s">
        <v>88</v>
      </c>
      <c r="C116" s="255" t="s">
        <v>126</v>
      </c>
      <c r="D116" s="256">
        <v>1757</v>
      </c>
      <c r="E116" s="256">
        <v>8</v>
      </c>
      <c r="F116" s="256">
        <v>124</v>
      </c>
      <c r="G116" s="256">
        <v>25</v>
      </c>
      <c r="H116" s="256">
        <v>1</v>
      </c>
      <c r="I116" s="256">
        <v>0</v>
      </c>
      <c r="J116" s="256">
        <v>0</v>
      </c>
      <c r="K116" s="256">
        <v>0</v>
      </c>
      <c r="L116" s="260">
        <v>0</v>
      </c>
      <c r="M116" s="260">
        <v>1</v>
      </c>
      <c r="N116" s="260">
        <v>12</v>
      </c>
      <c r="O116" s="260">
        <v>1</v>
      </c>
      <c r="P116" s="260">
        <v>0</v>
      </c>
      <c r="Q116" s="260">
        <v>9</v>
      </c>
      <c r="R116" s="260">
        <v>8</v>
      </c>
      <c r="S116" s="260">
        <v>1</v>
      </c>
      <c r="T116" s="260">
        <v>26</v>
      </c>
      <c r="U116" s="260">
        <v>0</v>
      </c>
      <c r="V116" s="260">
        <v>2</v>
      </c>
      <c r="W116" s="260">
        <v>0</v>
      </c>
      <c r="X116" s="260">
        <v>8</v>
      </c>
      <c r="Y116" s="260">
        <v>0</v>
      </c>
      <c r="Z116" s="260">
        <v>11</v>
      </c>
      <c r="AA116" s="260">
        <v>6</v>
      </c>
      <c r="AB116" s="260">
        <v>0</v>
      </c>
      <c r="AC116" s="260">
        <v>72</v>
      </c>
      <c r="AD116" s="260">
        <v>1</v>
      </c>
      <c r="AE116" s="260">
        <v>6</v>
      </c>
      <c r="AF116" s="260">
        <v>26</v>
      </c>
      <c r="AG116" s="260">
        <v>1</v>
      </c>
      <c r="AH116" s="260">
        <v>1</v>
      </c>
      <c r="AI116" s="260">
        <v>36</v>
      </c>
      <c r="AJ116" s="260">
        <v>2</v>
      </c>
      <c r="AK116" s="260">
        <v>11</v>
      </c>
      <c r="AL116" s="260">
        <v>8</v>
      </c>
      <c r="AM116" s="260">
        <v>0</v>
      </c>
      <c r="AN116" s="260">
        <v>1</v>
      </c>
      <c r="AO116" s="260">
        <v>5</v>
      </c>
      <c r="AP116" s="260">
        <v>1</v>
      </c>
      <c r="AQ116" s="260">
        <v>160</v>
      </c>
      <c r="AR116" s="260">
        <v>26</v>
      </c>
      <c r="AS116" s="260">
        <v>49</v>
      </c>
      <c r="AT116" s="260">
        <v>52</v>
      </c>
      <c r="AU116" s="260">
        <v>75</v>
      </c>
      <c r="AV116" s="260">
        <v>134</v>
      </c>
      <c r="AW116" s="260">
        <v>70</v>
      </c>
      <c r="AX116" s="260">
        <v>1</v>
      </c>
      <c r="AY116" s="260">
        <v>0</v>
      </c>
      <c r="AZ116" s="260">
        <v>9</v>
      </c>
      <c r="BA116" s="260">
        <v>1</v>
      </c>
      <c r="BB116" s="260">
        <v>5</v>
      </c>
      <c r="BC116" s="260">
        <v>101</v>
      </c>
      <c r="BD116" s="260">
        <v>13</v>
      </c>
      <c r="BE116" s="260">
        <v>0</v>
      </c>
      <c r="BF116" s="260">
        <v>1</v>
      </c>
      <c r="BG116" s="260">
        <v>0</v>
      </c>
      <c r="BH116" s="260">
        <v>11</v>
      </c>
      <c r="BI116" s="260">
        <v>2</v>
      </c>
      <c r="BJ116" s="260">
        <v>3</v>
      </c>
      <c r="BK116" s="260">
        <v>1</v>
      </c>
      <c r="BL116" s="260">
        <v>2</v>
      </c>
      <c r="BM116" s="260">
        <v>32</v>
      </c>
      <c r="BN116" s="260">
        <v>13</v>
      </c>
      <c r="BO116" s="260">
        <v>19</v>
      </c>
      <c r="BP116" s="260">
        <v>64</v>
      </c>
      <c r="BQ116" s="260">
        <v>1</v>
      </c>
      <c r="BR116" s="260">
        <v>6</v>
      </c>
      <c r="BS116" s="260">
        <v>10</v>
      </c>
      <c r="BT116" s="260">
        <v>4</v>
      </c>
      <c r="BU116" s="260">
        <v>7</v>
      </c>
      <c r="BV116" s="260">
        <v>3</v>
      </c>
      <c r="BW116" s="260">
        <v>3</v>
      </c>
      <c r="BX116" s="260">
        <v>1</v>
      </c>
      <c r="BY116" s="260">
        <v>34</v>
      </c>
      <c r="BZ116" s="260">
        <v>5</v>
      </c>
      <c r="CA116" s="260">
        <v>4</v>
      </c>
      <c r="CB116" s="260">
        <v>8</v>
      </c>
      <c r="CC116" s="260">
        <v>42</v>
      </c>
      <c r="CD116" s="260">
        <v>16</v>
      </c>
      <c r="CE116" s="260">
        <v>11</v>
      </c>
      <c r="CF116" s="260">
        <v>7</v>
      </c>
      <c r="CG116" s="260">
        <v>1</v>
      </c>
      <c r="CH116" s="260">
        <v>0</v>
      </c>
      <c r="CI116" s="260">
        <v>44</v>
      </c>
      <c r="CJ116" s="260">
        <v>27</v>
      </c>
      <c r="CK116" s="260">
        <v>3</v>
      </c>
      <c r="CL116" s="260">
        <v>73</v>
      </c>
      <c r="CM116" s="260">
        <v>172</v>
      </c>
      <c r="CN116" s="260">
        <v>17</v>
      </c>
      <c r="CO116" s="260">
        <v>0</v>
      </c>
    </row>
    <row r="117" spans="1:93" ht="33.75" customHeight="1">
      <c r="A117" s="257" t="s">
        <v>130</v>
      </c>
      <c r="B117" s="257" t="s">
        <v>88</v>
      </c>
      <c r="C117" s="257" t="s">
        <v>126</v>
      </c>
      <c r="D117" s="258">
        <v>609</v>
      </c>
      <c r="E117" s="258">
        <v>0</v>
      </c>
      <c r="F117" s="258">
        <v>56</v>
      </c>
      <c r="G117" s="258">
        <v>19</v>
      </c>
      <c r="H117" s="258">
        <v>1</v>
      </c>
      <c r="I117" s="258">
        <v>0</v>
      </c>
      <c r="J117" s="258">
        <v>0</v>
      </c>
      <c r="K117" s="258">
        <v>0</v>
      </c>
      <c r="L117" s="259">
        <v>0</v>
      </c>
      <c r="M117" s="259" t="s">
        <v>529</v>
      </c>
      <c r="N117" s="259">
        <v>7</v>
      </c>
      <c r="O117" s="259" t="s">
        <v>529</v>
      </c>
      <c r="P117" s="259">
        <v>0</v>
      </c>
      <c r="Q117" s="259">
        <v>6</v>
      </c>
      <c r="R117" s="259">
        <v>0</v>
      </c>
      <c r="S117" s="259">
        <v>1</v>
      </c>
      <c r="T117" s="259">
        <v>17</v>
      </c>
      <c r="U117" s="259">
        <v>3</v>
      </c>
      <c r="V117" s="259">
        <v>1</v>
      </c>
      <c r="W117" s="259">
        <v>0</v>
      </c>
      <c r="X117" s="259">
        <v>0</v>
      </c>
      <c r="Y117" s="259">
        <v>1</v>
      </c>
      <c r="Z117" s="259">
        <v>8</v>
      </c>
      <c r="AA117" s="259">
        <v>5</v>
      </c>
      <c r="AB117" s="259">
        <v>1</v>
      </c>
      <c r="AC117" s="259">
        <v>12</v>
      </c>
      <c r="AD117" s="259">
        <v>2</v>
      </c>
      <c r="AE117" s="259">
        <v>1</v>
      </c>
      <c r="AF117" s="259">
        <v>7</v>
      </c>
      <c r="AG117" s="259">
        <v>4</v>
      </c>
      <c r="AH117" s="259">
        <v>1</v>
      </c>
      <c r="AI117" s="259">
        <v>7</v>
      </c>
      <c r="AJ117" s="259">
        <v>1</v>
      </c>
      <c r="AK117" s="259">
        <v>4</v>
      </c>
      <c r="AL117" s="259">
        <v>6</v>
      </c>
      <c r="AM117" s="259">
        <v>0</v>
      </c>
      <c r="AN117" s="259">
        <v>0</v>
      </c>
      <c r="AO117" s="259">
        <v>1</v>
      </c>
      <c r="AP117" s="259">
        <v>0</v>
      </c>
      <c r="AQ117" s="259">
        <v>53</v>
      </c>
      <c r="AR117" s="259">
        <v>10</v>
      </c>
      <c r="AS117" s="259">
        <v>24</v>
      </c>
      <c r="AT117" s="259">
        <v>22</v>
      </c>
      <c r="AU117" s="259">
        <v>3</v>
      </c>
      <c r="AV117" s="259">
        <v>47</v>
      </c>
      <c r="AW117" s="259">
        <v>23</v>
      </c>
      <c r="AX117" s="259">
        <v>0</v>
      </c>
      <c r="AY117" s="259">
        <v>0</v>
      </c>
      <c r="AZ117" s="259">
        <v>5</v>
      </c>
      <c r="BA117" s="259">
        <v>1</v>
      </c>
      <c r="BB117" s="259">
        <v>5</v>
      </c>
      <c r="BC117" s="259">
        <v>40</v>
      </c>
      <c r="BD117" s="259">
        <v>2</v>
      </c>
      <c r="BE117" s="259">
        <v>0</v>
      </c>
      <c r="BF117" s="259">
        <v>0</v>
      </c>
      <c r="BG117" s="259">
        <v>0</v>
      </c>
      <c r="BH117" s="259">
        <v>7</v>
      </c>
      <c r="BI117" s="259">
        <v>0</v>
      </c>
      <c r="BJ117" s="259">
        <v>2</v>
      </c>
      <c r="BK117" s="259">
        <v>0</v>
      </c>
      <c r="BL117" s="259">
        <v>1</v>
      </c>
      <c r="BM117" s="259">
        <v>7</v>
      </c>
      <c r="BN117" s="259">
        <v>2</v>
      </c>
      <c r="BO117" s="259">
        <v>2</v>
      </c>
      <c r="BP117" s="259">
        <v>13</v>
      </c>
      <c r="BQ117" s="259">
        <v>0</v>
      </c>
      <c r="BR117" s="259">
        <v>1</v>
      </c>
      <c r="BS117" s="259">
        <v>6</v>
      </c>
      <c r="BT117" s="259">
        <v>0</v>
      </c>
      <c r="BU117" s="259">
        <v>0</v>
      </c>
      <c r="BV117" s="259">
        <v>2</v>
      </c>
      <c r="BW117" s="259">
        <v>0</v>
      </c>
      <c r="BX117" s="259">
        <v>1</v>
      </c>
      <c r="BY117" s="259">
        <v>9</v>
      </c>
      <c r="BZ117" s="259">
        <v>1</v>
      </c>
      <c r="CA117" s="259">
        <v>1</v>
      </c>
      <c r="CB117" s="259">
        <v>4</v>
      </c>
      <c r="CC117" s="259">
        <v>22</v>
      </c>
      <c r="CD117" s="259">
        <v>10</v>
      </c>
      <c r="CE117" s="259">
        <v>2</v>
      </c>
      <c r="CF117" s="259">
        <v>2</v>
      </c>
      <c r="CG117" s="259">
        <v>0</v>
      </c>
      <c r="CH117" s="259">
        <v>0</v>
      </c>
      <c r="CI117" s="259">
        <v>16</v>
      </c>
      <c r="CJ117" s="259">
        <v>22</v>
      </c>
      <c r="CK117" s="259">
        <v>3</v>
      </c>
      <c r="CL117" s="259">
        <v>29</v>
      </c>
      <c r="CM117" s="259">
        <v>32</v>
      </c>
      <c r="CN117" s="259">
        <v>5</v>
      </c>
      <c r="CO117" s="259">
        <v>0</v>
      </c>
    </row>
    <row r="118" spans="1:93" ht="33.75" customHeight="1">
      <c r="A118" s="255" t="s">
        <v>131</v>
      </c>
      <c r="B118" s="255" t="s">
        <v>88</v>
      </c>
      <c r="C118" s="255" t="s">
        <v>126</v>
      </c>
      <c r="D118" s="256">
        <v>393</v>
      </c>
      <c r="E118" s="256">
        <v>0</v>
      </c>
      <c r="F118" s="256">
        <v>33</v>
      </c>
      <c r="G118" s="256">
        <v>10</v>
      </c>
      <c r="H118" s="256">
        <v>0</v>
      </c>
      <c r="I118" s="256">
        <v>0</v>
      </c>
      <c r="J118" s="256">
        <v>0</v>
      </c>
      <c r="K118" s="256">
        <v>0</v>
      </c>
      <c r="L118" s="260">
        <v>1</v>
      </c>
      <c r="M118" s="260" t="s">
        <v>529</v>
      </c>
      <c r="N118" s="260">
        <v>5</v>
      </c>
      <c r="O118" s="260" t="s">
        <v>529</v>
      </c>
      <c r="P118" s="260">
        <v>0</v>
      </c>
      <c r="Q118" s="260">
        <v>1</v>
      </c>
      <c r="R118" s="260">
        <v>0</v>
      </c>
      <c r="S118" s="260">
        <v>0</v>
      </c>
      <c r="T118" s="260">
        <v>10</v>
      </c>
      <c r="U118" s="260">
        <v>0</v>
      </c>
      <c r="V118" s="260">
        <v>1</v>
      </c>
      <c r="W118" s="260">
        <v>0</v>
      </c>
      <c r="X118" s="260">
        <v>0</v>
      </c>
      <c r="Y118" s="260">
        <v>0</v>
      </c>
      <c r="Z118" s="260">
        <v>0</v>
      </c>
      <c r="AA118" s="260">
        <v>3</v>
      </c>
      <c r="AB118" s="260">
        <v>1</v>
      </c>
      <c r="AC118" s="260">
        <v>10</v>
      </c>
      <c r="AD118" s="260">
        <v>0</v>
      </c>
      <c r="AE118" s="260">
        <v>1</v>
      </c>
      <c r="AF118" s="260">
        <v>6</v>
      </c>
      <c r="AG118" s="260">
        <v>0</v>
      </c>
      <c r="AH118" s="260">
        <v>0</v>
      </c>
      <c r="AI118" s="260">
        <v>4</v>
      </c>
      <c r="AJ118" s="260">
        <v>0</v>
      </c>
      <c r="AK118" s="260">
        <v>6</v>
      </c>
      <c r="AL118" s="260">
        <v>2</v>
      </c>
      <c r="AM118" s="260">
        <v>0</v>
      </c>
      <c r="AN118" s="260">
        <v>0</v>
      </c>
      <c r="AO118" s="260">
        <v>2</v>
      </c>
      <c r="AP118" s="260">
        <v>0</v>
      </c>
      <c r="AQ118" s="260">
        <v>29</v>
      </c>
      <c r="AR118" s="260">
        <v>3</v>
      </c>
      <c r="AS118" s="260">
        <v>18</v>
      </c>
      <c r="AT118" s="260">
        <v>17</v>
      </c>
      <c r="AU118" s="260">
        <v>6</v>
      </c>
      <c r="AV118" s="260">
        <v>39</v>
      </c>
      <c r="AW118" s="260">
        <v>27</v>
      </c>
      <c r="AX118" s="260">
        <v>0</v>
      </c>
      <c r="AY118" s="260">
        <v>0</v>
      </c>
      <c r="AZ118" s="260">
        <v>4</v>
      </c>
      <c r="BA118" s="260">
        <v>0</v>
      </c>
      <c r="BB118" s="260">
        <v>2</v>
      </c>
      <c r="BC118" s="260">
        <v>27</v>
      </c>
      <c r="BD118" s="260">
        <v>2</v>
      </c>
      <c r="BE118" s="260">
        <v>2</v>
      </c>
      <c r="BF118" s="260">
        <v>0</v>
      </c>
      <c r="BG118" s="260">
        <v>0</v>
      </c>
      <c r="BH118" s="260">
        <v>1</v>
      </c>
      <c r="BI118" s="260">
        <v>0</v>
      </c>
      <c r="BJ118" s="260">
        <v>2</v>
      </c>
      <c r="BK118" s="260">
        <v>0</v>
      </c>
      <c r="BL118" s="260">
        <v>0</v>
      </c>
      <c r="BM118" s="260">
        <v>7</v>
      </c>
      <c r="BN118" s="260">
        <v>4</v>
      </c>
      <c r="BO118" s="260">
        <v>2</v>
      </c>
      <c r="BP118" s="260">
        <v>12</v>
      </c>
      <c r="BQ118" s="260">
        <v>0</v>
      </c>
      <c r="BR118" s="260">
        <v>0</v>
      </c>
      <c r="BS118" s="260">
        <v>0</v>
      </c>
      <c r="BT118" s="260">
        <v>1</v>
      </c>
      <c r="BU118" s="260">
        <v>1</v>
      </c>
      <c r="BV118" s="260">
        <v>1</v>
      </c>
      <c r="BW118" s="260">
        <v>0</v>
      </c>
      <c r="BX118" s="260">
        <v>0</v>
      </c>
      <c r="BY118" s="260">
        <v>4</v>
      </c>
      <c r="BZ118" s="260">
        <v>0</v>
      </c>
      <c r="CA118" s="260">
        <v>1</v>
      </c>
      <c r="CB118" s="260">
        <v>1</v>
      </c>
      <c r="CC118" s="260">
        <v>2</v>
      </c>
      <c r="CD118" s="260">
        <v>4</v>
      </c>
      <c r="CE118" s="260">
        <v>2</v>
      </c>
      <c r="CF118" s="260">
        <v>1</v>
      </c>
      <c r="CG118" s="260">
        <v>0</v>
      </c>
      <c r="CH118" s="260">
        <v>0</v>
      </c>
      <c r="CI118" s="260">
        <v>11</v>
      </c>
      <c r="CJ118" s="260">
        <v>4</v>
      </c>
      <c r="CK118" s="260">
        <v>1</v>
      </c>
      <c r="CL118" s="260">
        <v>27</v>
      </c>
      <c r="CM118" s="260">
        <v>31</v>
      </c>
      <c r="CN118" s="260">
        <v>1</v>
      </c>
      <c r="CO118" s="260">
        <v>0</v>
      </c>
    </row>
    <row r="119" spans="1:93" ht="33.75" customHeight="1">
      <c r="A119" s="257" t="s">
        <v>132</v>
      </c>
      <c r="B119" s="257" t="s">
        <v>88</v>
      </c>
      <c r="C119" s="257" t="s">
        <v>126</v>
      </c>
      <c r="D119" s="258">
        <v>10944</v>
      </c>
      <c r="E119" s="258">
        <v>46</v>
      </c>
      <c r="F119" s="258">
        <v>98</v>
      </c>
      <c r="G119" s="258">
        <v>51</v>
      </c>
      <c r="H119" s="258">
        <v>6</v>
      </c>
      <c r="I119" s="258">
        <v>0</v>
      </c>
      <c r="J119" s="258">
        <v>1</v>
      </c>
      <c r="K119" s="258">
        <v>1</v>
      </c>
      <c r="L119" s="259">
        <v>5</v>
      </c>
      <c r="M119" s="259" t="s">
        <v>529</v>
      </c>
      <c r="N119" s="259">
        <v>82</v>
      </c>
      <c r="O119" s="259">
        <v>6</v>
      </c>
      <c r="P119" s="259">
        <v>0</v>
      </c>
      <c r="Q119" s="259">
        <v>83</v>
      </c>
      <c r="R119" s="259">
        <v>71</v>
      </c>
      <c r="S119" s="259">
        <v>7</v>
      </c>
      <c r="T119" s="259">
        <v>93</v>
      </c>
      <c r="U119" s="259">
        <v>10</v>
      </c>
      <c r="V119" s="259">
        <v>22</v>
      </c>
      <c r="W119" s="259">
        <v>0</v>
      </c>
      <c r="X119" s="259">
        <v>17</v>
      </c>
      <c r="Y119" s="259">
        <v>1</v>
      </c>
      <c r="Z119" s="259">
        <v>48</v>
      </c>
      <c r="AA119" s="259">
        <v>26</v>
      </c>
      <c r="AB119" s="259">
        <v>10</v>
      </c>
      <c r="AC119" s="259">
        <v>211</v>
      </c>
      <c r="AD119" s="259">
        <v>20</v>
      </c>
      <c r="AE119" s="259">
        <v>40</v>
      </c>
      <c r="AF119" s="259">
        <v>93</v>
      </c>
      <c r="AG119" s="259">
        <v>7</v>
      </c>
      <c r="AH119" s="259">
        <v>12</v>
      </c>
      <c r="AI119" s="259">
        <v>134</v>
      </c>
      <c r="AJ119" s="259">
        <v>32</v>
      </c>
      <c r="AK119" s="259">
        <v>69</v>
      </c>
      <c r="AL119" s="259">
        <v>50</v>
      </c>
      <c r="AM119" s="259">
        <v>5</v>
      </c>
      <c r="AN119" s="259">
        <v>3</v>
      </c>
      <c r="AO119" s="259">
        <v>24</v>
      </c>
      <c r="AP119" s="259">
        <v>1</v>
      </c>
      <c r="AQ119" s="259">
        <v>899</v>
      </c>
      <c r="AR119" s="259">
        <v>108</v>
      </c>
      <c r="AS119" s="259">
        <v>286</v>
      </c>
      <c r="AT119" s="259">
        <v>396</v>
      </c>
      <c r="AU119" s="259">
        <v>477</v>
      </c>
      <c r="AV119" s="259">
        <v>1234</v>
      </c>
      <c r="AW119" s="259">
        <v>309</v>
      </c>
      <c r="AX119" s="259">
        <v>2</v>
      </c>
      <c r="AY119" s="259">
        <v>0</v>
      </c>
      <c r="AZ119" s="259">
        <v>66</v>
      </c>
      <c r="BA119" s="259">
        <v>14</v>
      </c>
      <c r="BB119" s="259">
        <v>15</v>
      </c>
      <c r="BC119" s="259">
        <v>787</v>
      </c>
      <c r="BD119" s="259">
        <v>68</v>
      </c>
      <c r="BE119" s="259">
        <v>21</v>
      </c>
      <c r="BF119" s="259">
        <v>0</v>
      </c>
      <c r="BG119" s="259">
        <v>4</v>
      </c>
      <c r="BH119" s="259">
        <v>167</v>
      </c>
      <c r="BI119" s="259">
        <v>13</v>
      </c>
      <c r="BJ119" s="259">
        <v>15</v>
      </c>
      <c r="BK119" s="259">
        <v>18</v>
      </c>
      <c r="BL119" s="259">
        <v>36</v>
      </c>
      <c r="BM119" s="259">
        <v>337</v>
      </c>
      <c r="BN119" s="259">
        <v>93</v>
      </c>
      <c r="BO119" s="259">
        <v>108</v>
      </c>
      <c r="BP119" s="259">
        <v>642</v>
      </c>
      <c r="BQ119" s="259">
        <v>17</v>
      </c>
      <c r="BR119" s="259">
        <v>86</v>
      </c>
      <c r="BS119" s="259">
        <v>111</v>
      </c>
      <c r="BT119" s="259">
        <v>9</v>
      </c>
      <c r="BU119" s="259">
        <v>34</v>
      </c>
      <c r="BV119" s="259">
        <v>66</v>
      </c>
      <c r="BW119" s="259">
        <v>14</v>
      </c>
      <c r="BX119" s="259">
        <v>14</v>
      </c>
      <c r="BY119" s="259">
        <v>145</v>
      </c>
      <c r="BZ119" s="259">
        <v>60</v>
      </c>
      <c r="CA119" s="259">
        <v>40</v>
      </c>
      <c r="CB119" s="259">
        <v>106</v>
      </c>
      <c r="CC119" s="259">
        <v>301</v>
      </c>
      <c r="CD119" s="259">
        <v>34</v>
      </c>
      <c r="CE119" s="259">
        <v>87</v>
      </c>
      <c r="CF119" s="259">
        <v>44</v>
      </c>
      <c r="CG119" s="259">
        <v>4</v>
      </c>
      <c r="CH119" s="259">
        <v>0</v>
      </c>
      <c r="CI119" s="259">
        <v>349</v>
      </c>
      <c r="CJ119" s="259">
        <v>232</v>
      </c>
      <c r="CK119" s="259">
        <v>30</v>
      </c>
      <c r="CL119" s="259">
        <v>692</v>
      </c>
      <c r="CM119" s="259">
        <v>864</v>
      </c>
      <c r="CN119" s="259">
        <v>105</v>
      </c>
      <c r="CO119" s="259">
        <v>0</v>
      </c>
    </row>
    <row r="120" spans="1:93" ht="33.75" customHeight="1">
      <c r="A120" s="255" t="s">
        <v>133</v>
      </c>
      <c r="B120" s="255" t="s">
        <v>88</v>
      </c>
      <c r="C120" s="255" t="s">
        <v>126</v>
      </c>
      <c r="D120" s="256">
        <v>1582</v>
      </c>
      <c r="E120" s="256">
        <v>41</v>
      </c>
      <c r="F120" s="256">
        <v>160</v>
      </c>
      <c r="G120" s="256">
        <v>22</v>
      </c>
      <c r="H120" s="256">
        <v>0</v>
      </c>
      <c r="I120" s="256">
        <v>0</v>
      </c>
      <c r="J120" s="256">
        <v>0</v>
      </c>
      <c r="K120" s="256">
        <v>0</v>
      </c>
      <c r="L120" s="260">
        <v>3</v>
      </c>
      <c r="M120" s="260" t="s">
        <v>529</v>
      </c>
      <c r="N120" s="260">
        <v>12</v>
      </c>
      <c r="O120" s="260" t="s">
        <v>529</v>
      </c>
      <c r="P120" s="260">
        <v>0</v>
      </c>
      <c r="Q120" s="260">
        <v>11</v>
      </c>
      <c r="R120" s="260">
        <v>8</v>
      </c>
      <c r="S120" s="260">
        <v>0</v>
      </c>
      <c r="T120" s="260">
        <v>15</v>
      </c>
      <c r="U120" s="260">
        <v>0</v>
      </c>
      <c r="V120" s="260">
        <v>0</v>
      </c>
      <c r="W120" s="260">
        <v>0</v>
      </c>
      <c r="X120" s="260">
        <v>5</v>
      </c>
      <c r="Y120" s="260">
        <v>0</v>
      </c>
      <c r="Z120" s="260">
        <v>8</v>
      </c>
      <c r="AA120" s="260">
        <v>6</v>
      </c>
      <c r="AB120" s="260">
        <v>1</v>
      </c>
      <c r="AC120" s="260">
        <v>51</v>
      </c>
      <c r="AD120" s="260">
        <v>1</v>
      </c>
      <c r="AE120" s="260">
        <v>1</v>
      </c>
      <c r="AF120" s="260">
        <v>10</v>
      </c>
      <c r="AG120" s="260">
        <v>3</v>
      </c>
      <c r="AH120" s="260">
        <v>1</v>
      </c>
      <c r="AI120" s="260">
        <v>15</v>
      </c>
      <c r="AJ120" s="260">
        <v>3</v>
      </c>
      <c r="AK120" s="260">
        <v>9</v>
      </c>
      <c r="AL120" s="260">
        <v>10</v>
      </c>
      <c r="AM120" s="260">
        <v>2</v>
      </c>
      <c r="AN120" s="260">
        <v>1</v>
      </c>
      <c r="AO120" s="260">
        <v>5</v>
      </c>
      <c r="AP120" s="260">
        <v>0</v>
      </c>
      <c r="AQ120" s="260">
        <v>174</v>
      </c>
      <c r="AR120" s="260">
        <v>44</v>
      </c>
      <c r="AS120" s="260">
        <v>64</v>
      </c>
      <c r="AT120" s="260">
        <v>49</v>
      </c>
      <c r="AU120" s="260">
        <v>30</v>
      </c>
      <c r="AV120" s="260">
        <v>132</v>
      </c>
      <c r="AW120" s="260">
        <v>68</v>
      </c>
      <c r="AX120" s="260">
        <v>0</v>
      </c>
      <c r="AY120" s="260">
        <v>0</v>
      </c>
      <c r="AZ120" s="260">
        <v>8</v>
      </c>
      <c r="BA120" s="260">
        <v>1</v>
      </c>
      <c r="BB120" s="260">
        <v>4</v>
      </c>
      <c r="BC120" s="260">
        <v>87</v>
      </c>
      <c r="BD120" s="260">
        <v>6</v>
      </c>
      <c r="BE120" s="260">
        <v>1</v>
      </c>
      <c r="BF120" s="260">
        <v>0</v>
      </c>
      <c r="BG120" s="260">
        <v>2</v>
      </c>
      <c r="BH120" s="260">
        <v>8</v>
      </c>
      <c r="BI120" s="260">
        <v>0</v>
      </c>
      <c r="BJ120" s="260">
        <v>2</v>
      </c>
      <c r="BK120" s="260">
        <v>3</v>
      </c>
      <c r="BL120" s="260">
        <v>3</v>
      </c>
      <c r="BM120" s="260">
        <v>47</v>
      </c>
      <c r="BN120" s="260">
        <v>10</v>
      </c>
      <c r="BO120" s="260">
        <v>10</v>
      </c>
      <c r="BP120" s="260">
        <v>47</v>
      </c>
      <c r="BQ120" s="260">
        <v>2</v>
      </c>
      <c r="BR120" s="260">
        <v>5</v>
      </c>
      <c r="BS120" s="260">
        <v>4</v>
      </c>
      <c r="BT120" s="260">
        <v>2</v>
      </c>
      <c r="BU120" s="260">
        <v>2</v>
      </c>
      <c r="BV120" s="260">
        <v>8</v>
      </c>
      <c r="BW120" s="260">
        <v>0</v>
      </c>
      <c r="BX120" s="260">
        <v>1</v>
      </c>
      <c r="BY120" s="260">
        <v>16</v>
      </c>
      <c r="BZ120" s="260">
        <v>3</v>
      </c>
      <c r="CA120" s="260">
        <v>11</v>
      </c>
      <c r="CB120" s="260">
        <v>7</v>
      </c>
      <c r="CC120" s="260">
        <v>53</v>
      </c>
      <c r="CD120" s="260">
        <v>16</v>
      </c>
      <c r="CE120" s="260">
        <v>8</v>
      </c>
      <c r="CF120" s="260">
        <v>5</v>
      </c>
      <c r="CG120" s="260">
        <v>0</v>
      </c>
      <c r="CH120" s="260">
        <v>0</v>
      </c>
      <c r="CI120" s="260">
        <v>51</v>
      </c>
      <c r="CJ120" s="260">
        <v>31</v>
      </c>
      <c r="CK120" s="260">
        <v>2</v>
      </c>
      <c r="CL120" s="260">
        <v>64</v>
      </c>
      <c r="CM120" s="260">
        <v>78</v>
      </c>
      <c r="CN120" s="260">
        <v>9</v>
      </c>
      <c r="CO120" s="260">
        <v>0</v>
      </c>
    </row>
    <row r="121" spans="1:93" ht="33.75" customHeight="1">
      <c r="A121" s="257" t="s">
        <v>134</v>
      </c>
      <c r="B121" s="257" t="s">
        <v>88</v>
      </c>
      <c r="C121" s="257" t="s">
        <v>126</v>
      </c>
      <c r="D121" s="258">
        <v>353</v>
      </c>
      <c r="E121" s="258">
        <v>0</v>
      </c>
      <c r="F121" s="258">
        <v>26</v>
      </c>
      <c r="G121" s="258">
        <v>18</v>
      </c>
      <c r="H121" s="258">
        <v>5</v>
      </c>
      <c r="I121" s="258">
        <v>0</v>
      </c>
      <c r="J121" s="258">
        <v>0</v>
      </c>
      <c r="K121" s="258">
        <v>0</v>
      </c>
      <c r="L121" s="259">
        <v>1</v>
      </c>
      <c r="M121" s="259" t="s">
        <v>529</v>
      </c>
      <c r="N121" s="259">
        <v>5</v>
      </c>
      <c r="O121" s="259" t="s">
        <v>529</v>
      </c>
      <c r="P121" s="259">
        <v>0</v>
      </c>
      <c r="Q121" s="259">
        <v>4</v>
      </c>
      <c r="R121" s="259">
        <v>1</v>
      </c>
      <c r="S121" s="259">
        <v>0</v>
      </c>
      <c r="T121" s="259">
        <v>6</v>
      </c>
      <c r="U121" s="259">
        <v>1</v>
      </c>
      <c r="V121" s="259">
        <v>0</v>
      </c>
      <c r="W121" s="259">
        <v>0</v>
      </c>
      <c r="X121" s="259">
        <v>0</v>
      </c>
      <c r="Y121" s="259">
        <v>0</v>
      </c>
      <c r="Z121" s="259">
        <v>2</v>
      </c>
      <c r="AA121" s="259">
        <v>0</v>
      </c>
      <c r="AB121" s="259">
        <v>0</v>
      </c>
      <c r="AC121" s="259">
        <v>8</v>
      </c>
      <c r="AD121" s="259">
        <v>2</v>
      </c>
      <c r="AE121" s="259">
        <v>5</v>
      </c>
      <c r="AF121" s="259">
        <v>2</v>
      </c>
      <c r="AG121" s="259">
        <v>0</v>
      </c>
      <c r="AH121" s="259">
        <v>1</v>
      </c>
      <c r="AI121" s="259">
        <v>3</v>
      </c>
      <c r="AJ121" s="259">
        <v>3</v>
      </c>
      <c r="AK121" s="259">
        <v>1</v>
      </c>
      <c r="AL121" s="259">
        <v>0</v>
      </c>
      <c r="AM121" s="259">
        <v>0</v>
      </c>
      <c r="AN121" s="259">
        <v>1</v>
      </c>
      <c r="AO121" s="259">
        <v>2</v>
      </c>
      <c r="AP121" s="259">
        <v>0</v>
      </c>
      <c r="AQ121" s="259">
        <v>21</v>
      </c>
      <c r="AR121" s="259">
        <v>9</v>
      </c>
      <c r="AS121" s="259">
        <v>8</v>
      </c>
      <c r="AT121" s="259">
        <v>9</v>
      </c>
      <c r="AU121" s="259">
        <v>2</v>
      </c>
      <c r="AV121" s="259">
        <v>46</v>
      </c>
      <c r="AW121" s="259">
        <v>9</v>
      </c>
      <c r="AX121" s="259">
        <v>0</v>
      </c>
      <c r="AY121" s="259">
        <v>0</v>
      </c>
      <c r="AZ121" s="259">
        <v>6</v>
      </c>
      <c r="BA121" s="259">
        <v>1</v>
      </c>
      <c r="BB121" s="259">
        <v>3</v>
      </c>
      <c r="BC121" s="259">
        <v>30</v>
      </c>
      <c r="BD121" s="259">
        <v>2</v>
      </c>
      <c r="BE121" s="259">
        <v>0</v>
      </c>
      <c r="BF121" s="259">
        <v>0</v>
      </c>
      <c r="BG121" s="259">
        <v>0</v>
      </c>
      <c r="BH121" s="259">
        <v>1</v>
      </c>
      <c r="BI121" s="259">
        <v>0</v>
      </c>
      <c r="BJ121" s="259">
        <v>0</v>
      </c>
      <c r="BK121" s="259">
        <v>0</v>
      </c>
      <c r="BL121" s="259">
        <v>0</v>
      </c>
      <c r="BM121" s="259">
        <v>10</v>
      </c>
      <c r="BN121" s="259">
        <v>1</v>
      </c>
      <c r="BO121" s="259">
        <v>2</v>
      </c>
      <c r="BP121" s="259">
        <v>15</v>
      </c>
      <c r="BQ121" s="259">
        <v>1</v>
      </c>
      <c r="BR121" s="259">
        <v>0</v>
      </c>
      <c r="BS121" s="259">
        <v>2</v>
      </c>
      <c r="BT121" s="259">
        <v>0</v>
      </c>
      <c r="BU121" s="259">
        <v>1</v>
      </c>
      <c r="BV121" s="259">
        <v>2</v>
      </c>
      <c r="BW121" s="259">
        <v>0</v>
      </c>
      <c r="BX121" s="259">
        <v>0</v>
      </c>
      <c r="BY121" s="259">
        <v>2</v>
      </c>
      <c r="BZ121" s="259">
        <v>1</v>
      </c>
      <c r="CA121" s="259">
        <v>2</v>
      </c>
      <c r="CB121" s="259">
        <v>2</v>
      </c>
      <c r="CC121" s="259">
        <v>11</v>
      </c>
      <c r="CD121" s="259">
        <v>1</v>
      </c>
      <c r="CE121" s="259">
        <v>4</v>
      </c>
      <c r="CF121" s="259">
        <v>2</v>
      </c>
      <c r="CG121" s="259">
        <v>0</v>
      </c>
      <c r="CH121" s="259">
        <v>0</v>
      </c>
      <c r="CI121" s="259">
        <v>8</v>
      </c>
      <c r="CJ121" s="259">
        <v>11</v>
      </c>
      <c r="CK121" s="259">
        <v>0</v>
      </c>
      <c r="CL121" s="259">
        <v>10</v>
      </c>
      <c r="CM121" s="259">
        <v>18</v>
      </c>
      <c r="CN121" s="259">
        <v>3</v>
      </c>
      <c r="CO121" s="259">
        <v>0</v>
      </c>
    </row>
    <row r="122" spans="1:93" ht="33.75" customHeight="1">
      <c r="A122" s="255" t="s">
        <v>135</v>
      </c>
      <c r="B122" s="255" t="s">
        <v>88</v>
      </c>
      <c r="C122" s="255" t="s">
        <v>126</v>
      </c>
      <c r="D122" s="256">
        <v>548</v>
      </c>
      <c r="E122" s="256">
        <v>2</v>
      </c>
      <c r="F122" s="256">
        <v>83</v>
      </c>
      <c r="G122" s="256">
        <v>17</v>
      </c>
      <c r="H122" s="256">
        <v>1</v>
      </c>
      <c r="I122" s="256">
        <v>0</v>
      </c>
      <c r="J122" s="256">
        <v>0</v>
      </c>
      <c r="K122" s="256">
        <v>0</v>
      </c>
      <c r="L122" s="260">
        <v>0</v>
      </c>
      <c r="M122" s="260" t="s">
        <v>529</v>
      </c>
      <c r="N122" s="260">
        <v>7</v>
      </c>
      <c r="O122" s="260" t="s">
        <v>529</v>
      </c>
      <c r="P122" s="260">
        <v>0</v>
      </c>
      <c r="Q122" s="260">
        <v>3</v>
      </c>
      <c r="R122" s="260">
        <v>3</v>
      </c>
      <c r="S122" s="260">
        <v>0</v>
      </c>
      <c r="T122" s="260">
        <v>13</v>
      </c>
      <c r="U122" s="260">
        <v>1</v>
      </c>
      <c r="V122" s="260">
        <v>0</v>
      </c>
      <c r="W122" s="260">
        <v>0</v>
      </c>
      <c r="X122" s="260">
        <v>0</v>
      </c>
      <c r="Y122" s="260">
        <v>0</v>
      </c>
      <c r="Z122" s="260">
        <v>3</v>
      </c>
      <c r="AA122" s="260">
        <v>3</v>
      </c>
      <c r="AB122" s="260">
        <v>0</v>
      </c>
      <c r="AC122" s="260">
        <v>4</v>
      </c>
      <c r="AD122" s="260">
        <v>0</v>
      </c>
      <c r="AE122" s="260">
        <v>0</v>
      </c>
      <c r="AF122" s="260">
        <v>1</v>
      </c>
      <c r="AG122" s="260">
        <v>1</v>
      </c>
      <c r="AH122" s="260">
        <v>0</v>
      </c>
      <c r="AI122" s="260">
        <v>1</v>
      </c>
      <c r="AJ122" s="260">
        <v>0</v>
      </c>
      <c r="AK122" s="260">
        <v>1</v>
      </c>
      <c r="AL122" s="260">
        <v>1</v>
      </c>
      <c r="AM122" s="260">
        <v>0</v>
      </c>
      <c r="AN122" s="260">
        <v>0</v>
      </c>
      <c r="AO122" s="260">
        <v>2</v>
      </c>
      <c r="AP122" s="260">
        <v>1</v>
      </c>
      <c r="AQ122" s="260">
        <v>43</v>
      </c>
      <c r="AR122" s="260">
        <v>10</v>
      </c>
      <c r="AS122" s="260">
        <v>10</v>
      </c>
      <c r="AT122" s="260">
        <v>20</v>
      </c>
      <c r="AU122" s="260">
        <v>6</v>
      </c>
      <c r="AV122" s="260">
        <v>68</v>
      </c>
      <c r="AW122" s="260">
        <v>19</v>
      </c>
      <c r="AX122" s="260">
        <v>0</v>
      </c>
      <c r="AY122" s="260">
        <v>0</v>
      </c>
      <c r="AZ122" s="260">
        <v>4</v>
      </c>
      <c r="BA122" s="260">
        <v>1</v>
      </c>
      <c r="BB122" s="260">
        <v>7</v>
      </c>
      <c r="BC122" s="260">
        <v>24</v>
      </c>
      <c r="BD122" s="260">
        <v>1</v>
      </c>
      <c r="BE122" s="260">
        <v>0</v>
      </c>
      <c r="BF122" s="260">
        <v>0</v>
      </c>
      <c r="BG122" s="260">
        <v>0</v>
      </c>
      <c r="BH122" s="260">
        <v>3</v>
      </c>
      <c r="BI122" s="260">
        <v>0</v>
      </c>
      <c r="BJ122" s="260">
        <v>2</v>
      </c>
      <c r="BK122" s="260">
        <v>0</v>
      </c>
      <c r="BL122" s="260">
        <v>1</v>
      </c>
      <c r="BM122" s="260">
        <v>12</v>
      </c>
      <c r="BN122" s="260">
        <v>3</v>
      </c>
      <c r="BO122" s="260">
        <v>0</v>
      </c>
      <c r="BP122" s="260">
        <v>5</v>
      </c>
      <c r="BQ122" s="260">
        <v>1</v>
      </c>
      <c r="BR122" s="260">
        <v>2</v>
      </c>
      <c r="BS122" s="260">
        <v>3</v>
      </c>
      <c r="BT122" s="260">
        <v>0</v>
      </c>
      <c r="BU122" s="260">
        <v>1</v>
      </c>
      <c r="BV122" s="260">
        <v>0</v>
      </c>
      <c r="BW122" s="260">
        <v>0</v>
      </c>
      <c r="BX122" s="260">
        <v>0</v>
      </c>
      <c r="BY122" s="260">
        <v>8</v>
      </c>
      <c r="BZ122" s="260">
        <v>1</v>
      </c>
      <c r="CA122" s="260">
        <v>2</v>
      </c>
      <c r="CB122" s="260">
        <v>2</v>
      </c>
      <c r="CC122" s="260">
        <v>12</v>
      </c>
      <c r="CD122" s="260">
        <v>0</v>
      </c>
      <c r="CE122" s="260">
        <v>6</v>
      </c>
      <c r="CF122" s="260">
        <v>2</v>
      </c>
      <c r="CG122" s="260">
        <v>0</v>
      </c>
      <c r="CH122" s="260">
        <v>0</v>
      </c>
      <c r="CI122" s="260">
        <v>12</v>
      </c>
      <c r="CJ122" s="260">
        <v>24</v>
      </c>
      <c r="CK122" s="260">
        <v>1</v>
      </c>
      <c r="CL122" s="260">
        <v>33</v>
      </c>
      <c r="CM122" s="260">
        <v>37</v>
      </c>
      <c r="CN122" s="260">
        <v>14</v>
      </c>
      <c r="CO122" s="260">
        <v>0</v>
      </c>
    </row>
    <row r="123" spans="1:93" ht="33.75" customHeight="1">
      <c r="A123" s="257" t="s">
        <v>136</v>
      </c>
      <c r="B123" s="257" t="s">
        <v>137</v>
      </c>
      <c r="C123" s="257" t="s">
        <v>138</v>
      </c>
      <c r="D123" s="258">
        <v>1519</v>
      </c>
      <c r="E123" s="258">
        <v>1</v>
      </c>
      <c r="F123" s="258">
        <v>56</v>
      </c>
      <c r="G123" s="258">
        <v>20</v>
      </c>
      <c r="H123" s="258">
        <v>0</v>
      </c>
      <c r="I123" s="258">
        <v>0</v>
      </c>
      <c r="J123" s="258">
        <v>1</v>
      </c>
      <c r="K123" s="258">
        <v>0</v>
      </c>
      <c r="L123" s="259">
        <v>2</v>
      </c>
      <c r="M123" s="259" t="s">
        <v>529</v>
      </c>
      <c r="N123" s="259">
        <v>15</v>
      </c>
      <c r="O123" s="259" t="s">
        <v>529</v>
      </c>
      <c r="P123" s="259">
        <v>0</v>
      </c>
      <c r="Q123" s="259">
        <v>8</v>
      </c>
      <c r="R123" s="259">
        <v>8</v>
      </c>
      <c r="S123" s="259">
        <v>2</v>
      </c>
      <c r="T123" s="259">
        <v>25</v>
      </c>
      <c r="U123" s="259">
        <v>5</v>
      </c>
      <c r="V123" s="259">
        <v>0</v>
      </c>
      <c r="W123" s="259">
        <v>3</v>
      </c>
      <c r="X123" s="259">
        <v>8</v>
      </c>
      <c r="Y123" s="259">
        <v>0</v>
      </c>
      <c r="Z123" s="259">
        <v>3</v>
      </c>
      <c r="AA123" s="259">
        <v>3</v>
      </c>
      <c r="AB123" s="259">
        <v>1</v>
      </c>
      <c r="AC123" s="259">
        <v>5</v>
      </c>
      <c r="AD123" s="259">
        <v>1</v>
      </c>
      <c r="AE123" s="259">
        <v>5</v>
      </c>
      <c r="AF123" s="259">
        <v>10</v>
      </c>
      <c r="AG123" s="259">
        <v>2</v>
      </c>
      <c r="AH123" s="259">
        <v>1</v>
      </c>
      <c r="AI123" s="259">
        <v>4</v>
      </c>
      <c r="AJ123" s="259">
        <v>2</v>
      </c>
      <c r="AK123" s="259">
        <v>13</v>
      </c>
      <c r="AL123" s="259">
        <v>7</v>
      </c>
      <c r="AM123" s="259">
        <v>1</v>
      </c>
      <c r="AN123" s="259">
        <v>1</v>
      </c>
      <c r="AO123" s="259">
        <v>7</v>
      </c>
      <c r="AP123" s="259">
        <v>0</v>
      </c>
      <c r="AQ123" s="259">
        <v>97</v>
      </c>
      <c r="AR123" s="259">
        <v>23</v>
      </c>
      <c r="AS123" s="259">
        <v>38</v>
      </c>
      <c r="AT123" s="259">
        <v>49</v>
      </c>
      <c r="AU123" s="259">
        <v>45</v>
      </c>
      <c r="AV123" s="259">
        <v>157</v>
      </c>
      <c r="AW123" s="259">
        <v>108</v>
      </c>
      <c r="AX123" s="259">
        <v>2</v>
      </c>
      <c r="AY123" s="259">
        <v>0</v>
      </c>
      <c r="AZ123" s="259">
        <v>91</v>
      </c>
      <c r="BA123" s="259">
        <v>3</v>
      </c>
      <c r="BB123" s="259">
        <v>9</v>
      </c>
      <c r="BC123" s="259">
        <v>126</v>
      </c>
      <c r="BD123" s="259">
        <v>5</v>
      </c>
      <c r="BE123" s="259">
        <v>1</v>
      </c>
      <c r="BF123" s="259">
        <v>1</v>
      </c>
      <c r="BG123" s="259">
        <v>0</v>
      </c>
      <c r="BH123" s="259">
        <v>9</v>
      </c>
      <c r="BI123" s="259">
        <v>1</v>
      </c>
      <c r="BJ123" s="259">
        <v>2</v>
      </c>
      <c r="BK123" s="259">
        <v>5</v>
      </c>
      <c r="BL123" s="259">
        <v>4</v>
      </c>
      <c r="BM123" s="259">
        <v>46</v>
      </c>
      <c r="BN123" s="259">
        <v>21</v>
      </c>
      <c r="BO123" s="259">
        <v>8</v>
      </c>
      <c r="BP123" s="259">
        <v>18</v>
      </c>
      <c r="BQ123" s="259">
        <v>0</v>
      </c>
      <c r="BR123" s="259">
        <v>5</v>
      </c>
      <c r="BS123" s="259">
        <v>14</v>
      </c>
      <c r="BT123" s="259">
        <v>5</v>
      </c>
      <c r="BU123" s="259">
        <v>3</v>
      </c>
      <c r="BV123" s="259">
        <v>8</v>
      </c>
      <c r="BW123" s="259">
        <v>6</v>
      </c>
      <c r="BX123" s="259">
        <v>3</v>
      </c>
      <c r="BY123" s="259">
        <v>24</v>
      </c>
      <c r="BZ123" s="259">
        <v>4</v>
      </c>
      <c r="CA123" s="259">
        <v>12</v>
      </c>
      <c r="CB123" s="259">
        <v>12</v>
      </c>
      <c r="CC123" s="259">
        <v>59</v>
      </c>
      <c r="CD123" s="259">
        <v>7</v>
      </c>
      <c r="CE123" s="259">
        <v>16</v>
      </c>
      <c r="CF123" s="259">
        <v>3</v>
      </c>
      <c r="CG123" s="259">
        <v>1</v>
      </c>
      <c r="CH123" s="259">
        <v>0</v>
      </c>
      <c r="CI123" s="259">
        <v>41</v>
      </c>
      <c r="CJ123" s="259">
        <v>33</v>
      </c>
      <c r="CK123" s="259">
        <v>2</v>
      </c>
      <c r="CL123" s="259">
        <v>79</v>
      </c>
      <c r="CM123" s="259">
        <v>83</v>
      </c>
      <c r="CN123" s="259">
        <v>10</v>
      </c>
      <c r="CO123" s="259">
        <v>0</v>
      </c>
    </row>
    <row r="124" spans="1:93" ht="33.75" customHeight="1">
      <c r="A124" s="255" t="s">
        <v>139</v>
      </c>
      <c r="B124" s="255" t="s">
        <v>137</v>
      </c>
      <c r="C124" s="255" t="s">
        <v>138</v>
      </c>
      <c r="D124" s="256">
        <v>4001</v>
      </c>
      <c r="E124" s="256">
        <v>9</v>
      </c>
      <c r="F124" s="256">
        <v>37</v>
      </c>
      <c r="G124" s="256">
        <v>13</v>
      </c>
      <c r="H124" s="256">
        <v>14</v>
      </c>
      <c r="I124" s="256">
        <v>0</v>
      </c>
      <c r="J124" s="256">
        <v>0</v>
      </c>
      <c r="K124" s="256">
        <v>1</v>
      </c>
      <c r="L124" s="260">
        <v>1</v>
      </c>
      <c r="M124" s="260">
        <v>1</v>
      </c>
      <c r="N124" s="260">
        <v>20</v>
      </c>
      <c r="O124" s="260">
        <v>2</v>
      </c>
      <c r="P124" s="260">
        <v>0</v>
      </c>
      <c r="Q124" s="260">
        <v>13</v>
      </c>
      <c r="R124" s="260">
        <v>12</v>
      </c>
      <c r="S124" s="260">
        <v>1</v>
      </c>
      <c r="T124" s="260">
        <v>25</v>
      </c>
      <c r="U124" s="260">
        <v>17</v>
      </c>
      <c r="V124" s="260">
        <v>4</v>
      </c>
      <c r="W124" s="260">
        <v>2</v>
      </c>
      <c r="X124" s="260">
        <v>7</v>
      </c>
      <c r="Y124" s="260">
        <v>0</v>
      </c>
      <c r="Z124" s="260">
        <v>7</v>
      </c>
      <c r="AA124" s="260">
        <v>9</v>
      </c>
      <c r="AB124" s="260">
        <v>4</v>
      </c>
      <c r="AC124" s="260">
        <v>33</v>
      </c>
      <c r="AD124" s="260">
        <v>9</v>
      </c>
      <c r="AE124" s="260">
        <v>14</v>
      </c>
      <c r="AF124" s="260">
        <v>39</v>
      </c>
      <c r="AG124" s="260">
        <v>2</v>
      </c>
      <c r="AH124" s="260">
        <v>7</v>
      </c>
      <c r="AI124" s="260">
        <v>9</v>
      </c>
      <c r="AJ124" s="260">
        <v>15</v>
      </c>
      <c r="AK124" s="260">
        <v>33</v>
      </c>
      <c r="AL124" s="260">
        <v>39</v>
      </c>
      <c r="AM124" s="260">
        <v>2</v>
      </c>
      <c r="AN124" s="260">
        <v>2</v>
      </c>
      <c r="AO124" s="260">
        <v>12</v>
      </c>
      <c r="AP124" s="260">
        <v>2</v>
      </c>
      <c r="AQ124" s="260">
        <v>208</v>
      </c>
      <c r="AR124" s="260">
        <v>36</v>
      </c>
      <c r="AS124" s="260">
        <v>102</v>
      </c>
      <c r="AT124" s="260">
        <v>125</v>
      </c>
      <c r="AU124" s="260">
        <v>130</v>
      </c>
      <c r="AV124" s="260">
        <v>493</v>
      </c>
      <c r="AW124" s="260">
        <v>159</v>
      </c>
      <c r="AX124" s="260">
        <v>19</v>
      </c>
      <c r="AY124" s="260">
        <v>2</v>
      </c>
      <c r="AZ124" s="260">
        <v>219</v>
      </c>
      <c r="BA124" s="260">
        <v>10</v>
      </c>
      <c r="BB124" s="260">
        <v>24</v>
      </c>
      <c r="BC124" s="260">
        <v>445</v>
      </c>
      <c r="BD124" s="260">
        <v>13</v>
      </c>
      <c r="BE124" s="260">
        <v>12</v>
      </c>
      <c r="BF124" s="260">
        <v>1</v>
      </c>
      <c r="BG124" s="260">
        <v>0</v>
      </c>
      <c r="BH124" s="260">
        <v>71</v>
      </c>
      <c r="BI124" s="260">
        <v>3</v>
      </c>
      <c r="BJ124" s="260">
        <v>13</v>
      </c>
      <c r="BK124" s="260">
        <v>16</v>
      </c>
      <c r="BL124" s="260">
        <v>10</v>
      </c>
      <c r="BM124" s="260">
        <v>110</v>
      </c>
      <c r="BN124" s="260">
        <v>52</v>
      </c>
      <c r="BO124" s="260">
        <v>34</v>
      </c>
      <c r="BP124" s="260">
        <v>73</v>
      </c>
      <c r="BQ124" s="260">
        <v>7</v>
      </c>
      <c r="BR124" s="260">
        <v>31</v>
      </c>
      <c r="BS124" s="260">
        <v>38</v>
      </c>
      <c r="BT124" s="260">
        <v>2</v>
      </c>
      <c r="BU124" s="260">
        <v>18</v>
      </c>
      <c r="BV124" s="260">
        <v>26</v>
      </c>
      <c r="BW124" s="260">
        <v>11</v>
      </c>
      <c r="BX124" s="260">
        <v>9</v>
      </c>
      <c r="BY124" s="260">
        <v>35</v>
      </c>
      <c r="BZ124" s="260">
        <v>20</v>
      </c>
      <c r="CA124" s="260">
        <v>28</v>
      </c>
      <c r="CB124" s="260">
        <v>36</v>
      </c>
      <c r="CC124" s="260">
        <v>140</v>
      </c>
      <c r="CD124" s="260">
        <v>17</v>
      </c>
      <c r="CE124" s="260">
        <v>38</v>
      </c>
      <c r="CF124" s="260">
        <v>18</v>
      </c>
      <c r="CG124" s="260">
        <v>1</v>
      </c>
      <c r="CH124" s="260">
        <v>0</v>
      </c>
      <c r="CI124" s="260">
        <v>100</v>
      </c>
      <c r="CJ124" s="260">
        <v>105</v>
      </c>
      <c r="CK124" s="260">
        <v>12</v>
      </c>
      <c r="CL124" s="260">
        <v>207</v>
      </c>
      <c r="CM124" s="260">
        <v>274</v>
      </c>
      <c r="CN124" s="260">
        <v>31</v>
      </c>
      <c r="CO124" s="260">
        <v>0</v>
      </c>
    </row>
    <row r="125" spans="1:93" ht="33.75" customHeight="1">
      <c r="A125" s="257" t="s">
        <v>140</v>
      </c>
      <c r="B125" s="257" t="s">
        <v>137</v>
      </c>
      <c r="C125" s="257" t="s">
        <v>138</v>
      </c>
      <c r="D125" s="258">
        <v>6940</v>
      </c>
      <c r="E125" s="258">
        <v>19</v>
      </c>
      <c r="F125" s="258">
        <v>275</v>
      </c>
      <c r="G125" s="258">
        <v>83</v>
      </c>
      <c r="H125" s="258">
        <v>1</v>
      </c>
      <c r="I125" s="258">
        <v>0</v>
      </c>
      <c r="J125" s="258">
        <v>0</v>
      </c>
      <c r="K125" s="258">
        <v>1</v>
      </c>
      <c r="L125" s="259">
        <v>13</v>
      </c>
      <c r="M125" s="259" t="s">
        <v>529</v>
      </c>
      <c r="N125" s="259">
        <v>59</v>
      </c>
      <c r="O125" s="259">
        <v>1</v>
      </c>
      <c r="P125" s="259">
        <v>0</v>
      </c>
      <c r="Q125" s="259">
        <v>33</v>
      </c>
      <c r="R125" s="259">
        <v>32</v>
      </c>
      <c r="S125" s="259">
        <v>0</v>
      </c>
      <c r="T125" s="259">
        <v>52</v>
      </c>
      <c r="U125" s="259">
        <v>18</v>
      </c>
      <c r="V125" s="259">
        <v>8</v>
      </c>
      <c r="W125" s="259">
        <v>1</v>
      </c>
      <c r="X125" s="259">
        <v>16</v>
      </c>
      <c r="Y125" s="259">
        <v>0</v>
      </c>
      <c r="Z125" s="259">
        <v>12</v>
      </c>
      <c r="AA125" s="259">
        <v>24</v>
      </c>
      <c r="AB125" s="259">
        <v>4</v>
      </c>
      <c r="AC125" s="259">
        <v>115</v>
      </c>
      <c r="AD125" s="259">
        <v>8</v>
      </c>
      <c r="AE125" s="259">
        <v>19</v>
      </c>
      <c r="AF125" s="259">
        <v>57</v>
      </c>
      <c r="AG125" s="259">
        <v>4</v>
      </c>
      <c r="AH125" s="259">
        <v>4</v>
      </c>
      <c r="AI125" s="259">
        <v>29</v>
      </c>
      <c r="AJ125" s="259">
        <v>13</v>
      </c>
      <c r="AK125" s="259">
        <v>40</v>
      </c>
      <c r="AL125" s="259">
        <v>33</v>
      </c>
      <c r="AM125" s="259">
        <v>3</v>
      </c>
      <c r="AN125" s="259">
        <v>4</v>
      </c>
      <c r="AO125" s="259">
        <v>26</v>
      </c>
      <c r="AP125" s="259">
        <v>1</v>
      </c>
      <c r="AQ125" s="259">
        <v>519</v>
      </c>
      <c r="AR125" s="259">
        <v>104</v>
      </c>
      <c r="AS125" s="259">
        <v>164</v>
      </c>
      <c r="AT125" s="259">
        <v>246</v>
      </c>
      <c r="AU125" s="259">
        <v>264</v>
      </c>
      <c r="AV125" s="259">
        <v>742</v>
      </c>
      <c r="AW125" s="259">
        <v>286</v>
      </c>
      <c r="AX125" s="259">
        <v>4</v>
      </c>
      <c r="AY125" s="259">
        <v>3</v>
      </c>
      <c r="AZ125" s="259">
        <v>67</v>
      </c>
      <c r="BA125" s="259">
        <v>16</v>
      </c>
      <c r="BB125" s="259">
        <v>15</v>
      </c>
      <c r="BC125" s="259">
        <v>508</v>
      </c>
      <c r="BD125" s="259">
        <v>40</v>
      </c>
      <c r="BE125" s="259">
        <v>8</v>
      </c>
      <c r="BF125" s="259">
        <v>0</v>
      </c>
      <c r="BG125" s="259">
        <v>3</v>
      </c>
      <c r="BH125" s="259">
        <v>80</v>
      </c>
      <c r="BI125" s="259">
        <v>8</v>
      </c>
      <c r="BJ125" s="259">
        <v>9</v>
      </c>
      <c r="BK125" s="259">
        <v>20</v>
      </c>
      <c r="BL125" s="259">
        <v>12</v>
      </c>
      <c r="BM125" s="259">
        <v>150</v>
      </c>
      <c r="BN125" s="259">
        <v>45</v>
      </c>
      <c r="BO125" s="259">
        <v>32</v>
      </c>
      <c r="BP125" s="259">
        <v>290</v>
      </c>
      <c r="BQ125" s="259">
        <v>5</v>
      </c>
      <c r="BR125" s="259">
        <v>25</v>
      </c>
      <c r="BS125" s="259">
        <v>46</v>
      </c>
      <c r="BT125" s="259">
        <v>8</v>
      </c>
      <c r="BU125" s="259">
        <v>16</v>
      </c>
      <c r="BV125" s="259">
        <v>21</v>
      </c>
      <c r="BW125" s="259">
        <v>15</v>
      </c>
      <c r="BX125" s="259">
        <v>13</v>
      </c>
      <c r="BY125" s="259">
        <v>69</v>
      </c>
      <c r="BZ125" s="259">
        <v>29</v>
      </c>
      <c r="CA125" s="259">
        <v>52</v>
      </c>
      <c r="CB125" s="259">
        <v>63</v>
      </c>
      <c r="CC125" s="259">
        <v>247</v>
      </c>
      <c r="CD125" s="259">
        <v>42</v>
      </c>
      <c r="CE125" s="259">
        <v>42</v>
      </c>
      <c r="CF125" s="259">
        <v>24</v>
      </c>
      <c r="CG125" s="259">
        <v>3</v>
      </c>
      <c r="CH125" s="259">
        <v>1</v>
      </c>
      <c r="CI125" s="259">
        <v>216</v>
      </c>
      <c r="CJ125" s="259">
        <v>212</v>
      </c>
      <c r="CK125" s="259">
        <v>15</v>
      </c>
      <c r="CL125" s="259">
        <v>507</v>
      </c>
      <c r="CM125" s="259">
        <v>589</v>
      </c>
      <c r="CN125" s="259">
        <v>36</v>
      </c>
      <c r="CO125" s="259">
        <v>1</v>
      </c>
    </row>
    <row r="126" spans="1:93" ht="33.75" customHeight="1">
      <c r="A126" s="255" t="s">
        <v>141</v>
      </c>
      <c r="B126" s="255" t="s">
        <v>137</v>
      </c>
      <c r="C126" s="255" t="s">
        <v>138</v>
      </c>
      <c r="D126" s="256">
        <v>148</v>
      </c>
      <c r="E126" s="256">
        <v>0</v>
      </c>
      <c r="F126" s="256">
        <v>31</v>
      </c>
      <c r="G126" s="256">
        <v>9</v>
      </c>
      <c r="H126" s="256">
        <v>0</v>
      </c>
      <c r="I126" s="256">
        <v>0</v>
      </c>
      <c r="J126" s="256">
        <v>0</v>
      </c>
      <c r="K126" s="256">
        <v>0</v>
      </c>
      <c r="L126" s="260">
        <v>0</v>
      </c>
      <c r="M126" s="260" t="s">
        <v>529</v>
      </c>
      <c r="N126" s="260">
        <v>1</v>
      </c>
      <c r="O126" s="260" t="s">
        <v>529</v>
      </c>
      <c r="P126" s="260">
        <v>0</v>
      </c>
      <c r="Q126" s="260">
        <v>0</v>
      </c>
      <c r="R126" s="260">
        <v>0</v>
      </c>
      <c r="S126" s="260">
        <v>0</v>
      </c>
      <c r="T126" s="260">
        <v>7</v>
      </c>
      <c r="U126" s="260">
        <v>0</v>
      </c>
      <c r="V126" s="260">
        <v>0</v>
      </c>
      <c r="W126" s="260">
        <v>0</v>
      </c>
      <c r="X126" s="260">
        <v>1</v>
      </c>
      <c r="Y126" s="260">
        <v>0</v>
      </c>
      <c r="Z126" s="260">
        <v>0</v>
      </c>
      <c r="AA126" s="260">
        <v>1</v>
      </c>
      <c r="AB126" s="260">
        <v>0</v>
      </c>
      <c r="AC126" s="260">
        <v>0</v>
      </c>
      <c r="AD126" s="260">
        <v>0</v>
      </c>
      <c r="AE126" s="260">
        <v>1</v>
      </c>
      <c r="AF126" s="260">
        <v>0</v>
      </c>
      <c r="AG126" s="260">
        <v>0</v>
      </c>
      <c r="AH126" s="260">
        <v>0</v>
      </c>
      <c r="AI126" s="260">
        <v>0</v>
      </c>
      <c r="AJ126" s="260">
        <v>0</v>
      </c>
      <c r="AK126" s="260">
        <v>1</v>
      </c>
      <c r="AL126" s="260">
        <v>1</v>
      </c>
      <c r="AM126" s="260">
        <v>0</v>
      </c>
      <c r="AN126" s="260">
        <v>0</v>
      </c>
      <c r="AO126" s="260">
        <v>0</v>
      </c>
      <c r="AP126" s="260">
        <v>0</v>
      </c>
      <c r="AQ126" s="260">
        <v>8</v>
      </c>
      <c r="AR126" s="260">
        <v>4</v>
      </c>
      <c r="AS126" s="260">
        <v>4</v>
      </c>
      <c r="AT126" s="260">
        <v>4</v>
      </c>
      <c r="AU126" s="260">
        <v>2</v>
      </c>
      <c r="AV126" s="260">
        <v>14</v>
      </c>
      <c r="AW126" s="260">
        <v>10</v>
      </c>
      <c r="AX126" s="260">
        <v>0</v>
      </c>
      <c r="AY126" s="260">
        <v>0</v>
      </c>
      <c r="AZ126" s="260">
        <v>1</v>
      </c>
      <c r="BA126" s="260">
        <v>0</v>
      </c>
      <c r="BB126" s="260">
        <v>0</v>
      </c>
      <c r="BC126" s="260">
        <v>5</v>
      </c>
      <c r="BD126" s="260">
        <v>0</v>
      </c>
      <c r="BE126" s="260">
        <v>0</v>
      </c>
      <c r="BF126" s="260">
        <v>0</v>
      </c>
      <c r="BG126" s="260">
        <v>0</v>
      </c>
      <c r="BH126" s="260">
        <v>1</v>
      </c>
      <c r="BI126" s="260">
        <v>0</v>
      </c>
      <c r="BJ126" s="260">
        <v>1</v>
      </c>
      <c r="BK126" s="260">
        <v>0</v>
      </c>
      <c r="BL126" s="260">
        <v>1</v>
      </c>
      <c r="BM126" s="260">
        <v>0</v>
      </c>
      <c r="BN126" s="260">
        <v>0</v>
      </c>
      <c r="BO126" s="260">
        <v>0</v>
      </c>
      <c r="BP126" s="260">
        <v>2</v>
      </c>
      <c r="BQ126" s="260">
        <v>0</v>
      </c>
      <c r="BR126" s="260">
        <v>0</v>
      </c>
      <c r="BS126" s="260">
        <v>0</v>
      </c>
      <c r="BT126" s="260">
        <v>0</v>
      </c>
      <c r="BU126" s="260">
        <v>0</v>
      </c>
      <c r="BV126" s="260">
        <v>0</v>
      </c>
      <c r="BW126" s="260">
        <v>0</v>
      </c>
      <c r="BX126" s="260">
        <v>0</v>
      </c>
      <c r="BY126" s="260">
        <v>8</v>
      </c>
      <c r="BZ126" s="260">
        <v>1</v>
      </c>
      <c r="CA126" s="260">
        <v>1</v>
      </c>
      <c r="CB126" s="260">
        <v>0</v>
      </c>
      <c r="CC126" s="260">
        <v>3</v>
      </c>
      <c r="CD126" s="260">
        <v>0</v>
      </c>
      <c r="CE126" s="260">
        <v>2</v>
      </c>
      <c r="CF126" s="260">
        <v>0</v>
      </c>
      <c r="CG126" s="260">
        <v>0</v>
      </c>
      <c r="CH126" s="260">
        <v>0</v>
      </c>
      <c r="CI126" s="260">
        <v>6</v>
      </c>
      <c r="CJ126" s="260">
        <v>5</v>
      </c>
      <c r="CK126" s="260">
        <v>0</v>
      </c>
      <c r="CL126" s="260">
        <v>6</v>
      </c>
      <c r="CM126" s="260">
        <v>6</v>
      </c>
      <c r="CN126" s="260">
        <v>0</v>
      </c>
      <c r="CO126" s="260">
        <v>0</v>
      </c>
    </row>
    <row r="127" spans="1:93" ht="33.75" customHeight="1">
      <c r="A127" s="257" t="s">
        <v>142</v>
      </c>
      <c r="B127" s="257" t="s">
        <v>137</v>
      </c>
      <c r="C127" s="257" t="s">
        <v>138</v>
      </c>
      <c r="D127" s="258">
        <v>342</v>
      </c>
      <c r="E127" s="258">
        <v>0</v>
      </c>
      <c r="F127" s="258">
        <v>12</v>
      </c>
      <c r="G127" s="258">
        <v>5</v>
      </c>
      <c r="H127" s="258">
        <v>0</v>
      </c>
      <c r="I127" s="258">
        <v>0</v>
      </c>
      <c r="J127" s="258">
        <v>0</v>
      </c>
      <c r="K127" s="258">
        <v>0</v>
      </c>
      <c r="L127" s="259">
        <v>0</v>
      </c>
      <c r="M127" s="259" t="s">
        <v>529</v>
      </c>
      <c r="N127" s="259">
        <v>4</v>
      </c>
      <c r="O127" s="259">
        <v>1</v>
      </c>
      <c r="P127" s="259">
        <v>0</v>
      </c>
      <c r="Q127" s="259">
        <v>2</v>
      </c>
      <c r="R127" s="259">
        <v>1</v>
      </c>
      <c r="S127" s="259">
        <v>0</v>
      </c>
      <c r="T127" s="259">
        <v>1</v>
      </c>
      <c r="U127" s="259">
        <v>4</v>
      </c>
      <c r="V127" s="259">
        <v>0</v>
      </c>
      <c r="W127" s="259">
        <v>0</v>
      </c>
      <c r="X127" s="259">
        <v>0</v>
      </c>
      <c r="Y127" s="259">
        <v>0</v>
      </c>
      <c r="Z127" s="259">
        <v>0</v>
      </c>
      <c r="AA127" s="259">
        <v>1</v>
      </c>
      <c r="AB127" s="259">
        <v>0</v>
      </c>
      <c r="AC127" s="259">
        <v>3</v>
      </c>
      <c r="AD127" s="259">
        <v>0</v>
      </c>
      <c r="AE127" s="259">
        <v>1</v>
      </c>
      <c r="AF127" s="259">
        <v>2</v>
      </c>
      <c r="AG127" s="259">
        <v>0</v>
      </c>
      <c r="AH127" s="259">
        <v>2</v>
      </c>
      <c r="AI127" s="259">
        <v>1</v>
      </c>
      <c r="AJ127" s="259">
        <v>3</v>
      </c>
      <c r="AK127" s="259">
        <v>4</v>
      </c>
      <c r="AL127" s="259">
        <v>3</v>
      </c>
      <c r="AM127" s="259">
        <v>0</v>
      </c>
      <c r="AN127" s="259">
        <v>1</v>
      </c>
      <c r="AO127" s="259">
        <v>1</v>
      </c>
      <c r="AP127" s="259">
        <v>1</v>
      </c>
      <c r="AQ127" s="259">
        <v>33</v>
      </c>
      <c r="AR127" s="259">
        <v>6</v>
      </c>
      <c r="AS127" s="259">
        <v>15</v>
      </c>
      <c r="AT127" s="259">
        <v>10</v>
      </c>
      <c r="AU127" s="259">
        <v>5</v>
      </c>
      <c r="AV127" s="259">
        <v>16</v>
      </c>
      <c r="AW127" s="259">
        <v>16</v>
      </c>
      <c r="AX127" s="259">
        <v>1</v>
      </c>
      <c r="AY127" s="259">
        <v>0</v>
      </c>
      <c r="AZ127" s="259">
        <v>12</v>
      </c>
      <c r="BA127" s="259">
        <v>1</v>
      </c>
      <c r="BB127" s="259">
        <v>2</v>
      </c>
      <c r="BC127" s="259">
        <v>40</v>
      </c>
      <c r="BD127" s="259">
        <v>0</v>
      </c>
      <c r="BE127" s="259">
        <v>0</v>
      </c>
      <c r="BF127" s="259">
        <v>0</v>
      </c>
      <c r="BG127" s="259">
        <v>0</v>
      </c>
      <c r="BH127" s="259">
        <v>1</v>
      </c>
      <c r="BI127" s="259">
        <v>0</v>
      </c>
      <c r="BJ127" s="259">
        <v>0</v>
      </c>
      <c r="BK127" s="259">
        <v>0</v>
      </c>
      <c r="BL127" s="259">
        <v>2</v>
      </c>
      <c r="BM127" s="259">
        <v>6</v>
      </c>
      <c r="BN127" s="259">
        <v>4</v>
      </c>
      <c r="BO127" s="259">
        <v>3</v>
      </c>
      <c r="BP127" s="259">
        <v>8</v>
      </c>
      <c r="BQ127" s="259">
        <v>2</v>
      </c>
      <c r="BR127" s="259">
        <v>3</v>
      </c>
      <c r="BS127" s="259">
        <v>2</v>
      </c>
      <c r="BT127" s="259">
        <v>0</v>
      </c>
      <c r="BU127" s="259">
        <v>3</v>
      </c>
      <c r="BV127" s="259">
        <v>1</v>
      </c>
      <c r="BW127" s="259">
        <v>3</v>
      </c>
      <c r="BX127" s="259">
        <v>1</v>
      </c>
      <c r="BY127" s="259">
        <v>6</v>
      </c>
      <c r="BZ127" s="259">
        <v>3</v>
      </c>
      <c r="CA127" s="259">
        <v>1</v>
      </c>
      <c r="CB127" s="259">
        <v>8</v>
      </c>
      <c r="CC127" s="259">
        <v>11</v>
      </c>
      <c r="CD127" s="259">
        <v>4</v>
      </c>
      <c r="CE127" s="259">
        <v>4</v>
      </c>
      <c r="CF127" s="259">
        <v>2</v>
      </c>
      <c r="CG127" s="259">
        <v>0</v>
      </c>
      <c r="CH127" s="259">
        <v>0</v>
      </c>
      <c r="CI127" s="259">
        <v>9</v>
      </c>
      <c r="CJ127" s="259">
        <v>6</v>
      </c>
      <c r="CK127" s="259">
        <v>1</v>
      </c>
      <c r="CL127" s="259">
        <v>13</v>
      </c>
      <c r="CM127" s="259">
        <v>21</v>
      </c>
      <c r="CN127" s="259">
        <v>4</v>
      </c>
      <c r="CO127" s="259">
        <v>0</v>
      </c>
    </row>
    <row r="128" spans="1:93" ht="33.75" customHeight="1">
      <c r="A128" s="255" t="s">
        <v>143</v>
      </c>
      <c r="B128" s="255" t="s">
        <v>137</v>
      </c>
      <c r="C128" s="255" t="s">
        <v>138</v>
      </c>
      <c r="D128" s="256">
        <v>273</v>
      </c>
      <c r="E128" s="256">
        <v>2</v>
      </c>
      <c r="F128" s="256">
        <v>27</v>
      </c>
      <c r="G128" s="256">
        <v>7</v>
      </c>
      <c r="H128" s="256">
        <v>2</v>
      </c>
      <c r="I128" s="256">
        <v>0</v>
      </c>
      <c r="J128" s="256">
        <v>0</v>
      </c>
      <c r="K128" s="256">
        <v>0</v>
      </c>
      <c r="L128" s="260">
        <v>6</v>
      </c>
      <c r="M128" s="260" t="s">
        <v>529</v>
      </c>
      <c r="N128" s="260">
        <v>1</v>
      </c>
      <c r="O128" s="260">
        <v>2</v>
      </c>
      <c r="P128" s="260">
        <v>0</v>
      </c>
      <c r="Q128" s="260">
        <v>0</v>
      </c>
      <c r="R128" s="260">
        <v>0</v>
      </c>
      <c r="S128" s="260">
        <v>0</v>
      </c>
      <c r="T128" s="260">
        <v>2</v>
      </c>
      <c r="U128" s="260">
        <v>0</v>
      </c>
      <c r="V128" s="260">
        <v>1</v>
      </c>
      <c r="W128" s="260">
        <v>0</v>
      </c>
      <c r="X128" s="260">
        <v>0</v>
      </c>
      <c r="Y128" s="260">
        <v>0</v>
      </c>
      <c r="Z128" s="260">
        <v>1</v>
      </c>
      <c r="AA128" s="260">
        <v>0</v>
      </c>
      <c r="AB128" s="260">
        <v>0</v>
      </c>
      <c r="AC128" s="260">
        <v>0</v>
      </c>
      <c r="AD128" s="260">
        <v>0</v>
      </c>
      <c r="AE128" s="260">
        <v>1</v>
      </c>
      <c r="AF128" s="260">
        <v>0</v>
      </c>
      <c r="AG128" s="260">
        <v>0</v>
      </c>
      <c r="AH128" s="260">
        <v>0</v>
      </c>
      <c r="AI128" s="260">
        <v>1</v>
      </c>
      <c r="AJ128" s="260">
        <v>0</v>
      </c>
      <c r="AK128" s="260">
        <v>1</v>
      </c>
      <c r="AL128" s="260">
        <v>0</v>
      </c>
      <c r="AM128" s="260">
        <v>0</v>
      </c>
      <c r="AN128" s="260">
        <v>0</v>
      </c>
      <c r="AO128" s="260">
        <v>0</v>
      </c>
      <c r="AP128" s="260">
        <v>0</v>
      </c>
      <c r="AQ128" s="260">
        <v>18</v>
      </c>
      <c r="AR128" s="260">
        <v>3</v>
      </c>
      <c r="AS128" s="260">
        <v>1</v>
      </c>
      <c r="AT128" s="260">
        <v>7</v>
      </c>
      <c r="AU128" s="260">
        <v>17</v>
      </c>
      <c r="AV128" s="260">
        <v>43</v>
      </c>
      <c r="AW128" s="260">
        <v>14</v>
      </c>
      <c r="AX128" s="260">
        <v>0</v>
      </c>
      <c r="AY128" s="260">
        <v>0</v>
      </c>
      <c r="AZ128" s="260">
        <v>17</v>
      </c>
      <c r="BA128" s="260">
        <v>0</v>
      </c>
      <c r="BB128" s="260">
        <v>4</v>
      </c>
      <c r="BC128" s="260">
        <v>27</v>
      </c>
      <c r="BD128" s="260">
        <v>0</v>
      </c>
      <c r="BE128" s="260">
        <v>0</v>
      </c>
      <c r="BF128" s="260">
        <v>0</v>
      </c>
      <c r="BG128" s="260">
        <v>0</v>
      </c>
      <c r="BH128" s="260">
        <v>1</v>
      </c>
      <c r="BI128" s="260">
        <v>0</v>
      </c>
      <c r="BJ128" s="260">
        <v>1</v>
      </c>
      <c r="BK128" s="260">
        <v>0</v>
      </c>
      <c r="BL128" s="260">
        <v>2</v>
      </c>
      <c r="BM128" s="260">
        <v>9</v>
      </c>
      <c r="BN128" s="260">
        <v>3</v>
      </c>
      <c r="BO128" s="260">
        <v>0</v>
      </c>
      <c r="BP128" s="260">
        <v>2</v>
      </c>
      <c r="BQ128" s="260">
        <v>0</v>
      </c>
      <c r="BR128" s="260">
        <v>1</v>
      </c>
      <c r="BS128" s="260">
        <v>1</v>
      </c>
      <c r="BT128" s="260">
        <v>0</v>
      </c>
      <c r="BU128" s="260">
        <v>0</v>
      </c>
      <c r="BV128" s="260">
        <v>0</v>
      </c>
      <c r="BW128" s="260">
        <v>0</v>
      </c>
      <c r="BX128" s="260">
        <v>0</v>
      </c>
      <c r="BY128" s="260">
        <v>4</v>
      </c>
      <c r="BZ128" s="260">
        <v>0</v>
      </c>
      <c r="CA128" s="260">
        <v>3</v>
      </c>
      <c r="CB128" s="260">
        <v>1</v>
      </c>
      <c r="CC128" s="260">
        <v>2</v>
      </c>
      <c r="CD128" s="260">
        <v>0</v>
      </c>
      <c r="CE128" s="260">
        <v>4</v>
      </c>
      <c r="CF128" s="260">
        <v>0</v>
      </c>
      <c r="CG128" s="260">
        <v>0</v>
      </c>
      <c r="CH128" s="260">
        <v>0</v>
      </c>
      <c r="CI128" s="260">
        <v>8</v>
      </c>
      <c r="CJ128" s="260">
        <v>5</v>
      </c>
      <c r="CK128" s="260">
        <v>0</v>
      </c>
      <c r="CL128" s="260">
        <v>8</v>
      </c>
      <c r="CM128" s="260">
        <v>10</v>
      </c>
      <c r="CN128" s="260">
        <v>3</v>
      </c>
      <c r="CO128" s="260">
        <v>0</v>
      </c>
    </row>
    <row r="129" spans="1:93" ht="33.75" customHeight="1">
      <c r="A129" s="257" t="s">
        <v>144</v>
      </c>
      <c r="B129" s="257" t="s">
        <v>137</v>
      </c>
      <c r="C129" s="257" t="s">
        <v>145</v>
      </c>
      <c r="D129" s="258">
        <v>2128</v>
      </c>
      <c r="E129" s="258">
        <v>4</v>
      </c>
      <c r="F129" s="258">
        <v>36</v>
      </c>
      <c r="G129" s="258">
        <v>19</v>
      </c>
      <c r="H129" s="258">
        <v>4</v>
      </c>
      <c r="I129" s="258">
        <v>0</v>
      </c>
      <c r="J129" s="258">
        <v>0</v>
      </c>
      <c r="K129" s="258">
        <v>0</v>
      </c>
      <c r="L129" s="259">
        <v>0</v>
      </c>
      <c r="M129" s="259" t="s">
        <v>529</v>
      </c>
      <c r="N129" s="259">
        <v>14</v>
      </c>
      <c r="O129" s="259" t="s">
        <v>529</v>
      </c>
      <c r="P129" s="259">
        <v>0</v>
      </c>
      <c r="Q129" s="259">
        <v>10</v>
      </c>
      <c r="R129" s="259">
        <v>8</v>
      </c>
      <c r="S129" s="259">
        <v>1</v>
      </c>
      <c r="T129" s="259">
        <v>18</v>
      </c>
      <c r="U129" s="259">
        <v>12</v>
      </c>
      <c r="V129" s="259">
        <v>1</v>
      </c>
      <c r="W129" s="259">
        <v>0</v>
      </c>
      <c r="X129" s="259">
        <v>2</v>
      </c>
      <c r="Y129" s="259">
        <v>0</v>
      </c>
      <c r="Z129" s="259">
        <v>14</v>
      </c>
      <c r="AA129" s="259">
        <v>4</v>
      </c>
      <c r="AB129" s="259">
        <v>3</v>
      </c>
      <c r="AC129" s="259">
        <v>24</v>
      </c>
      <c r="AD129" s="259">
        <v>2</v>
      </c>
      <c r="AE129" s="259">
        <v>3</v>
      </c>
      <c r="AF129" s="259">
        <v>13</v>
      </c>
      <c r="AG129" s="259">
        <v>0</v>
      </c>
      <c r="AH129" s="259">
        <v>3</v>
      </c>
      <c r="AI129" s="259">
        <v>7</v>
      </c>
      <c r="AJ129" s="259">
        <v>4</v>
      </c>
      <c r="AK129" s="259">
        <v>14</v>
      </c>
      <c r="AL129" s="259">
        <v>13</v>
      </c>
      <c r="AM129" s="259">
        <v>1</v>
      </c>
      <c r="AN129" s="259">
        <v>0</v>
      </c>
      <c r="AO129" s="259">
        <v>8</v>
      </c>
      <c r="AP129" s="259">
        <v>0</v>
      </c>
      <c r="AQ129" s="259">
        <v>166</v>
      </c>
      <c r="AR129" s="259">
        <v>18</v>
      </c>
      <c r="AS129" s="259">
        <v>65</v>
      </c>
      <c r="AT129" s="259">
        <v>93</v>
      </c>
      <c r="AU129" s="259">
        <v>66</v>
      </c>
      <c r="AV129" s="259">
        <v>283</v>
      </c>
      <c r="AW129" s="259">
        <v>76</v>
      </c>
      <c r="AX129" s="259">
        <v>3</v>
      </c>
      <c r="AY129" s="259">
        <v>0</v>
      </c>
      <c r="AZ129" s="259">
        <v>31</v>
      </c>
      <c r="BA129" s="259">
        <v>4</v>
      </c>
      <c r="BB129" s="259">
        <v>25</v>
      </c>
      <c r="BC129" s="259">
        <v>169</v>
      </c>
      <c r="BD129" s="259">
        <v>12</v>
      </c>
      <c r="BE129" s="259">
        <v>3</v>
      </c>
      <c r="BF129" s="259">
        <v>0</v>
      </c>
      <c r="BG129" s="259">
        <v>0</v>
      </c>
      <c r="BH129" s="259">
        <v>17</v>
      </c>
      <c r="BI129" s="259">
        <v>1</v>
      </c>
      <c r="BJ129" s="259">
        <v>6</v>
      </c>
      <c r="BK129" s="259">
        <v>7</v>
      </c>
      <c r="BL129" s="259">
        <v>4</v>
      </c>
      <c r="BM129" s="259">
        <v>53</v>
      </c>
      <c r="BN129" s="259">
        <v>23</v>
      </c>
      <c r="BO129" s="259">
        <v>9</v>
      </c>
      <c r="BP129" s="259">
        <v>26</v>
      </c>
      <c r="BQ129" s="259">
        <v>2</v>
      </c>
      <c r="BR129" s="259">
        <v>7</v>
      </c>
      <c r="BS129" s="259">
        <v>21</v>
      </c>
      <c r="BT129" s="259">
        <v>3</v>
      </c>
      <c r="BU129" s="259">
        <v>8</v>
      </c>
      <c r="BV129" s="259">
        <v>1</v>
      </c>
      <c r="BW129" s="259">
        <v>10</v>
      </c>
      <c r="BX129" s="259">
        <v>3</v>
      </c>
      <c r="BY129" s="259">
        <v>37</v>
      </c>
      <c r="BZ129" s="259">
        <v>7</v>
      </c>
      <c r="CA129" s="259">
        <v>12</v>
      </c>
      <c r="CB129" s="259">
        <v>17</v>
      </c>
      <c r="CC129" s="259">
        <v>78</v>
      </c>
      <c r="CD129" s="259">
        <v>10</v>
      </c>
      <c r="CE129" s="259">
        <v>24</v>
      </c>
      <c r="CF129" s="259">
        <v>3</v>
      </c>
      <c r="CG129" s="259">
        <v>1</v>
      </c>
      <c r="CH129" s="259">
        <v>0</v>
      </c>
      <c r="CI129" s="259">
        <v>99</v>
      </c>
      <c r="CJ129" s="259">
        <v>50</v>
      </c>
      <c r="CK129" s="259">
        <v>6</v>
      </c>
      <c r="CL129" s="259">
        <v>133</v>
      </c>
      <c r="CM129" s="259">
        <v>186</v>
      </c>
      <c r="CN129" s="259">
        <v>7</v>
      </c>
      <c r="CO129" s="259">
        <v>1</v>
      </c>
    </row>
    <row r="130" spans="1:93" ht="33.75" customHeight="1">
      <c r="A130" s="255" t="s">
        <v>146</v>
      </c>
      <c r="B130" s="255" t="s">
        <v>137</v>
      </c>
      <c r="C130" s="255" t="s">
        <v>145</v>
      </c>
      <c r="D130" s="256">
        <v>6048</v>
      </c>
      <c r="E130" s="256">
        <v>46</v>
      </c>
      <c r="F130" s="256">
        <v>120</v>
      </c>
      <c r="G130" s="256">
        <v>48</v>
      </c>
      <c r="H130" s="256">
        <v>2</v>
      </c>
      <c r="I130" s="256">
        <v>0</v>
      </c>
      <c r="J130" s="256">
        <v>0</v>
      </c>
      <c r="K130" s="256">
        <v>0</v>
      </c>
      <c r="L130" s="260">
        <v>12</v>
      </c>
      <c r="M130" s="260" t="s">
        <v>529</v>
      </c>
      <c r="N130" s="260">
        <v>49</v>
      </c>
      <c r="O130" s="260">
        <v>2</v>
      </c>
      <c r="P130" s="260">
        <v>0</v>
      </c>
      <c r="Q130" s="260">
        <v>18</v>
      </c>
      <c r="R130" s="260">
        <v>18</v>
      </c>
      <c r="S130" s="260">
        <v>1</v>
      </c>
      <c r="T130" s="260">
        <v>26</v>
      </c>
      <c r="U130" s="260">
        <v>7</v>
      </c>
      <c r="V130" s="260">
        <v>11</v>
      </c>
      <c r="W130" s="260">
        <v>1</v>
      </c>
      <c r="X130" s="260">
        <v>5</v>
      </c>
      <c r="Y130" s="260">
        <v>1</v>
      </c>
      <c r="Z130" s="260">
        <v>6</v>
      </c>
      <c r="AA130" s="260">
        <v>23</v>
      </c>
      <c r="AB130" s="260">
        <v>2</v>
      </c>
      <c r="AC130" s="260">
        <v>102</v>
      </c>
      <c r="AD130" s="260">
        <v>8</v>
      </c>
      <c r="AE130" s="260">
        <v>13</v>
      </c>
      <c r="AF130" s="260">
        <v>48</v>
      </c>
      <c r="AG130" s="260">
        <v>6</v>
      </c>
      <c r="AH130" s="260">
        <v>11</v>
      </c>
      <c r="AI130" s="260">
        <v>22</v>
      </c>
      <c r="AJ130" s="260">
        <v>18</v>
      </c>
      <c r="AK130" s="260">
        <v>54</v>
      </c>
      <c r="AL130" s="260">
        <v>17</v>
      </c>
      <c r="AM130" s="260">
        <v>4</v>
      </c>
      <c r="AN130" s="260">
        <v>1</v>
      </c>
      <c r="AO130" s="260">
        <v>20</v>
      </c>
      <c r="AP130" s="260">
        <v>1</v>
      </c>
      <c r="AQ130" s="260">
        <v>465</v>
      </c>
      <c r="AR130" s="260">
        <v>89</v>
      </c>
      <c r="AS130" s="260">
        <v>169</v>
      </c>
      <c r="AT130" s="260">
        <v>207</v>
      </c>
      <c r="AU130" s="260">
        <v>263</v>
      </c>
      <c r="AV130" s="260">
        <v>709</v>
      </c>
      <c r="AW130" s="260">
        <v>263</v>
      </c>
      <c r="AX130" s="260">
        <v>14</v>
      </c>
      <c r="AY130" s="260">
        <v>4</v>
      </c>
      <c r="AZ130" s="260">
        <v>98</v>
      </c>
      <c r="BA130" s="260">
        <v>15</v>
      </c>
      <c r="BB130" s="260">
        <v>21</v>
      </c>
      <c r="BC130" s="260">
        <v>486</v>
      </c>
      <c r="BD130" s="260">
        <v>36</v>
      </c>
      <c r="BE130" s="260">
        <v>4</v>
      </c>
      <c r="BF130" s="260">
        <v>0</v>
      </c>
      <c r="BG130" s="260">
        <v>5</v>
      </c>
      <c r="BH130" s="260">
        <v>129</v>
      </c>
      <c r="BI130" s="260">
        <v>6</v>
      </c>
      <c r="BJ130" s="260">
        <v>16</v>
      </c>
      <c r="BK130" s="260">
        <v>10</v>
      </c>
      <c r="BL130" s="260">
        <v>11</v>
      </c>
      <c r="BM130" s="260">
        <v>151</v>
      </c>
      <c r="BN130" s="260">
        <v>57</v>
      </c>
      <c r="BO130" s="260">
        <v>41</v>
      </c>
      <c r="BP130" s="260">
        <v>171</v>
      </c>
      <c r="BQ130" s="260">
        <v>15</v>
      </c>
      <c r="BR130" s="260">
        <v>46</v>
      </c>
      <c r="BS130" s="260">
        <v>52</v>
      </c>
      <c r="BT130" s="260">
        <v>8</v>
      </c>
      <c r="BU130" s="260">
        <v>22</v>
      </c>
      <c r="BV130" s="260">
        <v>38</v>
      </c>
      <c r="BW130" s="260">
        <v>19</v>
      </c>
      <c r="BX130" s="260">
        <v>11</v>
      </c>
      <c r="BY130" s="260">
        <v>75</v>
      </c>
      <c r="BZ130" s="260">
        <v>29</v>
      </c>
      <c r="CA130" s="260">
        <v>31</v>
      </c>
      <c r="CB130" s="260">
        <v>56</v>
      </c>
      <c r="CC130" s="260">
        <v>210</v>
      </c>
      <c r="CD130" s="260">
        <v>21</v>
      </c>
      <c r="CE130" s="260">
        <v>50</v>
      </c>
      <c r="CF130" s="260">
        <v>20</v>
      </c>
      <c r="CG130" s="260">
        <v>1</v>
      </c>
      <c r="CH130" s="260">
        <v>0</v>
      </c>
      <c r="CI130" s="260">
        <v>186</v>
      </c>
      <c r="CJ130" s="260">
        <v>160</v>
      </c>
      <c r="CK130" s="260">
        <v>18</v>
      </c>
      <c r="CL130" s="260">
        <v>395</v>
      </c>
      <c r="CM130" s="260">
        <v>376</v>
      </c>
      <c r="CN130" s="260">
        <v>44</v>
      </c>
      <c r="CO130" s="260">
        <v>2</v>
      </c>
    </row>
    <row r="131" spans="1:93" ht="33.75" customHeight="1">
      <c r="A131" s="257" t="s">
        <v>147</v>
      </c>
      <c r="B131" s="257" t="s">
        <v>137</v>
      </c>
      <c r="C131" s="257" t="s">
        <v>145</v>
      </c>
      <c r="D131" s="258">
        <v>179</v>
      </c>
      <c r="E131" s="258">
        <v>4</v>
      </c>
      <c r="F131" s="258">
        <v>14</v>
      </c>
      <c r="G131" s="258">
        <v>6</v>
      </c>
      <c r="H131" s="258">
        <v>0</v>
      </c>
      <c r="I131" s="258">
        <v>0</v>
      </c>
      <c r="J131" s="258">
        <v>0</v>
      </c>
      <c r="K131" s="258">
        <v>0</v>
      </c>
      <c r="L131" s="259">
        <v>0</v>
      </c>
      <c r="M131" s="259" t="s">
        <v>529</v>
      </c>
      <c r="N131" s="259">
        <v>3</v>
      </c>
      <c r="O131" s="259" t="s">
        <v>529</v>
      </c>
      <c r="P131" s="259">
        <v>0</v>
      </c>
      <c r="Q131" s="259">
        <v>1</v>
      </c>
      <c r="R131" s="259">
        <v>0</v>
      </c>
      <c r="S131" s="259">
        <v>1</v>
      </c>
      <c r="T131" s="259">
        <v>1</v>
      </c>
      <c r="U131" s="259">
        <v>0</v>
      </c>
      <c r="V131" s="259">
        <v>1</v>
      </c>
      <c r="W131" s="259">
        <v>0</v>
      </c>
      <c r="X131" s="259">
        <v>0</v>
      </c>
      <c r="Y131" s="259">
        <v>0</v>
      </c>
      <c r="Z131" s="259">
        <v>0</v>
      </c>
      <c r="AA131" s="259">
        <v>1</v>
      </c>
      <c r="AB131" s="259">
        <v>0</v>
      </c>
      <c r="AC131" s="259">
        <v>9</v>
      </c>
      <c r="AD131" s="259">
        <v>0</v>
      </c>
      <c r="AE131" s="259">
        <v>0</v>
      </c>
      <c r="AF131" s="259">
        <v>1</v>
      </c>
      <c r="AG131" s="259">
        <v>1</v>
      </c>
      <c r="AH131" s="259">
        <v>1</v>
      </c>
      <c r="AI131" s="259">
        <v>1</v>
      </c>
      <c r="AJ131" s="259">
        <v>0</v>
      </c>
      <c r="AK131" s="259">
        <v>1</v>
      </c>
      <c r="AL131" s="259">
        <v>0</v>
      </c>
      <c r="AM131" s="259">
        <v>0</v>
      </c>
      <c r="AN131" s="259">
        <v>0</v>
      </c>
      <c r="AO131" s="259">
        <v>0</v>
      </c>
      <c r="AP131" s="259">
        <v>0</v>
      </c>
      <c r="AQ131" s="259">
        <v>17</v>
      </c>
      <c r="AR131" s="259">
        <v>5</v>
      </c>
      <c r="AS131" s="259">
        <v>2</v>
      </c>
      <c r="AT131" s="259">
        <v>2</v>
      </c>
      <c r="AU131" s="259">
        <v>5</v>
      </c>
      <c r="AV131" s="259">
        <v>15</v>
      </c>
      <c r="AW131" s="259">
        <v>11</v>
      </c>
      <c r="AX131" s="259">
        <v>0</v>
      </c>
      <c r="AY131" s="259">
        <v>0</v>
      </c>
      <c r="AZ131" s="259">
        <v>1</v>
      </c>
      <c r="BA131" s="259">
        <v>0</v>
      </c>
      <c r="BB131" s="259">
        <v>4</v>
      </c>
      <c r="BC131" s="259">
        <v>5</v>
      </c>
      <c r="BD131" s="259">
        <v>0</v>
      </c>
      <c r="BE131" s="259">
        <v>0</v>
      </c>
      <c r="BF131" s="259">
        <v>0</v>
      </c>
      <c r="BG131" s="259">
        <v>0</v>
      </c>
      <c r="BH131" s="259">
        <v>1</v>
      </c>
      <c r="BI131" s="259">
        <v>0</v>
      </c>
      <c r="BJ131" s="259">
        <v>0</v>
      </c>
      <c r="BK131" s="259">
        <v>0</v>
      </c>
      <c r="BL131" s="259">
        <v>1</v>
      </c>
      <c r="BM131" s="259">
        <v>8</v>
      </c>
      <c r="BN131" s="259">
        <v>0</v>
      </c>
      <c r="BO131" s="259">
        <v>0</v>
      </c>
      <c r="BP131" s="259">
        <v>5</v>
      </c>
      <c r="BQ131" s="259">
        <v>0</v>
      </c>
      <c r="BR131" s="259">
        <v>0</v>
      </c>
      <c r="BS131" s="259">
        <v>0</v>
      </c>
      <c r="BT131" s="259">
        <v>0</v>
      </c>
      <c r="BU131" s="259">
        <v>0</v>
      </c>
      <c r="BV131" s="259">
        <v>0</v>
      </c>
      <c r="BW131" s="259">
        <v>0</v>
      </c>
      <c r="BX131" s="259">
        <v>0</v>
      </c>
      <c r="BY131" s="259">
        <v>5</v>
      </c>
      <c r="BZ131" s="259">
        <v>1</v>
      </c>
      <c r="CA131" s="259">
        <v>1</v>
      </c>
      <c r="CB131" s="259">
        <v>1</v>
      </c>
      <c r="CC131" s="259">
        <v>3</v>
      </c>
      <c r="CD131" s="259">
        <v>0</v>
      </c>
      <c r="CE131" s="259">
        <v>0</v>
      </c>
      <c r="CF131" s="259">
        <v>1</v>
      </c>
      <c r="CG131" s="259">
        <v>0</v>
      </c>
      <c r="CH131" s="259">
        <v>0</v>
      </c>
      <c r="CI131" s="259">
        <v>3</v>
      </c>
      <c r="CJ131" s="259">
        <v>5</v>
      </c>
      <c r="CK131" s="259">
        <v>0</v>
      </c>
      <c r="CL131" s="259">
        <v>10</v>
      </c>
      <c r="CM131" s="259">
        <v>20</v>
      </c>
      <c r="CN131" s="259">
        <v>1</v>
      </c>
      <c r="CO131" s="259">
        <v>0</v>
      </c>
    </row>
    <row r="132" spans="1:93" ht="33.75" customHeight="1">
      <c r="A132" s="255" t="s">
        <v>148</v>
      </c>
      <c r="B132" s="255" t="s">
        <v>137</v>
      </c>
      <c r="C132" s="255" t="s">
        <v>145</v>
      </c>
      <c r="D132" s="256">
        <v>396</v>
      </c>
      <c r="E132" s="256">
        <v>0</v>
      </c>
      <c r="F132" s="256">
        <v>31</v>
      </c>
      <c r="G132" s="256">
        <v>14</v>
      </c>
      <c r="H132" s="256">
        <v>0</v>
      </c>
      <c r="I132" s="256">
        <v>0</v>
      </c>
      <c r="J132" s="256">
        <v>0</v>
      </c>
      <c r="K132" s="256">
        <v>0</v>
      </c>
      <c r="L132" s="260">
        <v>2</v>
      </c>
      <c r="M132" s="260">
        <v>1</v>
      </c>
      <c r="N132" s="260">
        <v>5</v>
      </c>
      <c r="O132" s="260" t="s">
        <v>529</v>
      </c>
      <c r="P132" s="260">
        <v>0</v>
      </c>
      <c r="Q132" s="260">
        <v>1</v>
      </c>
      <c r="R132" s="260">
        <v>0</v>
      </c>
      <c r="S132" s="260">
        <v>0</v>
      </c>
      <c r="T132" s="260">
        <v>7</v>
      </c>
      <c r="U132" s="260">
        <v>0</v>
      </c>
      <c r="V132" s="260">
        <v>0</v>
      </c>
      <c r="W132" s="260">
        <v>0</v>
      </c>
      <c r="X132" s="260">
        <v>0</v>
      </c>
      <c r="Y132" s="260">
        <v>0</v>
      </c>
      <c r="Z132" s="260">
        <v>1</v>
      </c>
      <c r="AA132" s="260">
        <v>3</v>
      </c>
      <c r="AB132" s="260">
        <v>0</v>
      </c>
      <c r="AC132" s="260">
        <v>5</v>
      </c>
      <c r="AD132" s="260">
        <v>1</v>
      </c>
      <c r="AE132" s="260">
        <v>0</v>
      </c>
      <c r="AF132" s="260">
        <v>2</v>
      </c>
      <c r="AG132" s="260">
        <v>1</v>
      </c>
      <c r="AH132" s="260">
        <v>0</v>
      </c>
      <c r="AI132" s="260">
        <v>3</v>
      </c>
      <c r="AJ132" s="260">
        <v>1</v>
      </c>
      <c r="AK132" s="260">
        <v>1</v>
      </c>
      <c r="AL132" s="260">
        <v>4</v>
      </c>
      <c r="AM132" s="260">
        <v>0</v>
      </c>
      <c r="AN132" s="260">
        <v>0</v>
      </c>
      <c r="AO132" s="260">
        <v>2</v>
      </c>
      <c r="AP132" s="260">
        <v>0</v>
      </c>
      <c r="AQ132" s="260">
        <v>30</v>
      </c>
      <c r="AR132" s="260">
        <v>5</v>
      </c>
      <c r="AS132" s="260">
        <v>11</v>
      </c>
      <c r="AT132" s="260">
        <v>17</v>
      </c>
      <c r="AU132" s="260">
        <v>7</v>
      </c>
      <c r="AV132" s="260">
        <v>49</v>
      </c>
      <c r="AW132" s="260">
        <v>14</v>
      </c>
      <c r="AX132" s="260">
        <v>0</v>
      </c>
      <c r="AY132" s="260">
        <v>0</v>
      </c>
      <c r="AZ132" s="260">
        <v>4</v>
      </c>
      <c r="BA132" s="260">
        <v>4</v>
      </c>
      <c r="BB132" s="260">
        <v>6</v>
      </c>
      <c r="BC132" s="260">
        <v>39</v>
      </c>
      <c r="BD132" s="260">
        <v>1</v>
      </c>
      <c r="BE132" s="260">
        <v>0</v>
      </c>
      <c r="BF132" s="260">
        <v>0</v>
      </c>
      <c r="BG132" s="260">
        <v>0</v>
      </c>
      <c r="BH132" s="260">
        <v>3</v>
      </c>
      <c r="BI132" s="260">
        <v>1</v>
      </c>
      <c r="BJ132" s="260">
        <v>0</v>
      </c>
      <c r="BK132" s="260">
        <v>0</v>
      </c>
      <c r="BL132" s="260">
        <v>1</v>
      </c>
      <c r="BM132" s="260">
        <v>10</v>
      </c>
      <c r="BN132" s="260">
        <v>2</v>
      </c>
      <c r="BO132" s="260">
        <v>2</v>
      </c>
      <c r="BP132" s="260">
        <v>6</v>
      </c>
      <c r="BQ132" s="260">
        <v>0</v>
      </c>
      <c r="BR132" s="260">
        <v>2</v>
      </c>
      <c r="BS132" s="260">
        <v>1</v>
      </c>
      <c r="BT132" s="260">
        <v>0</v>
      </c>
      <c r="BU132" s="260">
        <v>1</v>
      </c>
      <c r="BV132" s="260">
        <v>0</v>
      </c>
      <c r="BW132" s="260">
        <v>6</v>
      </c>
      <c r="BX132" s="260">
        <v>0</v>
      </c>
      <c r="BY132" s="260">
        <v>11</v>
      </c>
      <c r="BZ132" s="260">
        <v>2</v>
      </c>
      <c r="CA132" s="260">
        <v>1</v>
      </c>
      <c r="CB132" s="260">
        <v>2</v>
      </c>
      <c r="CC132" s="260">
        <v>9</v>
      </c>
      <c r="CD132" s="260">
        <v>4</v>
      </c>
      <c r="CE132" s="260">
        <v>1</v>
      </c>
      <c r="CF132" s="260">
        <v>0</v>
      </c>
      <c r="CG132" s="260">
        <v>1</v>
      </c>
      <c r="CH132" s="260">
        <v>0</v>
      </c>
      <c r="CI132" s="260">
        <v>6</v>
      </c>
      <c r="CJ132" s="260">
        <v>11</v>
      </c>
      <c r="CK132" s="260">
        <v>1</v>
      </c>
      <c r="CL132" s="260">
        <v>17</v>
      </c>
      <c r="CM132" s="260">
        <v>21</v>
      </c>
      <c r="CN132" s="260">
        <v>2</v>
      </c>
      <c r="CO132" s="260">
        <v>0</v>
      </c>
    </row>
    <row r="133" spans="1:93" ht="33.75" customHeight="1">
      <c r="A133" s="257" t="s">
        <v>149</v>
      </c>
      <c r="B133" s="257" t="s">
        <v>137</v>
      </c>
      <c r="C133" s="257" t="s">
        <v>145</v>
      </c>
      <c r="D133" s="258">
        <v>577</v>
      </c>
      <c r="E133" s="258">
        <v>2</v>
      </c>
      <c r="F133" s="258">
        <v>116</v>
      </c>
      <c r="G133" s="258">
        <v>24</v>
      </c>
      <c r="H133" s="258">
        <v>3</v>
      </c>
      <c r="I133" s="258">
        <v>0</v>
      </c>
      <c r="J133" s="258">
        <v>0</v>
      </c>
      <c r="K133" s="258">
        <v>0</v>
      </c>
      <c r="L133" s="259">
        <v>0</v>
      </c>
      <c r="M133" s="259" t="s">
        <v>529</v>
      </c>
      <c r="N133" s="259">
        <v>9</v>
      </c>
      <c r="O133" s="259" t="s">
        <v>529</v>
      </c>
      <c r="P133" s="259">
        <v>0</v>
      </c>
      <c r="Q133" s="259">
        <v>6</v>
      </c>
      <c r="R133" s="259">
        <v>2</v>
      </c>
      <c r="S133" s="259">
        <v>0</v>
      </c>
      <c r="T133" s="259">
        <v>13</v>
      </c>
      <c r="U133" s="259">
        <v>2</v>
      </c>
      <c r="V133" s="259">
        <v>0</v>
      </c>
      <c r="W133" s="259">
        <v>0</v>
      </c>
      <c r="X133" s="259">
        <v>0</v>
      </c>
      <c r="Y133" s="259">
        <v>0</v>
      </c>
      <c r="Z133" s="259">
        <v>0</v>
      </c>
      <c r="AA133" s="259">
        <v>0</v>
      </c>
      <c r="AB133" s="259">
        <v>1</v>
      </c>
      <c r="AC133" s="259">
        <v>7</v>
      </c>
      <c r="AD133" s="259">
        <v>1</v>
      </c>
      <c r="AE133" s="259">
        <v>0</v>
      </c>
      <c r="AF133" s="259">
        <v>7</v>
      </c>
      <c r="AG133" s="259">
        <v>0</v>
      </c>
      <c r="AH133" s="259">
        <v>0</v>
      </c>
      <c r="AI133" s="259">
        <v>2</v>
      </c>
      <c r="AJ133" s="259">
        <v>0</v>
      </c>
      <c r="AK133" s="259">
        <v>3</v>
      </c>
      <c r="AL133" s="259">
        <v>5</v>
      </c>
      <c r="AM133" s="259">
        <v>0</v>
      </c>
      <c r="AN133" s="259">
        <v>0</v>
      </c>
      <c r="AO133" s="259">
        <v>0</v>
      </c>
      <c r="AP133" s="259">
        <v>0</v>
      </c>
      <c r="AQ133" s="259">
        <v>25</v>
      </c>
      <c r="AR133" s="259">
        <v>9</v>
      </c>
      <c r="AS133" s="259">
        <v>6</v>
      </c>
      <c r="AT133" s="259">
        <v>18</v>
      </c>
      <c r="AU133" s="259">
        <v>6</v>
      </c>
      <c r="AV133" s="259">
        <v>46</v>
      </c>
      <c r="AW133" s="259">
        <v>27</v>
      </c>
      <c r="AX133" s="259">
        <v>0</v>
      </c>
      <c r="AY133" s="259">
        <v>0</v>
      </c>
      <c r="AZ133" s="259">
        <v>6</v>
      </c>
      <c r="BA133" s="259">
        <v>1</v>
      </c>
      <c r="BB133" s="259">
        <v>6</v>
      </c>
      <c r="BC133" s="259">
        <v>38</v>
      </c>
      <c r="BD133" s="259">
        <v>1</v>
      </c>
      <c r="BE133" s="259">
        <v>0</v>
      </c>
      <c r="BF133" s="259">
        <v>0</v>
      </c>
      <c r="BG133" s="259">
        <v>0</v>
      </c>
      <c r="BH133" s="259">
        <v>4</v>
      </c>
      <c r="BI133" s="259">
        <v>0</v>
      </c>
      <c r="BJ133" s="259">
        <v>0</v>
      </c>
      <c r="BK133" s="259">
        <v>2</v>
      </c>
      <c r="BL133" s="259">
        <v>4</v>
      </c>
      <c r="BM133" s="259">
        <v>9</v>
      </c>
      <c r="BN133" s="259">
        <v>1</v>
      </c>
      <c r="BO133" s="259">
        <v>0</v>
      </c>
      <c r="BP133" s="259">
        <v>4</v>
      </c>
      <c r="BQ133" s="259">
        <v>1</v>
      </c>
      <c r="BR133" s="259">
        <v>1</v>
      </c>
      <c r="BS133" s="259">
        <v>0</v>
      </c>
      <c r="BT133" s="259">
        <v>2</v>
      </c>
      <c r="BU133" s="259">
        <v>0</v>
      </c>
      <c r="BV133" s="259">
        <v>0</v>
      </c>
      <c r="BW133" s="259">
        <v>0</v>
      </c>
      <c r="BX133" s="259">
        <v>0</v>
      </c>
      <c r="BY133" s="259">
        <v>12</v>
      </c>
      <c r="BZ133" s="259">
        <v>0</v>
      </c>
      <c r="CA133" s="259">
        <v>5</v>
      </c>
      <c r="CB133" s="259">
        <v>0</v>
      </c>
      <c r="CC133" s="259">
        <v>11</v>
      </c>
      <c r="CD133" s="259">
        <v>0</v>
      </c>
      <c r="CE133" s="259">
        <v>1</v>
      </c>
      <c r="CF133" s="259">
        <v>1</v>
      </c>
      <c r="CG133" s="259">
        <v>0</v>
      </c>
      <c r="CH133" s="259">
        <v>0</v>
      </c>
      <c r="CI133" s="259">
        <v>14</v>
      </c>
      <c r="CJ133" s="259">
        <v>19</v>
      </c>
      <c r="CK133" s="259">
        <v>0</v>
      </c>
      <c r="CL133" s="259">
        <v>27</v>
      </c>
      <c r="CM133" s="259">
        <v>56</v>
      </c>
      <c r="CN133" s="259">
        <v>11</v>
      </c>
      <c r="CO133" s="259">
        <v>0</v>
      </c>
    </row>
    <row r="134" spans="1:93" ht="33.75" customHeight="1">
      <c r="A134" s="255" t="s">
        <v>150</v>
      </c>
      <c r="B134" s="255" t="s">
        <v>137</v>
      </c>
      <c r="C134" s="255" t="s">
        <v>145</v>
      </c>
      <c r="D134" s="256">
        <v>233</v>
      </c>
      <c r="E134" s="256">
        <v>2</v>
      </c>
      <c r="F134" s="256">
        <v>20</v>
      </c>
      <c r="G134" s="256">
        <v>7</v>
      </c>
      <c r="H134" s="256">
        <v>0</v>
      </c>
      <c r="I134" s="256">
        <v>0</v>
      </c>
      <c r="J134" s="256">
        <v>0</v>
      </c>
      <c r="K134" s="256">
        <v>0</v>
      </c>
      <c r="L134" s="260">
        <v>1</v>
      </c>
      <c r="M134" s="260" t="s">
        <v>529</v>
      </c>
      <c r="N134" s="260">
        <v>1</v>
      </c>
      <c r="O134" s="260" t="s">
        <v>529</v>
      </c>
      <c r="P134" s="260">
        <v>0</v>
      </c>
      <c r="Q134" s="260">
        <v>0</v>
      </c>
      <c r="R134" s="260">
        <v>1</v>
      </c>
      <c r="S134" s="260">
        <v>0</v>
      </c>
      <c r="T134" s="260">
        <v>3</v>
      </c>
      <c r="U134" s="260">
        <v>1</v>
      </c>
      <c r="V134" s="260">
        <v>0</v>
      </c>
      <c r="W134" s="260">
        <v>0</v>
      </c>
      <c r="X134" s="260">
        <v>0</v>
      </c>
      <c r="Y134" s="260">
        <v>0</v>
      </c>
      <c r="Z134" s="260">
        <v>0</v>
      </c>
      <c r="AA134" s="260">
        <v>1</v>
      </c>
      <c r="AB134" s="260">
        <v>0</v>
      </c>
      <c r="AC134" s="260">
        <v>1</v>
      </c>
      <c r="AD134" s="260">
        <v>0</v>
      </c>
      <c r="AE134" s="260">
        <v>0</v>
      </c>
      <c r="AF134" s="260">
        <v>1</v>
      </c>
      <c r="AG134" s="260">
        <v>0</v>
      </c>
      <c r="AH134" s="260">
        <v>0</v>
      </c>
      <c r="AI134" s="260">
        <v>2</v>
      </c>
      <c r="AJ134" s="260">
        <v>0</v>
      </c>
      <c r="AK134" s="260">
        <v>1</v>
      </c>
      <c r="AL134" s="260">
        <v>2</v>
      </c>
      <c r="AM134" s="260">
        <v>0</v>
      </c>
      <c r="AN134" s="260">
        <v>0</v>
      </c>
      <c r="AO134" s="260">
        <v>2</v>
      </c>
      <c r="AP134" s="260">
        <v>0</v>
      </c>
      <c r="AQ134" s="260">
        <v>16</v>
      </c>
      <c r="AR134" s="260">
        <v>2</v>
      </c>
      <c r="AS134" s="260">
        <v>4</v>
      </c>
      <c r="AT134" s="260">
        <v>7</v>
      </c>
      <c r="AU134" s="260">
        <v>2</v>
      </c>
      <c r="AV134" s="260">
        <v>30</v>
      </c>
      <c r="AW134" s="260">
        <v>13</v>
      </c>
      <c r="AX134" s="260">
        <v>0</v>
      </c>
      <c r="AY134" s="260">
        <v>0</v>
      </c>
      <c r="AZ134" s="260">
        <v>1</v>
      </c>
      <c r="BA134" s="260">
        <v>0</v>
      </c>
      <c r="BB134" s="260">
        <v>0</v>
      </c>
      <c r="BC134" s="260">
        <v>19</v>
      </c>
      <c r="BD134" s="260">
        <v>1</v>
      </c>
      <c r="BE134" s="260">
        <v>0</v>
      </c>
      <c r="BF134" s="260">
        <v>0</v>
      </c>
      <c r="BG134" s="260">
        <v>0</v>
      </c>
      <c r="BH134" s="260">
        <v>2</v>
      </c>
      <c r="BI134" s="260">
        <v>0</v>
      </c>
      <c r="BJ134" s="260">
        <v>1</v>
      </c>
      <c r="BK134" s="260">
        <v>0</v>
      </c>
      <c r="BL134" s="260">
        <v>0</v>
      </c>
      <c r="BM134" s="260">
        <v>7</v>
      </c>
      <c r="BN134" s="260">
        <v>2</v>
      </c>
      <c r="BO134" s="260">
        <v>0</v>
      </c>
      <c r="BP134" s="260">
        <v>0</v>
      </c>
      <c r="BQ134" s="260">
        <v>0</v>
      </c>
      <c r="BR134" s="260">
        <v>0</v>
      </c>
      <c r="BS134" s="260">
        <v>2</v>
      </c>
      <c r="BT134" s="260">
        <v>0</v>
      </c>
      <c r="BU134" s="260">
        <v>0</v>
      </c>
      <c r="BV134" s="260">
        <v>0</v>
      </c>
      <c r="BW134" s="260">
        <v>0</v>
      </c>
      <c r="BX134" s="260">
        <v>0</v>
      </c>
      <c r="BY134" s="260">
        <v>6</v>
      </c>
      <c r="BZ134" s="260">
        <v>0</v>
      </c>
      <c r="CA134" s="260">
        <v>2</v>
      </c>
      <c r="CB134" s="260">
        <v>0</v>
      </c>
      <c r="CC134" s="260">
        <v>7</v>
      </c>
      <c r="CD134" s="260">
        <v>1</v>
      </c>
      <c r="CE134" s="260">
        <v>3</v>
      </c>
      <c r="CF134" s="260">
        <v>1</v>
      </c>
      <c r="CG134" s="260">
        <v>0</v>
      </c>
      <c r="CH134" s="260">
        <v>0</v>
      </c>
      <c r="CI134" s="260">
        <v>10</v>
      </c>
      <c r="CJ134" s="260">
        <v>9</v>
      </c>
      <c r="CK134" s="260">
        <v>1</v>
      </c>
      <c r="CL134" s="260">
        <v>10</v>
      </c>
      <c r="CM134" s="260">
        <v>28</v>
      </c>
      <c r="CN134" s="260">
        <v>0</v>
      </c>
      <c r="CO134" s="260">
        <v>0</v>
      </c>
    </row>
    <row r="135" spans="1:93" ht="33.75" customHeight="1">
      <c r="A135" s="257" t="s">
        <v>151</v>
      </c>
      <c r="B135" s="257" t="s">
        <v>137</v>
      </c>
      <c r="C135" s="257" t="s">
        <v>145</v>
      </c>
      <c r="D135" s="258">
        <v>309</v>
      </c>
      <c r="E135" s="258">
        <v>0</v>
      </c>
      <c r="F135" s="258">
        <v>20</v>
      </c>
      <c r="G135" s="258">
        <v>25</v>
      </c>
      <c r="H135" s="258">
        <v>0</v>
      </c>
      <c r="I135" s="258">
        <v>0</v>
      </c>
      <c r="J135" s="258">
        <v>0</v>
      </c>
      <c r="K135" s="258">
        <v>0</v>
      </c>
      <c r="L135" s="259">
        <v>1</v>
      </c>
      <c r="M135" s="259" t="s">
        <v>529</v>
      </c>
      <c r="N135" s="259">
        <v>1</v>
      </c>
      <c r="O135" s="259" t="s">
        <v>529</v>
      </c>
      <c r="P135" s="259">
        <v>0</v>
      </c>
      <c r="Q135" s="259">
        <v>0</v>
      </c>
      <c r="R135" s="259">
        <v>0</v>
      </c>
      <c r="S135" s="259">
        <v>0</v>
      </c>
      <c r="T135" s="259">
        <v>12</v>
      </c>
      <c r="U135" s="259">
        <v>0</v>
      </c>
      <c r="V135" s="259">
        <v>0</v>
      </c>
      <c r="W135" s="259">
        <v>0</v>
      </c>
      <c r="X135" s="259">
        <v>0</v>
      </c>
      <c r="Y135" s="259">
        <v>1</v>
      </c>
      <c r="Z135" s="259">
        <v>3</v>
      </c>
      <c r="AA135" s="259">
        <v>0</v>
      </c>
      <c r="AB135" s="259">
        <v>0</v>
      </c>
      <c r="AC135" s="259">
        <v>9</v>
      </c>
      <c r="AD135" s="259">
        <v>0</v>
      </c>
      <c r="AE135" s="259">
        <v>0</v>
      </c>
      <c r="AF135" s="259">
        <v>1</v>
      </c>
      <c r="AG135" s="259">
        <v>0</v>
      </c>
      <c r="AH135" s="259">
        <v>0</v>
      </c>
      <c r="AI135" s="259">
        <v>2</v>
      </c>
      <c r="AJ135" s="259">
        <v>0</v>
      </c>
      <c r="AK135" s="259">
        <v>3</v>
      </c>
      <c r="AL135" s="259">
        <v>0</v>
      </c>
      <c r="AM135" s="259">
        <v>0</v>
      </c>
      <c r="AN135" s="259">
        <v>0</v>
      </c>
      <c r="AO135" s="259">
        <v>0</v>
      </c>
      <c r="AP135" s="259">
        <v>0</v>
      </c>
      <c r="AQ135" s="259">
        <v>22</v>
      </c>
      <c r="AR135" s="259">
        <v>7</v>
      </c>
      <c r="AS135" s="259">
        <v>9</v>
      </c>
      <c r="AT135" s="259">
        <v>7</v>
      </c>
      <c r="AU135" s="259">
        <v>3</v>
      </c>
      <c r="AV135" s="259">
        <v>21</v>
      </c>
      <c r="AW135" s="259">
        <v>25</v>
      </c>
      <c r="AX135" s="259">
        <v>0</v>
      </c>
      <c r="AY135" s="259">
        <v>1</v>
      </c>
      <c r="AZ135" s="259">
        <v>4</v>
      </c>
      <c r="BA135" s="259">
        <v>0</v>
      </c>
      <c r="BB135" s="259">
        <v>5</v>
      </c>
      <c r="BC135" s="259">
        <v>29</v>
      </c>
      <c r="BD135" s="259">
        <v>2</v>
      </c>
      <c r="BE135" s="259">
        <v>0</v>
      </c>
      <c r="BF135" s="259">
        <v>0</v>
      </c>
      <c r="BG135" s="259">
        <v>1</v>
      </c>
      <c r="BH135" s="259">
        <v>3</v>
      </c>
      <c r="BI135" s="259">
        <v>0</v>
      </c>
      <c r="BJ135" s="259">
        <v>0</v>
      </c>
      <c r="BK135" s="259">
        <v>0</v>
      </c>
      <c r="BL135" s="259">
        <v>0</v>
      </c>
      <c r="BM135" s="259">
        <v>7</v>
      </c>
      <c r="BN135" s="259">
        <v>3</v>
      </c>
      <c r="BO135" s="259">
        <v>1</v>
      </c>
      <c r="BP135" s="259">
        <v>1</v>
      </c>
      <c r="BQ135" s="259">
        <v>0</v>
      </c>
      <c r="BR135" s="259">
        <v>0</v>
      </c>
      <c r="BS135" s="259">
        <v>2</v>
      </c>
      <c r="BT135" s="259">
        <v>0</v>
      </c>
      <c r="BU135" s="259">
        <v>0</v>
      </c>
      <c r="BV135" s="259">
        <v>0</v>
      </c>
      <c r="BW135" s="259">
        <v>0</v>
      </c>
      <c r="BX135" s="259">
        <v>0</v>
      </c>
      <c r="BY135" s="259">
        <v>9</v>
      </c>
      <c r="BZ135" s="259">
        <v>0</v>
      </c>
      <c r="CA135" s="259">
        <v>1</v>
      </c>
      <c r="CB135" s="259">
        <v>1</v>
      </c>
      <c r="CC135" s="259">
        <v>5</v>
      </c>
      <c r="CD135" s="259">
        <v>0</v>
      </c>
      <c r="CE135" s="259">
        <v>5</v>
      </c>
      <c r="CF135" s="259">
        <v>0</v>
      </c>
      <c r="CG135" s="259">
        <v>0</v>
      </c>
      <c r="CH135" s="259">
        <v>0</v>
      </c>
      <c r="CI135" s="259">
        <v>15</v>
      </c>
      <c r="CJ135" s="259">
        <v>12</v>
      </c>
      <c r="CK135" s="259">
        <v>0</v>
      </c>
      <c r="CL135" s="259">
        <v>10</v>
      </c>
      <c r="CM135" s="259">
        <v>20</v>
      </c>
      <c r="CN135" s="259">
        <v>0</v>
      </c>
      <c r="CO135" s="259">
        <v>0</v>
      </c>
    </row>
    <row r="136" spans="1:93" ht="33.75" customHeight="1">
      <c r="A136" s="255" t="s">
        <v>152</v>
      </c>
      <c r="B136" s="255" t="s">
        <v>137</v>
      </c>
      <c r="C136" s="255" t="s">
        <v>145</v>
      </c>
      <c r="D136" s="256">
        <v>326</v>
      </c>
      <c r="E136" s="256">
        <v>7</v>
      </c>
      <c r="F136" s="256">
        <v>27</v>
      </c>
      <c r="G136" s="256">
        <v>12</v>
      </c>
      <c r="H136" s="256">
        <v>0</v>
      </c>
      <c r="I136" s="256">
        <v>0</v>
      </c>
      <c r="J136" s="256">
        <v>0</v>
      </c>
      <c r="K136" s="256">
        <v>0</v>
      </c>
      <c r="L136" s="260">
        <v>1</v>
      </c>
      <c r="M136" s="260" t="s">
        <v>529</v>
      </c>
      <c r="N136" s="260">
        <v>4</v>
      </c>
      <c r="O136" s="260" t="s">
        <v>529</v>
      </c>
      <c r="P136" s="260">
        <v>0</v>
      </c>
      <c r="Q136" s="260">
        <v>1</v>
      </c>
      <c r="R136" s="260">
        <v>0</v>
      </c>
      <c r="S136" s="260">
        <v>0</v>
      </c>
      <c r="T136" s="260">
        <v>7</v>
      </c>
      <c r="U136" s="260">
        <v>0</v>
      </c>
      <c r="V136" s="260">
        <v>0</v>
      </c>
      <c r="W136" s="260">
        <v>0</v>
      </c>
      <c r="X136" s="260">
        <v>0</v>
      </c>
      <c r="Y136" s="260">
        <v>0</v>
      </c>
      <c r="Z136" s="260">
        <v>1</v>
      </c>
      <c r="AA136" s="260">
        <v>5</v>
      </c>
      <c r="AB136" s="260">
        <v>0</v>
      </c>
      <c r="AC136" s="260">
        <v>3</v>
      </c>
      <c r="AD136" s="260">
        <v>0</v>
      </c>
      <c r="AE136" s="260">
        <v>0</v>
      </c>
      <c r="AF136" s="260">
        <v>2</v>
      </c>
      <c r="AG136" s="260">
        <v>0</v>
      </c>
      <c r="AH136" s="260">
        <v>0</v>
      </c>
      <c r="AI136" s="260">
        <v>3</v>
      </c>
      <c r="AJ136" s="260">
        <v>1</v>
      </c>
      <c r="AK136" s="260">
        <v>0</v>
      </c>
      <c r="AL136" s="260">
        <v>0</v>
      </c>
      <c r="AM136" s="260">
        <v>0</v>
      </c>
      <c r="AN136" s="260">
        <v>0</v>
      </c>
      <c r="AO136" s="260">
        <v>4</v>
      </c>
      <c r="AP136" s="260">
        <v>0</v>
      </c>
      <c r="AQ136" s="260">
        <v>20</v>
      </c>
      <c r="AR136" s="260">
        <v>7</v>
      </c>
      <c r="AS136" s="260">
        <v>7</v>
      </c>
      <c r="AT136" s="260">
        <v>8</v>
      </c>
      <c r="AU136" s="260">
        <v>6</v>
      </c>
      <c r="AV136" s="260">
        <v>33</v>
      </c>
      <c r="AW136" s="260">
        <v>25</v>
      </c>
      <c r="AX136" s="260">
        <v>0</v>
      </c>
      <c r="AY136" s="260">
        <v>0</v>
      </c>
      <c r="AZ136" s="260">
        <v>0</v>
      </c>
      <c r="BA136" s="260">
        <v>1</v>
      </c>
      <c r="BB136" s="260">
        <v>6</v>
      </c>
      <c r="BC136" s="260">
        <v>12</v>
      </c>
      <c r="BD136" s="260">
        <v>2</v>
      </c>
      <c r="BE136" s="260">
        <v>0</v>
      </c>
      <c r="BF136" s="260">
        <v>0</v>
      </c>
      <c r="BG136" s="260">
        <v>0</v>
      </c>
      <c r="BH136" s="260">
        <v>1</v>
      </c>
      <c r="BI136" s="260">
        <v>0</v>
      </c>
      <c r="BJ136" s="260">
        <v>2</v>
      </c>
      <c r="BK136" s="260">
        <v>0</v>
      </c>
      <c r="BL136" s="260">
        <v>0</v>
      </c>
      <c r="BM136" s="260">
        <v>4</v>
      </c>
      <c r="BN136" s="260">
        <v>2</v>
      </c>
      <c r="BO136" s="260">
        <v>2</v>
      </c>
      <c r="BP136" s="260">
        <v>9</v>
      </c>
      <c r="BQ136" s="260">
        <v>0</v>
      </c>
      <c r="BR136" s="260">
        <v>0</v>
      </c>
      <c r="BS136" s="260">
        <v>0</v>
      </c>
      <c r="BT136" s="260">
        <v>0</v>
      </c>
      <c r="BU136" s="260">
        <v>1</v>
      </c>
      <c r="BV136" s="260">
        <v>0</v>
      </c>
      <c r="BW136" s="260">
        <v>0</v>
      </c>
      <c r="BX136" s="260">
        <v>0</v>
      </c>
      <c r="BY136" s="260">
        <v>5</v>
      </c>
      <c r="BZ136" s="260">
        <v>2</v>
      </c>
      <c r="CA136" s="260">
        <v>3</v>
      </c>
      <c r="CB136" s="260">
        <v>2</v>
      </c>
      <c r="CC136" s="260">
        <v>6</v>
      </c>
      <c r="CD136" s="260">
        <v>4</v>
      </c>
      <c r="CE136" s="260">
        <v>4</v>
      </c>
      <c r="CF136" s="260">
        <v>0</v>
      </c>
      <c r="CG136" s="260">
        <v>0</v>
      </c>
      <c r="CH136" s="260">
        <v>0</v>
      </c>
      <c r="CI136" s="260">
        <v>14</v>
      </c>
      <c r="CJ136" s="260">
        <v>15</v>
      </c>
      <c r="CK136" s="260">
        <v>0</v>
      </c>
      <c r="CL136" s="260">
        <v>8</v>
      </c>
      <c r="CM136" s="260">
        <v>34</v>
      </c>
      <c r="CN136" s="260">
        <v>3</v>
      </c>
      <c r="CO136" s="260">
        <v>0</v>
      </c>
    </row>
    <row r="137" spans="1:93" ht="33.75" customHeight="1">
      <c r="A137" s="257" t="s">
        <v>153</v>
      </c>
      <c r="B137" s="257" t="s">
        <v>137</v>
      </c>
      <c r="C137" s="257" t="s">
        <v>145</v>
      </c>
      <c r="D137" s="258">
        <v>314</v>
      </c>
      <c r="E137" s="258">
        <v>5</v>
      </c>
      <c r="F137" s="258">
        <v>13</v>
      </c>
      <c r="G137" s="258">
        <v>4</v>
      </c>
      <c r="H137" s="258">
        <v>1</v>
      </c>
      <c r="I137" s="258">
        <v>0</v>
      </c>
      <c r="J137" s="258">
        <v>0</v>
      </c>
      <c r="K137" s="258">
        <v>0</v>
      </c>
      <c r="L137" s="259">
        <v>0</v>
      </c>
      <c r="M137" s="259" t="s">
        <v>529</v>
      </c>
      <c r="N137" s="259">
        <v>0</v>
      </c>
      <c r="O137" s="259" t="s">
        <v>529</v>
      </c>
      <c r="P137" s="259">
        <v>0</v>
      </c>
      <c r="Q137" s="259">
        <v>0</v>
      </c>
      <c r="R137" s="259">
        <v>0</v>
      </c>
      <c r="S137" s="259">
        <v>0</v>
      </c>
      <c r="T137" s="259">
        <v>6</v>
      </c>
      <c r="U137" s="259">
        <v>0</v>
      </c>
      <c r="V137" s="259">
        <v>1</v>
      </c>
      <c r="W137" s="259">
        <v>0</v>
      </c>
      <c r="X137" s="259">
        <v>0</v>
      </c>
      <c r="Y137" s="259">
        <v>0</v>
      </c>
      <c r="Z137" s="259">
        <v>1</v>
      </c>
      <c r="AA137" s="259">
        <v>2</v>
      </c>
      <c r="AB137" s="259">
        <v>0</v>
      </c>
      <c r="AC137" s="259">
        <v>5</v>
      </c>
      <c r="AD137" s="259">
        <v>1</v>
      </c>
      <c r="AE137" s="259">
        <v>0</v>
      </c>
      <c r="AF137" s="259">
        <v>3</v>
      </c>
      <c r="AG137" s="259">
        <v>1</v>
      </c>
      <c r="AH137" s="259">
        <v>0</v>
      </c>
      <c r="AI137" s="259">
        <v>1</v>
      </c>
      <c r="AJ137" s="259">
        <v>2</v>
      </c>
      <c r="AK137" s="259">
        <v>2</v>
      </c>
      <c r="AL137" s="259">
        <v>1</v>
      </c>
      <c r="AM137" s="259">
        <v>0</v>
      </c>
      <c r="AN137" s="259">
        <v>0</v>
      </c>
      <c r="AO137" s="259">
        <v>0</v>
      </c>
      <c r="AP137" s="259">
        <v>0</v>
      </c>
      <c r="AQ137" s="259">
        <v>42</v>
      </c>
      <c r="AR137" s="259">
        <v>4</v>
      </c>
      <c r="AS137" s="259">
        <v>16</v>
      </c>
      <c r="AT137" s="259">
        <v>8</v>
      </c>
      <c r="AU137" s="259">
        <v>8</v>
      </c>
      <c r="AV137" s="259">
        <v>15</v>
      </c>
      <c r="AW137" s="259">
        <v>11</v>
      </c>
      <c r="AX137" s="259">
        <v>2</v>
      </c>
      <c r="AY137" s="259">
        <v>0</v>
      </c>
      <c r="AZ137" s="259">
        <v>5</v>
      </c>
      <c r="BA137" s="259">
        <v>0</v>
      </c>
      <c r="BB137" s="259">
        <v>3</v>
      </c>
      <c r="BC137" s="259">
        <v>18</v>
      </c>
      <c r="BD137" s="259">
        <v>0</v>
      </c>
      <c r="BE137" s="259">
        <v>0</v>
      </c>
      <c r="BF137" s="259">
        <v>0</v>
      </c>
      <c r="BG137" s="259">
        <v>0</v>
      </c>
      <c r="BH137" s="259">
        <v>3</v>
      </c>
      <c r="BI137" s="259">
        <v>0</v>
      </c>
      <c r="BJ137" s="259">
        <v>0</v>
      </c>
      <c r="BK137" s="259">
        <v>0</v>
      </c>
      <c r="BL137" s="259">
        <v>0</v>
      </c>
      <c r="BM137" s="259">
        <v>5</v>
      </c>
      <c r="BN137" s="259">
        <v>5</v>
      </c>
      <c r="BO137" s="259">
        <v>1</v>
      </c>
      <c r="BP137" s="259">
        <v>13</v>
      </c>
      <c r="BQ137" s="259">
        <v>0</v>
      </c>
      <c r="BR137" s="259">
        <v>0</v>
      </c>
      <c r="BS137" s="259">
        <v>4</v>
      </c>
      <c r="BT137" s="259">
        <v>0</v>
      </c>
      <c r="BU137" s="259">
        <v>1</v>
      </c>
      <c r="BV137" s="259">
        <v>0</v>
      </c>
      <c r="BW137" s="259">
        <v>3</v>
      </c>
      <c r="BX137" s="259">
        <v>0</v>
      </c>
      <c r="BY137" s="259">
        <v>3</v>
      </c>
      <c r="BZ137" s="259">
        <v>2</v>
      </c>
      <c r="CA137" s="259">
        <v>1</v>
      </c>
      <c r="CB137" s="259">
        <v>4</v>
      </c>
      <c r="CC137" s="259">
        <v>12</v>
      </c>
      <c r="CD137" s="259">
        <v>0</v>
      </c>
      <c r="CE137" s="259">
        <v>5</v>
      </c>
      <c r="CF137" s="259">
        <v>0</v>
      </c>
      <c r="CG137" s="259">
        <v>1</v>
      </c>
      <c r="CH137" s="259">
        <v>0</v>
      </c>
      <c r="CI137" s="259">
        <v>12</v>
      </c>
      <c r="CJ137" s="259">
        <v>7</v>
      </c>
      <c r="CK137" s="259">
        <v>0</v>
      </c>
      <c r="CL137" s="259">
        <v>16</v>
      </c>
      <c r="CM137" s="259">
        <v>29</v>
      </c>
      <c r="CN137" s="259">
        <v>6</v>
      </c>
      <c r="CO137" s="259">
        <v>0</v>
      </c>
    </row>
    <row r="138" spans="1:93" ht="33.75" customHeight="1">
      <c r="A138" s="255" t="s">
        <v>154</v>
      </c>
      <c r="B138" s="255" t="s">
        <v>155</v>
      </c>
      <c r="C138" s="255" t="s">
        <v>156</v>
      </c>
      <c r="D138" s="256">
        <v>132</v>
      </c>
      <c r="E138" s="256">
        <v>0</v>
      </c>
      <c r="F138" s="256">
        <v>24</v>
      </c>
      <c r="G138" s="256">
        <v>14</v>
      </c>
      <c r="H138" s="256">
        <v>2</v>
      </c>
      <c r="I138" s="256">
        <v>0</v>
      </c>
      <c r="J138" s="256">
        <v>0</v>
      </c>
      <c r="K138" s="256">
        <v>0</v>
      </c>
      <c r="L138" s="260">
        <v>0</v>
      </c>
      <c r="M138" s="260" t="s">
        <v>529</v>
      </c>
      <c r="N138" s="260">
        <v>0</v>
      </c>
      <c r="O138" s="260">
        <v>1</v>
      </c>
      <c r="P138" s="260">
        <v>0</v>
      </c>
      <c r="Q138" s="260">
        <v>1</v>
      </c>
      <c r="R138" s="260">
        <v>0</v>
      </c>
      <c r="S138" s="260">
        <v>0</v>
      </c>
      <c r="T138" s="260">
        <v>2</v>
      </c>
      <c r="U138" s="260">
        <v>0</v>
      </c>
      <c r="V138" s="260">
        <v>0</v>
      </c>
      <c r="W138" s="260">
        <v>0</v>
      </c>
      <c r="X138" s="260">
        <v>0</v>
      </c>
      <c r="Y138" s="260">
        <v>0</v>
      </c>
      <c r="Z138" s="260">
        <v>1</v>
      </c>
      <c r="AA138" s="260">
        <v>0</v>
      </c>
      <c r="AB138" s="260">
        <v>0</v>
      </c>
      <c r="AC138" s="260">
        <v>1</v>
      </c>
      <c r="AD138" s="260">
        <v>0</v>
      </c>
      <c r="AE138" s="260">
        <v>0</v>
      </c>
      <c r="AF138" s="260">
        <v>0</v>
      </c>
      <c r="AG138" s="260">
        <v>0</v>
      </c>
      <c r="AH138" s="260">
        <v>0</v>
      </c>
      <c r="AI138" s="260">
        <v>0</v>
      </c>
      <c r="AJ138" s="260">
        <v>0</v>
      </c>
      <c r="AK138" s="260">
        <v>1</v>
      </c>
      <c r="AL138" s="260">
        <v>1</v>
      </c>
      <c r="AM138" s="260">
        <v>0</v>
      </c>
      <c r="AN138" s="260">
        <v>0</v>
      </c>
      <c r="AO138" s="260">
        <v>1</v>
      </c>
      <c r="AP138" s="260">
        <v>0</v>
      </c>
      <c r="AQ138" s="260">
        <v>8</v>
      </c>
      <c r="AR138" s="260">
        <v>1</v>
      </c>
      <c r="AS138" s="260">
        <v>3</v>
      </c>
      <c r="AT138" s="260">
        <v>2</v>
      </c>
      <c r="AU138" s="260">
        <v>2</v>
      </c>
      <c r="AV138" s="260">
        <v>5</v>
      </c>
      <c r="AW138" s="260">
        <v>4</v>
      </c>
      <c r="AX138" s="260">
        <v>0</v>
      </c>
      <c r="AY138" s="260">
        <v>0</v>
      </c>
      <c r="AZ138" s="260">
        <v>0</v>
      </c>
      <c r="BA138" s="260">
        <v>0</v>
      </c>
      <c r="BB138" s="260">
        <v>3</v>
      </c>
      <c r="BC138" s="260">
        <v>5</v>
      </c>
      <c r="BD138" s="260">
        <v>0</v>
      </c>
      <c r="BE138" s="260">
        <v>0</v>
      </c>
      <c r="BF138" s="260">
        <v>0</v>
      </c>
      <c r="BG138" s="260">
        <v>0</v>
      </c>
      <c r="BH138" s="260">
        <v>1</v>
      </c>
      <c r="BI138" s="260">
        <v>0</v>
      </c>
      <c r="BJ138" s="260">
        <v>1</v>
      </c>
      <c r="BK138" s="260">
        <v>0</v>
      </c>
      <c r="BL138" s="260">
        <v>0</v>
      </c>
      <c r="BM138" s="260">
        <v>4</v>
      </c>
      <c r="BN138" s="260">
        <v>0</v>
      </c>
      <c r="BO138" s="260">
        <v>0</v>
      </c>
      <c r="BP138" s="260">
        <v>0</v>
      </c>
      <c r="BQ138" s="260">
        <v>0</v>
      </c>
      <c r="BR138" s="260">
        <v>0</v>
      </c>
      <c r="BS138" s="260">
        <v>0</v>
      </c>
      <c r="BT138" s="260">
        <v>0</v>
      </c>
      <c r="BU138" s="260">
        <v>0</v>
      </c>
      <c r="BV138" s="260">
        <v>0</v>
      </c>
      <c r="BW138" s="260">
        <v>0</v>
      </c>
      <c r="BX138" s="260">
        <v>0</v>
      </c>
      <c r="BY138" s="260">
        <v>2</v>
      </c>
      <c r="BZ138" s="260">
        <v>0</v>
      </c>
      <c r="CA138" s="260">
        <v>1</v>
      </c>
      <c r="CB138" s="260">
        <v>1</v>
      </c>
      <c r="CC138" s="260">
        <v>3</v>
      </c>
      <c r="CD138" s="260">
        <v>3</v>
      </c>
      <c r="CE138" s="260">
        <v>1</v>
      </c>
      <c r="CF138" s="260">
        <v>0</v>
      </c>
      <c r="CG138" s="260">
        <v>0</v>
      </c>
      <c r="CH138" s="260">
        <v>0</v>
      </c>
      <c r="CI138" s="260">
        <v>1</v>
      </c>
      <c r="CJ138" s="260">
        <v>6</v>
      </c>
      <c r="CK138" s="260">
        <v>0</v>
      </c>
      <c r="CL138" s="260">
        <v>5</v>
      </c>
      <c r="CM138" s="260">
        <v>20</v>
      </c>
      <c r="CN138" s="260">
        <v>1</v>
      </c>
      <c r="CO138" s="260">
        <v>0</v>
      </c>
    </row>
    <row r="139" spans="1:93" ht="33.75" customHeight="1">
      <c r="A139" s="257" t="s">
        <v>157</v>
      </c>
      <c r="B139" s="257" t="s">
        <v>155</v>
      </c>
      <c r="C139" s="257" t="s">
        <v>156</v>
      </c>
      <c r="D139" s="258">
        <v>147</v>
      </c>
      <c r="E139" s="258">
        <v>0</v>
      </c>
      <c r="F139" s="258">
        <v>13</v>
      </c>
      <c r="G139" s="258">
        <v>12</v>
      </c>
      <c r="H139" s="258">
        <v>1</v>
      </c>
      <c r="I139" s="258">
        <v>0</v>
      </c>
      <c r="J139" s="258">
        <v>0</v>
      </c>
      <c r="K139" s="258">
        <v>0</v>
      </c>
      <c r="L139" s="259">
        <v>0</v>
      </c>
      <c r="M139" s="259" t="s">
        <v>529</v>
      </c>
      <c r="N139" s="259">
        <v>5</v>
      </c>
      <c r="O139" s="259" t="s">
        <v>529</v>
      </c>
      <c r="P139" s="259">
        <v>0</v>
      </c>
      <c r="Q139" s="259">
        <v>0</v>
      </c>
      <c r="R139" s="259">
        <v>0</v>
      </c>
      <c r="S139" s="259">
        <v>0</v>
      </c>
      <c r="T139" s="259">
        <v>6</v>
      </c>
      <c r="U139" s="259">
        <v>0</v>
      </c>
      <c r="V139" s="259">
        <v>0</v>
      </c>
      <c r="W139" s="259">
        <v>0</v>
      </c>
      <c r="X139" s="259">
        <v>1</v>
      </c>
      <c r="Y139" s="259">
        <v>0</v>
      </c>
      <c r="Z139" s="259">
        <v>0</v>
      </c>
      <c r="AA139" s="259">
        <v>0</v>
      </c>
      <c r="AB139" s="259">
        <v>0</v>
      </c>
      <c r="AC139" s="259">
        <v>3</v>
      </c>
      <c r="AD139" s="259">
        <v>0</v>
      </c>
      <c r="AE139" s="259">
        <v>1</v>
      </c>
      <c r="AF139" s="259">
        <v>0</v>
      </c>
      <c r="AG139" s="259">
        <v>0</v>
      </c>
      <c r="AH139" s="259">
        <v>1</v>
      </c>
      <c r="AI139" s="259">
        <v>0</v>
      </c>
      <c r="AJ139" s="259">
        <v>0</v>
      </c>
      <c r="AK139" s="259">
        <v>2</v>
      </c>
      <c r="AL139" s="259">
        <v>0</v>
      </c>
      <c r="AM139" s="259">
        <v>0</v>
      </c>
      <c r="AN139" s="259">
        <v>0</v>
      </c>
      <c r="AO139" s="259">
        <v>0</v>
      </c>
      <c r="AP139" s="259">
        <v>0</v>
      </c>
      <c r="AQ139" s="259">
        <v>13</v>
      </c>
      <c r="AR139" s="259">
        <v>2</v>
      </c>
      <c r="AS139" s="259">
        <v>16</v>
      </c>
      <c r="AT139" s="259">
        <v>0</v>
      </c>
      <c r="AU139" s="259">
        <v>6</v>
      </c>
      <c r="AV139" s="259">
        <v>9</v>
      </c>
      <c r="AW139" s="259">
        <v>6</v>
      </c>
      <c r="AX139" s="259">
        <v>1</v>
      </c>
      <c r="AY139" s="259">
        <v>0</v>
      </c>
      <c r="AZ139" s="259">
        <v>0</v>
      </c>
      <c r="BA139" s="259">
        <v>0</v>
      </c>
      <c r="BB139" s="259">
        <v>2</v>
      </c>
      <c r="BC139" s="259">
        <v>9</v>
      </c>
      <c r="BD139" s="259">
        <v>1</v>
      </c>
      <c r="BE139" s="259">
        <v>0</v>
      </c>
      <c r="BF139" s="259">
        <v>0</v>
      </c>
      <c r="BG139" s="259">
        <v>0</v>
      </c>
      <c r="BH139" s="259">
        <v>0</v>
      </c>
      <c r="BI139" s="259">
        <v>1</v>
      </c>
      <c r="BJ139" s="259">
        <v>1</v>
      </c>
      <c r="BK139" s="259">
        <v>0</v>
      </c>
      <c r="BL139" s="259">
        <v>0</v>
      </c>
      <c r="BM139" s="259">
        <v>2</v>
      </c>
      <c r="BN139" s="259">
        <v>1</v>
      </c>
      <c r="BO139" s="259">
        <v>1</v>
      </c>
      <c r="BP139" s="259">
        <v>0</v>
      </c>
      <c r="BQ139" s="259">
        <v>0</v>
      </c>
      <c r="BR139" s="259">
        <v>0</v>
      </c>
      <c r="BS139" s="259">
        <v>0</v>
      </c>
      <c r="BT139" s="259">
        <v>0</v>
      </c>
      <c r="BU139" s="259">
        <v>0</v>
      </c>
      <c r="BV139" s="259">
        <v>0</v>
      </c>
      <c r="BW139" s="259">
        <v>0</v>
      </c>
      <c r="BX139" s="259">
        <v>0</v>
      </c>
      <c r="BY139" s="259">
        <v>7</v>
      </c>
      <c r="BZ139" s="259">
        <v>0</v>
      </c>
      <c r="CA139" s="259">
        <v>1</v>
      </c>
      <c r="CB139" s="259">
        <v>0</v>
      </c>
      <c r="CC139" s="259">
        <v>2</v>
      </c>
      <c r="CD139" s="259">
        <v>1</v>
      </c>
      <c r="CE139" s="259">
        <v>0</v>
      </c>
      <c r="CF139" s="259">
        <v>0</v>
      </c>
      <c r="CG139" s="259">
        <v>0</v>
      </c>
      <c r="CH139" s="259">
        <v>0</v>
      </c>
      <c r="CI139" s="259">
        <v>0</v>
      </c>
      <c r="CJ139" s="259">
        <v>5</v>
      </c>
      <c r="CK139" s="259">
        <v>0</v>
      </c>
      <c r="CL139" s="259">
        <v>4</v>
      </c>
      <c r="CM139" s="259">
        <v>10</v>
      </c>
      <c r="CN139" s="259">
        <v>1</v>
      </c>
      <c r="CO139" s="259">
        <v>0</v>
      </c>
    </row>
    <row r="140" spans="1:93" ht="33.75" customHeight="1">
      <c r="A140" s="255" t="s">
        <v>158</v>
      </c>
      <c r="B140" s="255" t="s">
        <v>155</v>
      </c>
      <c r="C140" s="255" t="s">
        <v>156</v>
      </c>
      <c r="D140" s="256">
        <v>907</v>
      </c>
      <c r="E140" s="256">
        <v>11</v>
      </c>
      <c r="F140" s="256">
        <v>192</v>
      </c>
      <c r="G140" s="256">
        <v>57</v>
      </c>
      <c r="H140" s="256">
        <v>1</v>
      </c>
      <c r="I140" s="256">
        <v>0</v>
      </c>
      <c r="J140" s="256">
        <v>0</v>
      </c>
      <c r="K140" s="256">
        <v>0</v>
      </c>
      <c r="L140" s="260">
        <v>9</v>
      </c>
      <c r="M140" s="260" t="s">
        <v>529</v>
      </c>
      <c r="N140" s="260">
        <v>10</v>
      </c>
      <c r="O140" s="260" t="s">
        <v>529</v>
      </c>
      <c r="P140" s="260">
        <v>0</v>
      </c>
      <c r="Q140" s="260">
        <v>3</v>
      </c>
      <c r="R140" s="260">
        <v>5</v>
      </c>
      <c r="S140" s="260">
        <v>0</v>
      </c>
      <c r="T140" s="260">
        <v>15</v>
      </c>
      <c r="U140" s="260">
        <v>0</v>
      </c>
      <c r="V140" s="260">
        <v>4</v>
      </c>
      <c r="W140" s="260">
        <v>0</v>
      </c>
      <c r="X140" s="260">
        <v>0</v>
      </c>
      <c r="Y140" s="260">
        <v>0</v>
      </c>
      <c r="Z140" s="260">
        <v>1</v>
      </c>
      <c r="AA140" s="260">
        <v>2</v>
      </c>
      <c r="AB140" s="260">
        <v>0</v>
      </c>
      <c r="AC140" s="260">
        <v>6</v>
      </c>
      <c r="AD140" s="260">
        <v>0</v>
      </c>
      <c r="AE140" s="260">
        <v>0</v>
      </c>
      <c r="AF140" s="260">
        <v>1</v>
      </c>
      <c r="AG140" s="260">
        <v>0</v>
      </c>
      <c r="AH140" s="260">
        <v>1</v>
      </c>
      <c r="AI140" s="260">
        <v>6</v>
      </c>
      <c r="AJ140" s="260">
        <v>2</v>
      </c>
      <c r="AK140" s="260">
        <v>3</v>
      </c>
      <c r="AL140" s="260">
        <v>3</v>
      </c>
      <c r="AM140" s="260">
        <v>1</v>
      </c>
      <c r="AN140" s="260">
        <v>1</v>
      </c>
      <c r="AO140" s="260">
        <v>1</v>
      </c>
      <c r="AP140" s="260">
        <v>0</v>
      </c>
      <c r="AQ140" s="260">
        <v>44</v>
      </c>
      <c r="AR140" s="260">
        <v>7</v>
      </c>
      <c r="AS140" s="260">
        <v>28</v>
      </c>
      <c r="AT140" s="260">
        <v>17</v>
      </c>
      <c r="AU140" s="260">
        <v>13</v>
      </c>
      <c r="AV140" s="260">
        <v>61</v>
      </c>
      <c r="AW140" s="260">
        <v>30</v>
      </c>
      <c r="AX140" s="260">
        <v>0</v>
      </c>
      <c r="AY140" s="260">
        <v>0</v>
      </c>
      <c r="AZ140" s="260">
        <v>7</v>
      </c>
      <c r="BA140" s="260">
        <v>2</v>
      </c>
      <c r="BB140" s="260">
        <v>6</v>
      </c>
      <c r="BC140" s="260">
        <v>60</v>
      </c>
      <c r="BD140" s="260">
        <v>3</v>
      </c>
      <c r="BE140" s="260">
        <v>0</v>
      </c>
      <c r="BF140" s="260">
        <v>0</v>
      </c>
      <c r="BG140" s="260">
        <v>0</v>
      </c>
      <c r="BH140" s="260">
        <v>3</v>
      </c>
      <c r="BI140" s="260">
        <v>1</v>
      </c>
      <c r="BJ140" s="260">
        <v>4</v>
      </c>
      <c r="BK140" s="260">
        <v>1</v>
      </c>
      <c r="BL140" s="260">
        <v>1</v>
      </c>
      <c r="BM140" s="260">
        <v>12</v>
      </c>
      <c r="BN140" s="260">
        <v>6</v>
      </c>
      <c r="BO140" s="260">
        <v>3</v>
      </c>
      <c r="BP140" s="260">
        <v>19</v>
      </c>
      <c r="BQ140" s="260">
        <v>0</v>
      </c>
      <c r="BR140" s="260">
        <v>0</v>
      </c>
      <c r="BS140" s="260">
        <v>3</v>
      </c>
      <c r="BT140" s="260">
        <v>0</v>
      </c>
      <c r="BU140" s="260">
        <v>0</v>
      </c>
      <c r="BV140" s="260">
        <v>2</v>
      </c>
      <c r="BW140" s="260">
        <v>3</v>
      </c>
      <c r="BX140" s="260">
        <v>0</v>
      </c>
      <c r="BY140" s="260">
        <v>14</v>
      </c>
      <c r="BZ140" s="260">
        <v>3</v>
      </c>
      <c r="CA140" s="260">
        <v>9</v>
      </c>
      <c r="CB140" s="260">
        <v>3</v>
      </c>
      <c r="CC140" s="260">
        <v>16</v>
      </c>
      <c r="CD140" s="260">
        <v>4</v>
      </c>
      <c r="CE140" s="260">
        <v>6</v>
      </c>
      <c r="CF140" s="260">
        <v>1</v>
      </c>
      <c r="CG140" s="260">
        <v>0</v>
      </c>
      <c r="CH140" s="260">
        <v>0</v>
      </c>
      <c r="CI140" s="260">
        <v>26</v>
      </c>
      <c r="CJ140" s="260">
        <v>21</v>
      </c>
      <c r="CK140" s="260">
        <v>4</v>
      </c>
      <c r="CL140" s="260">
        <v>46</v>
      </c>
      <c r="CM140" s="260">
        <v>75</v>
      </c>
      <c r="CN140" s="260">
        <v>8</v>
      </c>
      <c r="CO140" s="260">
        <v>0</v>
      </c>
    </row>
    <row r="141" spans="1:93" ht="33.75" customHeight="1">
      <c r="A141" s="257" t="s">
        <v>159</v>
      </c>
      <c r="B141" s="257" t="s">
        <v>155</v>
      </c>
      <c r="C141" s="257" t="s">
        <v>156</v>
      </c>
      <c r="D141" s="258">
        <v>585</v>
      </c>
      <c r="E141" s="258">
        <v>1</v>
      </c>
      <c r="F141" s="258">
        <v>60</v>
      </c>
      <c r="G141" s="258">
        <v>47</v>
      </c>
      <c r="H141" s="258">
        <v>3</v>
      </c>
      <c r="I141" s="258">
        <v>0</v>
      </c>
      <c r="J141" s="258">
        <v>0</v>
      </c>
      <c r="K141" s="258">
        <v>0</v>
      </c>
      <c r="L141" s="259">
        <v>1</v>
      </c>
      <c r="M141" s="259" t="s">
        <v>529</v>
      </c>
      <c r="N141" s="259">
        <v>5</v>
      </c>
      <c r="O141" s="259" t="s">
        <v>529</v>
      </c>
      <c r="P141" s="259">
        <v>0</v>
      </c>
      <c r="Q141" s="259">
        <v>1</v>
      </c>
      <c r="R141" s="259">
        <v>1</v>
      </c>
      <c r="S141" s="259">
        <v>0</v>
      </c>
      <c r="T141" s="259">
        <v>12</v>
      </c>
      <c r="U141" s="259">
        <v>0</v>
      </c>
      <c r="V141" s="259">
        <v>0</v>
      </c>
      <c r="W141" s="259">
        <v>0</v>
      </c>
      <c r="X141" s="259">
        <v>0</v>
      </c>
      <c r="Y141" s="259">
        <v>0</v>
      </c>
      <c r="Z141" s="259">
        <v>2</v>
      </c>
      <c r="AA141" s="259">
        <v>0</v>
      </c>
      <c r="AB141" s="259">
        <v>1</v>
      </c>
      <c r="AC141" s="259">
        <v>11</v>
      </c>
      <c r="AD141" s="259">
        <v>0</v>
      </c>
      <c r="AE141" s="259">
        <v>0</v>
      </c>
      <c r="AF141" s="259">
        <v>1</v>
      </c>
      <c r="AG141" s="259">
        <v>0</v>
      </c>
      <c r="AH141" s="259">
        <v>0</v>
      </c>
      <c r="AI141" s="259">
        <v>4</v>
      </c>
      <c r="AJ141" s="259">
        <v>0</v>
      </c>
      <c r="AK141" s="259">
        <v>0</v>
      </c>
      <c r="AL141" s="259">
        <v>0</v>
      </c>
      <c r="AM141" s="259">
        <v>0</v>
      </c>
      <c r="AN141" s="259">
        <v>0</v>
      </c>
      <c r="AO141" s="259">
        <v>2</v>
      </c>
      <c r="AP141" s="259">
        <v>0</v>
      </c>
      <c r="AQ141" s="259">
        <v>25</v>
      </c>
      <c r="AR141" s="259">
        <v>3</v>
      </c>
      <c r="AS141" s="259">
        <v>24</v>
      </c>
      <c r="AT141" s="259">
        <v>10</v>
      </c>
      <c r="AU141" s="259">
        <v>15</v>
      </c>
      <c r="AV141" s="259">
        <v>46</v>
      </c>
      <c r="AW141" s="259">
        <v>25</v>
      </c>
      <c r="AX141" s="259">
        <v>0</v>
      </c>
      <c r="AY141" s="259">
        <v>0</v>
      </c>
      <c r="AZ141" s="259">
        <v>1</v>
      </c>
      <c r="BA141" s="259">
        <v>2</v>
      </c>
      <c r="BB141" s="259">
        <v>4</v>
      </c>
      <c r="BC141" s="259">
        <v>21</v>
      </c>
      <c r="BD141" s="259">
        <v>1</v>
      </c>
      <c r="BE141" s="259">
        <v>0</v>
      </c>
      <c r="BF141" s="259">
        <v>0</v>
      </c>
      <c r="BG141" s="259">
        <v>0</v>
      </c>
      <c r="BH141" s="259">
        <v>1</v>
      </c>
      <c r="BI141" s="259">
        <v>0</v>
      </c>
      <c r="BJ141" s="259">
        <v>2</v>
      </c>
      <c r="BK141" s="259">
        <v>3</v>
      </c>
      <c r="BL141" s="259">
        <v>1</v>
      </c>
      <c r="BM141" s="259">
        <v>20</v>
      </c>
      <c r="BN141" s="259">
        <v>1</v>
      </c>
      <c r="BO141" s="259">
        <v>3</v>
      </c>
      <c r="BP141" s="259">
        <v>8</v>
      </c>
      <c r="BQ141" s="259">
        <v>0</v>
      </c>
      <c r="BR141" s="259">
        <v>3</v>
      </c>
      <c r="BS141" s="259">
        <v>2</v>
      </c>
      <c r="BT141" s="259">
        <v>1</v>
      </c>
      <c r="BU141" s="259">
        <v>3</v>
      </c>
      <c r="BV141" s="259">
        <v>1</v>
      </c>
      <c r="BW141" s="259">
        <v>4</v>
      </c>
      <c r="BX141" s="259">
        <v>1</v>
      </c>
      <c r="BY141" s="259">
        <v>7</v>
      </c>
      <c r="BZ141" s="259">
        <v>1</v>
      </c>
      <c r="CA141" s="259">
        <v>4</v>
      </c>
      <c r="CB141" s="259">
        <v>3</v>
      </c>
      <c r="CC141" s="259">
        <v>7</v>
      </c>
      <c r="CD141" s="259">
        <v>3</v>
      </c>
      <c r="CE141" s="259">
        <v>6</v>
      </c>
      <c r="CF141" s="259">
        <v>4</v>
      </c>
      <c r="CG141" s="259">
        <v>1</v>
      </c>
      <c r="CH141" s="259">
        <v>0</v>
      </c>
      <c r="CI141" s="259">
        <v>10</v>
      </c>
      <c r="CJ141" s="259">
        <v>20</v>
      </c>
      <c r="CK141" s="259">
        <v>2</v>
      </c>
      <c r="CL141" s="259">
        <v>16</v>
      </c>
      <c r="CM141" s="259">
        <v>116</v>
      </c>
      <c r="CN141" s="259">
        <v>2</v>
      </c>
      <c r="CO141" s="259">
        <v>0</v>
      </c>
    </row>
    <row r="142" spans="1:93" ht="33.75" customHeight="1">
      <c r="A142" s="255" t="s">
        <v>160</v>
      </c>
      <c r="B142" s="255" t="s">
        <v>155</v>
      </c>
      <c r="C142" s="255" t="s">
        <v>156</v>
      </c>
      <c r="D142" s="256">
        <v>4034</v>
      </c>
      <c r="E142" s="256">
        <v>1</v>
      </c>
      <c r="F142" s="256">
        <v>160</v>
      </c>
      <c r="G142" s="256">
        <v>107</v>
      </c>
      <c r="H142" s="256">
        <v>3</v>
      </c>
      <c r="I142" s="256">
        <v>0</v>
      </c>
      <c r="J142" s="256">
        <v>0</v>
      </c>
      <c r="K142" s="256">
        <v>0</v>
      </c>
      <c r="L142" s="260">
        <v>10</v>
      </c>
      <c r="M142" s="260" t="s">
        <v>529</v>
      </c>
      <c r="N142" s="260">
        <v>25</v>
      </c>
      <c r="O142" s="260">
        <v>2</v>
      </c>
      <c r="P142" s="260">
        <v>0</v>
      </c>
      <c r="Q142" s="260">
        <v>24</v>
      </c>
      <c r="R142" s="260">
        <v>11</v>
      </c>
      <c r="S142" s="260">
        <v>3</v>
      </c>
      <c r="T142" s="260">
        <v>46</v>
      </c>
      <c r="U142" s="260">
        <v>0</v>
      </c>
      <c r="V142" s="260">
        <v>11</v>
      </c>
      <c r="W142" s="260">
        <v>0</v>
      </c>
      <c r="X142" s="260">
        <v>1</v>
      </c>
      <c r="Y142" s="260">
        <v>2</v>
      </c>
      <c r="Z142" s="260">
        <v>4</v>
      </c>
      <c r="AA142" s="260">
        <v>12</v>
      </c>
      <c r="AB142" s="260">
        <v>0</v>
      </c>
      <c r="AC142" s="260">
        <v>54</v>
      </c>
      <c r="AD142" s="260">
        <v>5</v>
      </c>
      <c r="AE142" s="260">
        <v>10</v>
      </c>
      <c r="AF142" s="260">
        <v>14</v>
      </c>
      <c r="AG142" s="260">
        <v>3</v>
      </c>
      <c r="AH142" s="260">
        <v>1</v>
      </c>
      <c r="AI142" s="260">
        <v>12</v>
      </c>
      <c r="AJ142" s="260">
        <v>9</v>
      </c>
      <c r="AK142" s="260">
        <v>22</v>
      </c>
      <c r="AL142" s="260">
        <v>11</v>
      </c>
      <c r="AM142" s="260">
        <v>1</v>
      </c>
      <c r="AN142" s="260">
        <v>2</v>
      </c>
      <c r="AO142" s="260">
        <v>8</v>
      </c>
      <c r="AP142" s="260">
        <v>2</v>
      </c>
      <c r="AQ142" s="260">
        <v>191</v>
      </c>
      <c r="AR142" s="260">
        <v>38</v>
      </c>
      <c r="AS142" s="260">
        <v>239</v>
      </c>
      <c r="AT142" s="260">
        <v>148</v>
      </c>
      <c r="AU142" s="260">
        <v>116</v>
      </c>
      <c r="AV142" s="260">
        <v>472</v>
      </c>
      <c r="AW142" s="260">
        <v>157</v>
      </c>
      <c r="AX142" s="260">
        <v>4</v>
      </c>
      <c r="AY142" s="260">
        <v>0</v>
      </c>
      <c r="AZ142" s="260">
        <v>22</v>
      </c>
      <c r="BA142" s="260">
        <v>6</v>
      </c>
      <c r="BB142" s="260">
        <v>27</v>
      </c>
      <c r="BC142" s="260">
        <v>267</v>
      </c>
      <c r="BD142" s="260">
        <v>22</v>
      </c>
      <c r="BE142" s="260">
        <v>4</v>
      </c>
      <c r="BF142" s="260">
        <v>2</v>
      </c>
      <c r="BG142" s="260">
        <v>8</v>
      </c>
      <c r="BH142" s="260">
        <v>50</v>
      </c>
      <c r="BI142" s="260">
        <v>5</v>
      </c>
      <c r="BJ142" s="260">
        <v>20</v>
      </c>
      <c r="BK142" s="260">
        <v>8</v>
      </c>
      <c r="BL142" s="260">
        <v>8</v>
      </c>
      <c r="BM142" s="260">
        <v>92</v>
      </c>
      <c r="BN142" s="260">
        <v>55</v>
      </c>
      <c r="BO142" s="260">
        <v>44</v>
      </c>
      <c r="BP142" s="260">
        <v>90</v>
      </c>
      <c r="BQ142" s="260">
        <v>8</v>
      </c>
      <c r="BR142" s="260">
        <v>22</v>
      </c>
      <c r="BS142" s="260">
        <v>30</v>
      </c>
      <c r="BT142" s="260">
        <v>5</v>
      </c>
      <c r="BU142" s="260">
        <v>14</v>
      </c>
      <c r="BV142" s="260">
        <v>19</v>
      </c>
      <c r="BW142" s="260">
        <v>12</v>
      </c>
      <c r="BX142" s="260">
        <v>21</v>
      </c>
      <c r="BY142" s="260">
        <v>68</v>
      </c>
      <c r="BZ142" s="260">
        <v>20</v>
      </c>
      <c r="CA142" s="260">
        <v>70</v>
      </c>
      <c r="CB142" s="260">
        <v>62</v>
      </c>
      <c r="CC142" s="260">
        <v>62</v>
      </c>
      <c r="CD142" s="260">
        <v>51</v>
      </c>
      <c r="CE142" s="260">
        <v>47</v>
      </c>
      <c r="CF142" s="260">
        <v>22</v>
      </c>
      <c r="CG142" s="260">
        <v>6</v>
      </c>
      <c r="CH142" s="260">
        <v>2</v>
      </c>
      <c r="CI142" s="260">
        <v>101</v>
      </c>
      <c r="CJ142" s="260">
        <v>154</v>
      </c>
      <c r="CK142" s="260">
        <v>18</v>
      </c>
      <c r="CL142" s="260">
        <v>158</v>
      </c>
      <c r="CM142" s="260">
        <v>377</v>
      </c>
      <c r="CN142" s="260">
        <v>14</v>
      </c>
      <c r="CO142" s="260">
        <v>0</v>
      </c>
    </row>
    <row r="143" spans="1:93" ht="33.75" customHeight="1">
      <c r="A143" s="257" t="s">
        <v>161</v>
      </c>
      <c r="B143" s="257" t="s">
        <v>155</v>
      </c>
      <c r="C143" s="257" t="s">
        <v>156</v>
      </c>
      <c r="D143" s="258">
        <v>561</v>
      </c>
      <c r="E143" s="258">
        <v>5</v>
      </c>
      <c r="F143" s="258">
        <v>32</v>
      </c>
      <c r="G143" s="258">
        <v>27</v>
      </c>
      <c r="H143" s="258">
        <v>1</v>
      </c>
      <c r="I143" s="258">
        <v>0</v>
      </c>
      <c r="J143" s="258">
        <v>0</v>
      </c>
      <c r="K143" s="258">
        <v>0</v>
      </c>
      <c r="L143" s="259">
        <v>0</v>
      </c>
      <c r="M143" s="259" t="s">
        <v>529</v>
      </c>
      <c r="N143" s="259">
        <v>3</v>
      </c>
      <c r="O143" s="259">
        <v>1</v>
      </c>
      <c r="P143" s="259">
        <v>0</v>
      </c>
      <c r="Q143" s="259">
        <v>4</v>
      </c>
      <c r="R143" s="259">
        <v>0</v>
      </c>
      <c r="S143" s="259">
        <v>1</v>
      </c>
      <c r="T143" s="259">
        <v>10</v>
      </c>
      <c r="U143" s="259">
        <v>0</v>
      </c>
      <c r="V143" s="259">
        <v>1</v>
      </c>
      <c r="W143" s="259">
        <v>0</v>
      </c>
      <c r="X143" s="259">
        <v>1</v>
      </c>
      <c r="Y143" s="259">
        <v>0</v>
      </c>
      <c r="Z143" s="259">
        <v>7</v>
      </c>
      <c r="AA143" s="259">
        <v>2</v>
      </c>
      <c r="AB143" s="259">
        <v>0</v>
      </c>
      <c r="AC143" s="259">
        <v>8</v>
      </c>
      <c r="AD143" s="259">
        <v>0</v>
      </c>
      <c r="AE143" s="259">
        <v>0</v>
      </c>
      <c r="AF143" s="259">
        <v>4</v>
      </c>
      <c r="AG143" s="259">
        <v>3</v>
      </c>
      <c r="AH143" s="259">
        <v>0</v>
      </c>
      <c r="AI143" s="259">
        <v>1</v>
      </c>
      <c r="AJ143" s="259">
        <v>1</v>
      </c>
      <c r="AK143" s="259">
        <v>5</v>
      </c>
      <c r="AL143" s="259">
        <v>3</v>
      </c>
      <c r="AM143" s="259">
        <v>0</v>
      </c>
      <c r="AN143" s="259">
        <v>0</v>
      </c>
      <c r="AO143" s="259">
        <v>0</v>
      </c>
      <c r="AP143" s="259">
        <v>0</v>
      </c>
      <c r="AQ143" s="259">
        <v>31</v>
      </c>
      <c r="AR143" s="259">
        <v>3</v>
      </c>
      <c r="AS143" s="259">
        <v>29</v>
      </c>
      <c r="AT143" s="259">
        <v>13</v>
      </c>
      <c r="AU143" s="259">
        <v>16</v>
      </c>
      <c r="AV143" s="259">
        <v>60</v>
      </c>
      <c r="AW143" s="259">
        <v>27</v>
      </c>
      <c r="AX143" s="259">
        <v>0</v>
      </c>
      <c r="AY143" s="259">
        <v>0</v>
      </c>
      <c r="AZ143" s="259">
        <v>1</v>
      </c>
      <c r="BA143" s="259">
        <v>1</v>
      </c>
      <c r="BB143" s="259">
        <v>9</v>
      </c>
      <c r="BC143" s="259">
        <v>42</v>
      </c>
      <c r="BD143" s="259">
        <v>2</v>
      </c>
      <c r="BE143" s="259">
        <v>1</v>
      </c>
      <c r="BF143" s="259">
        <v>0</v>
      </c>
      <c r="BG143" s="259">
        <v>0</v>
      </c>
      <c r="BH143" s="259">
        <v>0</v>
      </c>
      <c r="BI143" s="259">
        <v>0</v>
      </c>
      <c r="BJ143" s="259">
        <v>1</v>
      </c>
      <c r="BK143" s="259">
        <v>0</v>
      </c>
      <c r="BL143" s="259">
        <v>0</v>
      </c>
      <c r="BM143" s="259">
        <v>13</v>
      </c>
      <c r="BN143" s="259">
        <v>6</v>
      </c>
      <c r="BO143" s="259">
        <v>3</v>
      </c>
      <c r="BP143" s="259">
        <v>9</v>
      </c>
      <c r="BQ143" s="259">
        <v>0</v>
      </c>
      <c r="BR143" s="259">
        <v>7</v>
      </c>
      <c r="BS143" s="259">
        <v>5</v>
      </c>
      <c r="BT143" s="259">
        <v>0</v>
      </c>
      <c r="BU143" s="259">
        <v>1</v>
      </c>
      <c r="BV143" s="259">
        <v>0</v>
      </c>
      <c r="BW143" s="259">
        <v>1</v>
      </c>
      <c r="BX143" s="259">
        <v>1</v>
      </c>
      <c r="BY143" s="259">
        <v>16</v>
      </c>
      <c r="BZ143" s="259">
        <v>0</v>
      </c>
      <c r="CA143" s="259">
        <v>7</v>
      </c>
      <c r="CB143" s="259">
        <v>1</v>
      </c>
      <c r="CC143" s="259">
        <v>7</v>
      </c>
      <c r="CD143" s="259">
        <v>8</v>
      </c>
      <c r="CE143" s="259">
        <v>6</v>
      </c>
      <c r="CF143" s="259">
        <v>2</v>
      </c>
      <c r="CG143" s="259">
        <v>1</v>
      </c>
      <c r="CH143" s="259">
        <v>0</v>
      </c>
      <c r="CI143" s="259">
        <v>13</v>
      </c>
      <c r="CJ143" s="259">
        <v>10</v>
      </c>
      <c r="CK143" s="259">
        <v>3</v>
      </c>
      <c r="CL143" s="259">
        <v>14</v>
      </c>
      <c r="CM143" s="259">
        <v>67</v>
      </c>
      <c r="CN143" s="259">
        <v>4</v>
      </c>
      <c r="CO143" s="259">
        <v>0</v>
      </c>
    </row>
    <row r="144" spans="1:93" ht="33.75" customHeight="1">
      <c r="A144" s="255" t="s">
        <v>162</v>
      </c>
      <c r="B144" s="255" t="s">
        <v>155</v>
      </c>
      <c r="C144" s="255" t="s">
        <v>156</v>
      </c>
      <c r="D144" s="256">
        <v>218</v>
      </c>
      <c r="E144" s="256">
        <v>0</v>
      </c>
      <c r="F144" s="256">
        <v>26</v>
      </c>
      <c r="G144" s="256">
        <v>17</v>
      </c>
      <c r="H144" s="256">
        <v>0</v>
      </c>
      <c r="I144" s="256">
        <v>0</v>
      </c>
      <c r="J144" s="256">
        <v>0</v>
      </c>
      <c r="K144" s="256">
        <v>0</v>
      </c>
      <c r="L144" s="260">
        <v>0</v>
      </c>
      <c r="M144" s="260" t="s">
        <v>529</v>
      </c>
      <c r="N144" s="260">
        <v>3</v>
      </c>
      <c r="O144" s="260" t="s">
        <v>529</v>
      </c>
      <c r="P144" s="260">
        <v>0</v>
      </c>
      <c r="Q144" s="260">
        <v>3</v>
      </c>
      <c r="R144" s="260">
        <v>2</v>
      </c>
      <c r="S144" s="260">
        <v>0</v>
      </c>
      <c r="T144" s="260">
        <v>3</v>
      </c>
      <c r="U144" s="260">
        <v>0</v>
      </c>
      <c r="V144" s="260">
        <v>0</v>
      </c>
      <c r="W144" s="260">
        <v>0</v>
      </c>
      <c r="X144" s="260">
        <v>0</v>
      </c>
      <c r="Y144" s="260">
        <v>0</v>
      </c>
      <c r="Z144" s="260">
        <v>3</v>
      </c>
      <c r="AA144" s="260">
        <v>4</v>
      </c>
      <c r="AB144" s="260">
        <v>0</v>
      </c>
      <c r="AC144" s="260">
        <v>7</v>
      </c>
      <c r="AD144" s="260">
        <v>0</v>
      </c>
      <c r="AE144" s="260">
        <v>0</v>
      </c>
      <c r="AF144" s="260">
        <v>1</v>
      </c>
      <c r="AG144" s="260">
        <v>0</v>
      </c>
      <c r="AH144" s="260">
        <v>0</v>
      </c>
      <c r="AI144" s="260">
        <v>3</v>
      </c>
      <c r="AJ144" s="260">
        <v>0</v>
      </c>
      <c r="AK144" s="260">
        <v>3</v>
      </c>
      <c r="AL144" s="260">
        <v>0</v>
      </c>
      <c r="AM144" s="260">
        <v>0</v>
      </c>
      <c r="AN144" s="260">
        <v>0</v>
      </c>
      <c r="AO144" s="260">
        <v>1</v>
      </c>
      <c r="AP144" s="260">
        <v>0</v>
      </c>
      <c r="AQ144" s="260">
        <v>9</v>
      </c>
      <c r="AR144" s="260">
        <v>2</v>
      </c>
      <c r="AS144" s="260">
        <v>15</v>
      </c>
      <c r="AT144" s="260">
        <v>5</v>
      </c>
      <c r="AU144" s="260">
        <v>3</v>
      </c>
      <c r="AV144" s="260">
        <v>17</v>
      </c>
      <c r="AW144" s="260">
        <v>9</v>
      </c>
      <c r="AX144" s="260">
        <v>0</v>
      </c>
      <c r="AY144" s="260">
        <v>0</v>
      </c>
      <c r="AZ144" s="260">
        <v>0</v>
      </c>
      <c r="BA144" s="260">
        <v>0</v>
      </c>
      <c r="BB144" s="260">
        <v>3</v>
      </c>
      <c r="BC144" s="260">
        <v>16</v>
      </c>
      <c r="BD144" s="260">
        <v>0</v>
      </c>
      <c r="BE144" s="260">
        <v>0</v>
      </c>
      <c r="BF144" s="260">
        <v>0</v>
      </c>
      <c r="BG144" s="260">
        <v>1</v>
      </c>
      <c r="BH144" s="260">
        <v>1</v>
      </c>
      <c r="BI144" s="260">
        <v>1</v>
      </c>
      <c r="BJ144" s="260">
        <v>0</v>
      </c>
      <c r="BK144" s="260">
        <v>0</v>
      </c>
      <c r="BL144" s="260">
        <v>0</v>
      </c>
      <c r="BM144" s="260">
        <v>6</v>
      </c>
      <c r="BN144" s="260">
        <v>3</v>
      </c>
      <c r="BO144" s="260">
        <v>0</v>
      </c>
      <c r="BP144" s="260">
        <v>2</v>
      </c>
      <c r="BQ144" s="260">
        <v>0</v>
      </c>
      <c r="BR144" s="260">
        <v>1</v>
      </c>
      <c r="BS144" s="260">
        <v>1</v>
      </c>
      <c r="BT144" s="260">
        <v>0</v>
      </c>
      <c r="BU144" s="260">
        <v>1</v>
      </c>
      <c r="BV144" s="260">
        <v>0</v>
      </c>
      <c r="BW144" s="260">
        <v>0</v>
      </c>
      <c r="BX144" s="260">
        <v>0</v>
      </c>
      <c r="BY144" s="260">
        <v>5</v>
      </c>
      <c r="BZ144" s="260">
        <v>0</v>
      </c>
      <c r="CA144" s="260">
        <v>1</v>
      </c>
      <c r="CB144" s="260">
        <v>0</v>
      </c>
      <c r="CC144" s="260">
        <v>1</v>
      </c>
      <c r="CD144" s="260">
        <v>1</v>
      </c>
      <c r="CE144" s="260">
        <v>3</v>
      </c>
      <c r="CF144" s="260">
        <v>0</v>
      </c>
      <c r="CG144" s="260">
        <v>0</v>
      </c>
      <c r="CH144" s="260">
        <v>0</v>
      </c>
      <c r="CI144" s="260">
        <v>0</v>
      </c>
      <c r="CJ144" s="260">
        <v>10</v>
      </c>
      <c r="CK144" s="260">
        <v>1</v>
      </c>
      <c r="CL144" s="260">
        <v>7</v>
      </c>
      <c r="CM144" s="260">
        <v>17</v>
      </c>
      <c r="CN144" s="260">
        <v>0</v>
      </c>
      <c r="CO144" s="260">
        <v>0</v>
      </c>
    </row>
    <row r="145" spans="1:93" ht="33.75" customHeight="1">
      <c r="A145" s="257" t="s">
        <v>163</v>
      </c>
      <c r="B145" s="257" t="s">
        <v>155</v>
      </c>
      <c r="C145" s="257" t="s">
        <v>156</v>
      </c>
      <c r="D145" s="258">
        <v>1650</v>
      </c>
      <c r="E145" s="258">
        <v>0</v>
      </c>
      <c r="F145" s="258">
        <v>89</v>
      </c>
      <c r="G145" s="258">
        <v>48</v>
      </c>
      <c r="H145" s="258">
        <v>0</v>
      </c>
      <c r="I145" s="258">
        <v>0</v>
      </c>
      <c r="J145" s="258">
        <v>0</v>
      </c>
      <c r="K145" s="258">
        <v>0</v>
      </c>
      <c r="L145" s="259">
        <v>3</v>
      </c>
      <c r="M145" s="259" t="s">
        <v>529</v>
      </c>
      <c r="N145" s="259">
        <v>11</v>
      </c>
      <c r="O145" s="259">
        <v>3</v>
      </c>
      <c r="P145" s="259">
        <v>0</v>
      </c>
      <c r="Q145" s="259">
        <v>5</v>
      </c>
      <c r="R145" s="259">
        <v>3</v>
      </c>
      <c r="S145" s="259">
        <v>0</v>
      </c>
      <c r="T145" s="259">
        <v>24</v>
      </c>
      <c r="U145" s="259">
        <v>0</v>
      </c>
      <c r="V145" s="259">
        <v>4</v>
      </c>
      <c r="W145" s="259">
        <v>0</v>
      </c>
      <c r="X145" s="259">
        <v>1</v>
      </c>
      <c r="Y145" s="259">
        <v>0</v>
      </c>
      <c r="Z145" s="259">
        <v>5</v>
      </c>
      <c r="AA145" s="259">
        <v>10</v>
      </c>
      <c r="AB145" s="259">
        <v>1</v>
      </c>
      <c r="AC145" s="259">
        <v>49</v>
      </c>
      <c r="AD145" s="259">
        <v>0</v>
      </c>
      <c r="AE145" s="259">
        <v>1</v>
      </c>
      <c r="AF145" s="259">
        <v>16</v>
      </c>
      <c r="AG145" s="259">
        <v>1</v>
      </c>
      <c r="AH145" s="259">
        <v>4</v>
      </c>
      <c r="AI145" s="259">
        <v>5</v>
      </c>
      <c r="AJ145" s="259">
        <v>4</v>
      </c>
      <c r="AK145" s="259">
        <v>14</v>
      </c>
      <c r="AL145" s="259">
        <v>5</v>
      </c>
      <c r="AM145" s="259">
        <v>1</v>
      </c>
      <c r="AN145" s="259">
        <v>1</v>
      </c>
      <c r="AO145" s="259">
        <v>4</v>
      </c>
      <c r="AP145" s="259">
        <v>1</v>
      </c>
      <c r="AQ145" s="259">
        <v>72</v>
      </c>
      <c r="AR145" s="259">
        <v>14</v>
      </c>
      <c r="AS145" s="259">
        <v>69</v>
      </c>
      <c r="AT145" s="259">
        <v>60</v>
      </c>
      <c r="AU145" s="259">
        <v>40</v>
      </c>
      <c r="AV145" s="259">
        <v>164</v>
      </c>
      <c r="AW145" s="259">
        <v>56</v>
      </c>
      <c r="AX145" s="259">
        <v>0</v>
      </c>
      <c r="AY145" s="259">
        <v>0</v>
      </c>
      <c r="AZ145" s="259">
        <v>6</v>
      </c>
      <c r="BA145" s="259">
        <v>2</v>
      </c>
      <c r="BB145" s="259">
        <v>12</v>
      </c>
      <c r="BC145" s="259">
        <v>113</v>
      </c>
      <c r="BD145" s="259">
        <v>6</v>
      </c>
      <c r="BE145" s="259">
        <v>2</v>
      </c>
      <c r="BF145" s="259">
        <v>0</v>
      </c>
      <c r="BG145" s="259">
        <v>1</v>
      </c>
      <c r="BH145" s="259">
        <v>16</v>
      </c>
      <c r="BI145" s="259">
        <v>4</v>
      </c>
      <c r="BJ145" s="259">
        <v>3</v>
      </c>
      <c r="BK145" s="259">
        <v>2</v>
      </c>
      <c r="BL145" s="259">
        <v>3</v>
      </c>
      <c r="BM145" s="259">
        <v>29</v>
      </c>
      <c r="BN145" s="259">
        <v>19</v>
      </c>
      <c r="BO145" s="259">
        <v>10</v>
      </c>
      <c r="BP145" s="259">
        <v>22</v>
      </c>
      <c r="BQ145" s="259">
        <v>1</v>
      </c>
      <c r="BR145" s="259">
        <v>5</v>
      </c>
      <c r="BS145" s="259">
        <v>14</v>
      </c>
      <c r="BT145" s="259">
        <v>1</v>
      </c>
      <c r="BU145" s="259">
        <v>8</v>
      </c>
      <c r="BV145" s="259">
        <v>1</v>
      </c>
      <c r="BW145" s="259">
        <v>3</v>
      </c>
      <c r="BX145" s="259">
        <v>1</v>
      </c>
      <c r="BY145" s="259">
        <v>30</v>
      </c>
      <c r="BZ145" s="259">
        <v>9</v>
      </c>
      <c r="CA145" s="259">
        <v>15</v>
      </c>
      <c r="CB145" s="259">
        <v>20</v>
      </c>
      <c r="CC145" s="259">
        <v>48</v>
      </c>
      <c r="CD145" s="259">
        <v>24</v>
      </c>
      <c r="CE145" s="259">
        <v>30</v>
      </c>
      <c r="CF145" s="259">
        <v>12</v>
      </c>
      <c r="CG145" s="259">
        <v>2</v>
      </c>
      <c r="CH145" s="259">
        <v>1</v>
      </c>
      <c r="CI145" s="259">
        <v>35</v>
      </c>
      <c r="CJ145" s="259">
        <v>41</v>
      </c>
      <c r="CK145" s="259">
        <v>4</v>
      </c>
      <c r="CL145" s="259">
        <v>59</v>
      </c>
      <c r="CM145" s="259">
        <v>248</v>
      </c>
      <c r="CN145" s="259">
        <v>0</v>
      </c>
      <c r="CO145" s="259">
        <v>0</v>
      </c>
    </row>
    <row r="146" spans="1:93" ht="33.75" customHeight="1">
      <c r="A146" s="255" t="s">
        <v>164</v>
      </c>
      <c r="B146" s="255" t="s">
        <v>155</v>
      </c>
      <c r="C146" s="255" t="s">
        <v>156</v>
      </c>
      <c r="D146" s="256">
        <v>242</v>
      </c>
      <c r="E146" s="256">
        <v>0</v>
      </c>
      <c r="F146" s="256">
        <v>32</v>
      </c>
      <c r="G146" s="256">
        <v>23</v>
      </c>
      <c r="H146" s="256">
        <v>3</v>
      </c>
      <c r="I146" s="256">
        <v>0</v>
      </c>
      <c r="J146" s="256">
        <v>0</v>
      </c>
      <c r="K146" s="256">
        <v>0</v>
      </c>
      <c r="L146" s="260">
        <v>0</v>
      </c>
      <c r="M146" s="260" t="s">
        <v>529</v>
      </c>
      <c r="N146" s="260">
        <v>3</v>
      </c>
      <c r="O146" s="260" t="s">
        <v>529</v>
      </c>
      <c r="P146" s="260">
        <v>0</v>
      </c>
      <c r="Q146" s="260">
        <v>2</v>
      </c>
      <c r="R146" s="260">
        <v>0</v>
      </c>
      <c r="S146" s="260">
        <v>0</v>
      </c>
      <c r="T146" s="260">
        <v>6</v>
      </c>
      <c r="U146" s="260">
        <v>0</v>
      </c>
      <c r="V146" s="260">
        <v>0</v>
      </c>
      <c r="W146" s="260">
        <v>0</v>
      </c>
      <c r="X146" s="260">
        <v>0</v>
      </c>
      <c r="Y146" s="260">
        <v>0</v>
      </c>
      <c r="Z146" s="260">
        <v>0</v>
      </c>
      <c r="AA146" s="260">
        <v>1</v>
      </c>
      <c r="AB146" s="260">
        <v>0</v>
      </c>
      <c r="AC146" s="260">
        <v>1</v>
      </c>
      <c r="AD146" s="260">
        <v>0</v>
      </c>
      <c r="AE146" s="260">
        <v>0</v>
      </c>
      <c r="AF146" s="260">
        <v>1</v>
      </c>
      <c r="AG146" s="260">
        <v>0</v>
      </c>
      <c r="AH146" s="260">
        <v>0</v>
      </c>
      <c r="AI146" s="260">
        <v>2</v>
      </c>
      <c r="AJ146" s="260">
        <v>0</v>
      </c>
      <c r="AK146" s="260">
        <v>3</v>
      </c>
      <c r="AL146" s="260">
        <v>0</v>
      </c>
      <c r="AM146" s="260">
        <v>1</v>
      </c>
      <c r="AN146" s="260">
        <v>0</v>
      </c>
      <c r="AO146" s="260">
        <v>0</v>
      </c>
      <c r="AP146" s="260">
        <v>0</v>
      </c>
      <c r="AQ146" s="260">
        <v>10</v>
      </c>
      <c r="AR146" s="260">
        <v>1</v>
      </c>
      <c r="AS146" s="260">
        <v>7</v>
      </c>
      <c r="AT146" s="260">
        <v>3</v>
      </c>
      <c r="AU146" s="260">
        <v>3</v>
      </c>
      <c r="AV146" s="260">
        <v>23</v>
      </c>
      <c r="AW146" s="260">
        <v>14</v>
      </c>
      <c r="AX146" s="260">
        <v>3</v>
      </c>
      <c r="AY146" s="260">
        <v>0</v>
      </c>
      <c r="AZ146" s="260">
        <v>0</v>
      </c>
      <c r="BA146" s="260">
        <v>0</v>
      </c>
      <c r="BB146" s="260">
        <v>7</v>
      </c>
      <c r="BC146" s="260">
        <v>19</v>
      </c>
      <c r="BD146" s="260">
        <v>1</v>
      </c>
      <c r="BE146" s="260">
        <v>0</v>
      </c>
      <c r="BF146" s="260">
        <v>0</v>
      </c>
      <c r="BG146" s="260">
        <v>0</v>
      </c>
      <c r="BH146" s="260">
        <v>1</v>
      </c>
      <c r="BI146" s="260">
        <v>0</v>
      </c>
      <c r="BJ146" s="260">
        <v>2</v>
      </c>
      <c r="BK146" s="260">
        <v>0</v>
      </c>
      <c r="BL146" s="260">
        <v>0</v>
      </c>
      <c r="BM146" s="260">
        <v>5</v>
      </c>
      <c r="BN146" s="260">
        <v>2</v>
      </c>
      <c r="BO146" s="260">
        <v>1</v>
      </c>
      <c r="BP146" s="260">
        <v>1</v>
      </c>
      <c r="BQ146" s="260">
        <v>0</v>
      </c>
      <c r="BR146" s="260">
        <v>0</v>
      </c>
      <c r="BS146" s="260">
        <v>1</v>
      </c>
      <c r="BT146" s="260">
        <v>0</v>
      </c>
      <c r="BU146" s="260">
        <v>1</v>
      </c>
      <c r="BV146" s="260">
        <v>0</v>
      </c>
      <c r="BW146" s="260">
        <v>1</v>
      </c>
      <c r="BX146" s="260">
        <v>0</v>
      </c>
      <c r="BY146" s="260">
        <v>6</v>
      </c>
      <c r="BZ146" s="260">
        <v>0</v>
      </c>
      <c r="CA146" s="260">
        <v>5</v>
      </c>
      <c r="CB146" s="260">
        <v>1</v>
      </c>
      <c r="CC146" s="260">
        <v>5</v>
      </c>
      <c r="CD146" s="260">
        <v>3</v>
      </c>
      <c r="CE146" s="260">
        <v>4</v>
      </c>
      <c r="CF146" s="260">
        <v>1</v>
      </c>
      <c r="CG146" s="260">
        <v>0</v>
      </c>
      <c r="CH146" s="260">
        <v>0</v>
      </c>
      <c r="CI146" s="260">
        <v>6</v>
      </c>
      <c r="CJ146" s="260">
        <v>4</v>
      </c>
      <c r="CK146" s="260">
        <v>1</v>
      </c>
      <c r="CL146" s="260">
        <v>7</v>
      </c>
      <c r="CM146" s="260">
        <v>14</v>
      </c>
      <c r="CN146" s="260">
        <v>1</v>
      </c>
      <c r="CO146" s="260">
        <v>0</v>
      </c>
    </row>
    <row r="147" spans="1:93" ht="33.75" customHeight="1">
      <c r="A147" s="257" t="s">
        <v>165</v>
      </c>
      <c r="B147" s="257" t="s">
        <v>155</v>
      </c>
      <c r="C147" s="257" t="s">
        <v>156</v>
      </c>
      <c r="D147" s="258">
        <v>356</v>
      </c>
      <c r="E147" s="258">
        <v>0</v>
      </c>
      <c r="F147" s="258">
        <v>65</v>
      </c>
      <c r="G147" s="258">
        <v>15</v>
      </c>
      <c r="H147" s="258">
        <v>2</v>
      </c>
      <c r="I147" s="258">
        <v>0</v>
      </c>
      <c r="J147" s="258">
        <v>0</v>
      </c>
      <c r="K147" s="258">
        <v>0</v>
      </c>
      <c r="L147" s="259">
        <v>0</v>
      </c>
      <c r="M147" s="259" t="s">
        <v>529</v>
      </c>
      <c r="N147" s="259">
        <v>1</v>
      </c>
      <c r="O147" s="259" t="s">
        <v>529</v>
      </c>
      <c r="P147" s="259">
        <v>0</v>
      </c>
      <c r="Q147" s="259">
        <v>3</v>
      </c>
      <c r="R147" s="259">
        <v>0</v>
      </c>
      <c r="S147" s="259">
        <v>0</v>
      </c>
      <c r="T147" s="259">
        <v>12</v>
      </c>
      <c r="U147" s="259">
        <v>0</v>
      </c>
      <c r="V147" s="259">
        <v>1</v>
      </c>
      <c r="W147" s="259">
        <v>0</v>
      </c>
      <c r="X147" s="259">
        <v>0</v>
      </c>
      <c r="Y147" s="259">
        <v>0</v>
      </c>
      <c r="Z147" s="259">
        <v>0</v>
      </c>
      <c r="AA147" s="259">
        <v>1</v>
      </c>
      <c r="AB147" s="259">
        <v>1</v>
      </c>
      <c r="AC147" s="259">
        <v>3</v>
      </c>
      <c r="AD147" s="259">
        <v>0</v>
      </c>
      <c r="AE147" s="259">
        <v>0</v>
      </c>
      <c r="AF147" s="259">
        <v>2</v>
      </c>
      <c r="AG147" s="259">
        <v>0</v>
      </c>
      <c r="AH147" s="259">
        <v>1</v>
      </c>
      <c r="AI147" s="259">
        <v>1</v>
      </c>
      <c r="AJ147" s="259">
        <v>1</v>
      </c>
      <c r="AK147" s="259">
        <v>5</v>
      </c>
      <c r="AL147" s="259">
        <v>0</v>
      </c>
      <c r="AM147" s="259">
        <v>0</v>
      </c>
      <c r="AN147" s="259">
        <v>0</v>
      </c>
      <c r="AO147" s="259">
        <v>3</v>
      </c>
      <c r="AP147" s="259">
        <v>0</v>
      </c>
      <c r="AQ147" s="259">
        <v>12</v>
      </c>
      <c r="AR147" s="259">
        <v>7</v>
      </c>
      <c r="AS147" s="259">
        <v>14</v>
      </c>
      <c r="AT147" s="259">
        <v>8</v>
      </c>
      <c r="AU147" s="259">
        <v>4</v>
      </c>
      <c r="AV147" s="259">
        <v>32</v>
      </c>
      <c r="AW147" s="259">
        <v>14</v>
      </c>
      <c r="AX147" s="259">
        <v>0</v>
      </c>
      <c r="AY147" s="259">
        <v>0</v>
      </c>
      <c r="AZ147" s="259">
        <v>1</v>
      </c>
      <c r="BA147" s="259">
        <v>0</v>
      </c>
      <c r="BB147" s="259">
        <v>8</v>
      </c>
      <c r="BC147" s="259">
        <v>25</v>
      </c>
      <c r="BD147" s="259">
        <v>1</v>
      </c>
      <c r="BE147" s="259">
        <v>1</v>
      </c>
      <c r="BF147" s="259">
        <v>0</v>
      </c>
      <c r="BG147" s="259">
        <v>0</v>
      </c>
      <c r="BH147" s="259">
        <v>2</v>
      </c>
      <c r="BI147" s="259">
        <v>1</v>
      </c>
      <c r="BJ147" s="259">
        <v>1</v>
      </c>
      <c r="BK147" s="259">
        <v>1</v>
      </c>
      <c r="BL147" s="259">
        <v>0</v>
      </c>
      <c r="BM147" s="259">
        <v>4</v>
      </c>
      <c r="BN147" s="259">
        <v>2</v>
      </c>
      <c r="BO147" s="259">
        <v>2</v>
      </c>
      <c r="BP147" s="259">
        <v>1</v>
      </c>
      <c r="BQ147" s="259">
        <v>2</v>
      </c>
      <c r="BR147" s="259">
        <v>0</v>
      </c>
      <c r="BS147" s="259">
        <v>1</v>
      </c>
      <c r="BT147" s="259">
        <v>1</v>
      </c>
      <c r="BU147" s="259">
        <v>0</v>
      </c>
      <c r="BV147" s="259">
        <v>0</v>
      </c>
      <c r="BW147" s="259">
        <v>3</v>
      </c>
      <c r="BX147" s="259">
        <v>0</v>
      </c>
      <c r="BY147" s="259">
        <v>6</v>
      </c>
      <c r="BZ147" s="259">
        <v>0</v>
      </c>
      <c r="CA147" s="259">
        <v>3</v>
      </c>
      <c r="CB147" s="259">
        <v>1</v>
      </c>
      <c r="CC147" s="259">
        <v>5</v>
      </c>
      <c r="CD147" s="259">
        <v>1</v>
      </c>
      <c r="CE147" s="259">
        <v>1</v>
      </c>
      <c r="CF147" s="259">
        <v>2</v>
      </c>
      <c r="CG147" s="259">
        <v>0</v>
      </c>
      <c r="CH147" s="259">
        <v>0</v>
      </c>
      <c r="CI147" s="259">
        <v>12</v>
      </c>
      <c r="CJ147" s="259">
        <v>13</v>
      </c>
      <c r="CK147" s="259">
        <v>1</v>
      </c>
      <c r="CL147" s="259">
        <v>12</v>
      </c>
      <c r="CM147" s="259">
        <v>30</v>
      </c>
      <c r="CN147" s="259">
        <v>4</v>
      </c>
      <c r="CO147" s="259">
        <v>0</v>
      </c>
    </row>
    <row r="148" spans="1:93" ht="33.75" customHeight="1">
      <c r="A148" s="255" t="s">
        <v>166</v>
      </c>
      <c r="B148" s="255" t="s">
        <v>155</v>
      </c>
      <c r="C148" s="255" t="s">
        <v>156</v>
      </c>
      <c r="D148" s="256">
        <v>3344</v>
      </c>
      <c r="E148" s="256">
        <v>5</v>
      </c>
      <c r="F148" s="256">
        <v>169</v>
      </c>
      <c r="G148" s="256">
        <v>112</v>
      </c>
      <c r="H148" s="256">
        <v>25</v>
      </c>
      <c r="I148" s="256">
        <v>0</v>
      </c>
      <c r="J148" s="256">
        <v>0</v>
      </c>
      <c r="K148" s="256">
        <v>0</v>
      </c>
      <c r="L148" s="260">
        <v>3</v>
      </c>
      <c r="M148" s="260" t="s">
        <v>529</v>
      </c>
      <c r="N148" s="260">
        <v>39</v>
      </c>
      <c r="O148" s="260">
        <v>2</v>
      </c>
      <c r="P148" s="260">
        <v>0</v>
      </c>
      <c r="Q148" s="260">
        <v>12</v>
      </c>
      <c r="R148" s="260">
        <v>11</v>
      </c>
      <c r="S148" s="260">
        <v>4</v>
      </c>
      <c r="T148" s="260">
        <v>47</v>
      </c>
      <c r="U148" s="260">
        <v>0</v>
      </c>
      <c r="V148" s="260">
        <v>1</v>
      </c>
      <c r="W148" s="260">
        <v>0</v>
      </c>
      <c r="X148" s="260">
        <v>1</v>
      </c>
      <c r="Y148" s="260">
        <v>0</v>
      </c>
      <c r="Z148" s="260">
        <v>3</v>
      </c>
      <c r="AA148" s="260">
        <v>11</v>
      </c>
      <c r="AB148" s="260">
        <v>0</v>
      </c>
      <c r="AC148" s="260">
        <v>36</v>
      </c>
      <c r="AD148" s="260">
        <v>8</v>
      </c>
      <c r="AE148" s="260">
        <v>8</v>
      </c>
      <c r="AF148" s="260">
        <v>12</v>
      </c>
      <c r="AG148" s="260">
        <v>1</v>
      </c>
      <c r="AH148" s="260">
        <v>10</v>
      </c>
      <c r="AI148" s="260">
        <v>8</v>
      </c>
      <c r="AJ148" s="260">
        <v>7</v>
      </c>
      <c r="AK148" s="260">
        <v>14</v>
      </c>
      <c r="AL148" s="260">
        <v>14</v>
      </c>
      <c r="AM148" s="260">
        <v>1</v>
      </c>
      <c r="AN148" s="260">
        <v>0</v>
      </c>
      <c r="AO148" s="260">
        <v>12</v>
      </c>
      <c r="AP148" s="260">
        <v>0</v>
      </c>
      <c r="AQ148" s="260">
        <v>194</v>
      </c>
      <c r="AR148" s="260">
        <v>40</v>
      </c>
      <c r="AS148" s="260">
        <v>67</v>
      </c>
      <c r="AT148" s="260">
        <v>107</v>
      </c>
      <c r="AU148" s="260">
        <v>67</v>
      </c>
      <c r="AV148" s="260">
        <v>360</v>
      </c>
      <c r="AW148" s="260">
        <v>108</v>
      </c>
      <c r="AX148" s="260">
        <v>23</v>
      </c>
      <c r="AY148" s="260">
        <v>1</v>
      </c>
      <c r="AZ148" s="260">
        <v>22</v>
      </c>
      <c r="BA148" s="260">
        <v>9</v>
      </c>
      <c r="BB148" s="260">
        <v>34</v>
      </c>
      <c r="BC148" s="260">
        <v>265</v>
      </c>
      <c r="BD148" s="260">
        <v>18</v>
      </c>
      <c r="BE148" s="260">
        <v>3</v>
      </c>
      <c r="BF148" s="260">
        <v>0</v>
      </c>
      <c r="BG148" s="260">
        <v>1</v>
      </c>
      <c r="BH148" s="260">
        <v>24</v>
      </c>
      <c r="BI148" s="260">
        <v>0</v>
      </c>
      <c r="BJ148" s="260">
        <v>7</v>
      </c>
      <c r="BK148" s="260">
        <v>8</v>
      </c>
      <c r="BL148" s="260">
        <v>4</v>
      </c>
      <c r="BM148" s="260">
        <v>78</v>
      </c>
      <c r="BN148" s="260">
        <v>28</v>
      </c>
      <c r="BO148" s="260">
        <v>19</v>
      </c>
      <c r="BP148" s="260">
        <v>75</v>
      </c>
      <c r="BQ148" s="260">
        <v>7</v>
      </c>
      <c r="BR148" s="260">
        <v>6</v>
      </c>
      <c r="BS148" s="260">
        <v>9</v>
      </c>
      <c r="BT148" s="260">
        <v>6</v>
      </c>
      <c r="BU148" s="260">
        <v>5</v>
      </c>
      <c r="BV148" s="260">
        <v>10</v>
      </c>
      <c r="BW148" s="260">
        <v>6</v>
      </c>
      <c r="BX148" s="260">
        <v>4</v>
      </c>
      <c r="BY148" s="260">
        <v>37</v>
      </c>
      <c r="BZ148" s="260">
        <v>4</v>
      </c>
      <c r="CA148" s="260">
        <v>58</v>
      </c>
      <c r="CB148" s="260">
        <v>58</v>
      </c>
      <c r="CC148" s="260">
        <v>114</v>
      </c>
      <c r="CD148" s="260">
        <v>20</v>
      </c>
      <c r="CE148" s="260">
        <v>16</v>
      </c>
      <c r="CF148" s="260">
        <v>13</v>
      </c>
      <c r="CG148" s="260">
        <v>4</v>
      </c>
      <c r="CH148" s="260">
        <v>0</v>
      </c>
      <c r="CI148" s="260">
        <v>106</v>
      </c>
      <c r="CJ148" s="260">
        <v>108</v>
      </c>
      <c r="CK148" s="260">
        <v>2</v>
      </c>
      <c r="CL148" s="260">
        <v>173</v>
      </c>
      <c r="CM148" s="260">
        <v>400</v>
      </c>
      <c r="CN148" s="260">
        <v>40</v>
      </c>
      <c r="CO148" s="260">
        <v>0</v>
      </c>
    </row>
    <row r="149" spans="1:93" ht="33.75" customHeight="1">
      <c r="A149" s="257" t="s">
        <v>167</v>
      </c>
      <c r="B149" s="257" t="s">
        <v>155</v>
      </c>
      <c r="C149" s="257" t="s">
        <v>156</v>
      </c>
      <c r="D149" s="258">
        <v>259</v>
      </c>
      <c r="E149" s="258">
        <v>1</v>
      </c>
      <c r="F149" s="258">
        <v>30</v>
      </c>
      <c r="G149" s="258">
        <v>11</v>
      </c>
      <c r="H149" s="258">
        <v>2</v>
      </c>
      <c r="I149" s="258">
        <v>0</v>
      </c>
      <c r="J149" s="258">
        <v>0</v>
      </c>
      <c r="K149" s="258">
        <v>0</v>
      </c>
      <c r="L149" s="259">
        <v>0</v>
      </c>
      <c r="M149" s="259" t="s">
        <v>529</v>
      </c>
      <c r="N149" s="259">
        <v>3</v>
      </c>
      <c r="O149" s="259" t="s">
        <v>529</v>
      </c>
      <c r="P149" s="259">
        <v>0</v>
      </c>
      <c r="Q149" s="259">
        <v>1</v>
      </c>
      <c r="R149" s="259">
        <v>1</v>
      </c>
      <c r="S149" s="259">
        <v>1</v>
      </c>
      <c r="T149" s="259">
        <v>4</v>
      </c>
      <c r="U149" s="259">
        <v>0</v>
      </c>
      <c r="V149" s="259">
        <v>2</v>
      </c>
      <c r="W149" s="259">
        <v>0</v>
      </c>
      <c r="X149" s="259">
        <v>0</v>
      </c>
      <c r="Y149" s="259">
        <v>0</v>
      </c>
      <c r="Z149" s="259">
        <v>0</v>
      </c>
      <c r="AA149" s="259">
        <v>3</v>
      </c>
      <c r="AB149" s="259">
        <v>0</v>
      </c>
      <c r="AC149" s="259">
        <v>3</v>
      </c>
      <c r="AD149" s="259">
        <v>0</v>
      </c>
      <c r="AE149" s="259">
        <v>1</v>
      </c>
      <c r="AF149" s="259">
        <v>0</v>
      </c>
      <c r="AG149" s="259">
        <v>0</v>
      </c>
      <c r="AH149" s="259">
        <v>1</v>
      </c>
      <c r="AI149" s="259">
        <v>0</v>
      </c>
      <c r="AJ149" s="259">
        <v>0</v>
      </c>
      <c r="AK149" s="259">
        <v>1</v>
      </c>
      <c r="AL149" s="259">
        <v>3</v>
      </c>
      <c r="AM149" s="259">
        <v>1</v>
      </c>
      <c r="AN149" s="259">
        <v>0</v>
      </c>
      <c r="AO149" s="259">
        <v>0</v>
      </c>
      <c r="AP149" s="259">
        <v>0</v>
      </c>
      <c r="AQ149" s="259">
        <v>12</v>
      </c>
      <c r="AR149" s="259">
        <v>4</v>
      </c>
      <c r="AS149" s="259">
        <v>9</v>
      </c>
      <c r="AT149" s="259">
        <v>3</v>
      </c>
      <c r="AU149" s="259">
        <v>1</v>
      </c>
      <c r="AV149" s="259">
        <v>17</v>
      </c>
      <c r="AW149" s="259">
        <v>9</v>
      </c>
      <c r="AX149" s="259">
        <v>2</v>
      </c>
      <c r="AY149" s="259">
        <v>0</v>
      </c>
      <c r="AZ149" s="259">
        <v>2</v>
      </c>
      <c r="BA149" s="259">
        <v>1</v>
      </c>
      <c r="BB149" s="259">
        <v>4</v>
      </c>
      <c r="BC149" s="259">
        <v>20</v>
      </c>
      <c r="BD149" s="259">
        <v>1</v>
      </c>
      <c r="BE149" s="259">
        <v>0</v>
      </c>
      <c r="BF149" s="259">
        <v>0</v>
      </c>
      <c r="BG149" s="259">
        <v>0</v>
      </c>
      <c r="BH149" s="259">
        <v>2</v>
      </c>
      <c r="BI149" s="259">
        <v>0</v>
      </c>
      <c r="BJ149" s="259">
        <v>1</v>
      </c>
      <c r="BK149" s="259">
        <v>0</v>
      </c>
      <c r="BL149" s="259">
        <v>0</v>
      </c>
      <c r="BM149" s="259">
        <v>6</v>
      </c>
      <c r="BN149" s="259">
        <v>0</v>
      </c>
      <c r="BO149" s="259">
        <v>0</v>
      </c>
      <c r="BP149" s="259">
        <v>3</v>
      </c>
      <c r="BQ149" s="259">
        <v>0</v>
      </c>
      <c r="BR149" s="259">
        <v>0</v>
      </c>
      <c r="BS149" s="259">
        <v>1</v>
      </c>
      <c r="BT149" s="259">
        <v>0</v>
      </c>
      <c r="BU149" s="259">
        <v>1</v>
      </c>
      <c r="BV149" s="259">
        <v>0</v>
      </c>
      <c r="BW149" s="259">
        <v>0</v>
      </c>
      <c r="BX149" s="259">
        <v>0</v>
      </c>
      <c r="BY149" s="259">
        <v>8</v>
      </c>
      <c r="BZ149" s="259">
        <v>0</v>
      </c>
      <c r="CA149" s="259">
        <v>12</v>
      </c>
      <c r="CB149" s="259">
        <v>11</v>
      </c>
      <c r="CC149" s="259">
        <v>13</v>
      </c>
      <c r="CD149" s="259">
        <v>2</v>
      </c>
      <c r="CE149" s="259">
        <v>0</v>
      </c>
      <c r="CF149" s="259">
        <v>0</v>
      </c>
      <c r="CG149" s="259">
        <v>0</v>
      </c>
      <c r="CH149" s="259">
        <v>0</v>
      </c>
      <c r="CI149" s="259">
        <v>4</v>
      </c>
      <c r="CJ149" s="259">
        <v>9</v>
      </c>
      <c r="CK149" s="259">
        <v>0</v>
      </c>
      <c r="CL149" s="259">
        <v>7</v>
      </c>
      <c r="CM149" s="259">
        <v>22</v>
      </c>
      <c r="CN149" s="259">
        <v>3</v>
      </c>
      <c r="CO149" s="259">
        <v>0</v>
      </c>
    </row>
    <row r="150" spans="1:93" ht="33.75" customHeight="1">
      <c r="A150" s="255" t="s">
        <v>168</v>
      </c>
      <c r="B150" s="255" t="s">
        <v>169</v>
      </c>
      <c r="C150" s="255" t="s">
        <v>170</v>
      </c>
      <c r="D150" s="256">
        <v>2900</v>
      </c>
      <c r="E150" s="256">
        <v>12</v>
      </c>
      <c r="F150" s="256">
        <v>258</v>
      </c>
      <c r="G150" s="256">
        <v>66</v>
      </c>
      <c r="H150" s="256">
        <v>1</v>
      </c>
      <c r="I150" s="256">
        <v>0</v>
      </c>
      <c r="J150" s="256">
        <v>0</v>
      </c>
      <c r="K150" s="256">
        <v>0</v>
      </c>
      <c r="L150" s="260">
        <v>5</v>
      </c>
      <c r="M150" s="260" t="s">
        <v>529</v>
      </c>
      <c r="N150" s="260">
        <v>21</v>
      </c>
      <c r="O150" s="260">
        <v>1</v>
      </c>
      <c r="P150" s="260">
        <v>0</v>
      </c>
      <c r="Q150" s="260">
        <v>20</v>
      </c>
      <c r="R150" s="260">
        <v>11</v>
      </c>
      <c r="S150" s="260">
        <v>0</v>
      </c>
      <c r="T150" s="260">
        <v>25</v>
      </c>
      <c r="U150" s="260">
        <v>0</v>
      </c>
      <c r="V150" s="260">
        <v>3</v>
      </c>
      <c r="W150" s="260">
        <v>0</v>
      </c>
      <c r="X150" s="260">
        <v>1</v>
      </c>
      <c r="Y150" s="260">
        <v>0</v>
      </c>
      <c r="Z150" s="260">
        <v>4</v>
      </c>
      <c r="AA150" s="260">
        <v>7</v>
      </c>
      <c r="AB150" s="260">
        <v>3</v>
      </c>
      <c r="AC150" s="260">
        <v>54</v>
      </c>
      <c r="AD150" s="260">
        <v>7</v>
      </c>
      <c r="AE150" s="260">
        <v>5</v>
      </c>
      <c r="AF150" s="260">
        <v>15</v>
      </c>
      <c r="AG150" s="260">
        <v>2</v>
      </c>
      <c r="AH150" s="260">
        <v>5</v>
      </c>
      <c r="AI150" s="260">
        <v>7</v>
      </c>
      <c r="AJ150" s="260">
        <v>5</v>
      </c>
      <c r="AK150" s="260">
        <v>16</v>
      </c>
      <c r="AL150" s="260">
        <v>14</v>
      </c>
      <c r="AM150" s="260">
        <v>2</v>
      </c>
      <c r="AN150" s="260">
        <v>1</v>
      </c>
      <c r="AO150" s="260">
        <v>9</v>
      </c>
      <c r="AP150" s="260">
        <v>0</v>
      </c>
      <c r="AQ150" s="260">
        <v>135</v>
      </c>
      <c r="AR150" s="260">
        <v>46</v>
      </c>
      <c r="AS150" s="260">
        <v>45</v>
      </c>
      <c r="AT150" s="260">
        <v>130</v>
      </c>
      <c r="AU150" s="260">
        <v>35</v>
      </c>
      <c r="AV150" s="260">
        <v>303</v>
      </c>
      <c r="AW150" s="260">
        <v>113</v>
      </c>
      <c r="AX150" s="260">
        <v>1</v>
      </c>
      <c r="AY150" s="260">
        <v>0</v>
      </c>
      <c r="AZ150" s="260">
        <v>20</v>
      </c>
      <c r="BA150" s="260">
        <v>6</v>
      </c>
      <c r="BB150" s="260">
        <v>7</v>
      </c>
      <c r="BC150" s="260">
        <v>125</v>
      </c>
      <c r="BD150" s="260">
        <v>20</v>
      </c>
      <c r="BE150" s="260">
        <v>0</v>
      </c>
      <c r="BF150" s="260">
        <v>0</v>
      </c>
      <c r="BG150" s="260">
        <v>0</v>
      </c>
      <c r="BH150" s="260">
        <v>22</v>
      </c>
      <c r="BI150" s="260">
        <v>0</v>
      </c>
      <c r="BJ150" s="260">
        <v>6</v>
      </c>
      <c r="BK150" s="260">
        <v>12</v>
      </c>
      <c r="BL150" s="260">
        <v>7</v>
      </c>
      <c r="BM150" s="260">
        <v>59</v>
      </c>
      <c r="BN150" s="260">
        <v>14</v>
      </c>
      <c r="BO150" s="260">
        <v>8</v>
      </c>
      <c r="BP150" s="260">
        <v>113</v>
      </c>
      <c r="BQ150" s="260">
        <v>5</v>
      </c>
      <c r="BR150" s="260">
        <v>6</v>
      </c>
      <c r="BS150" s="260">
        <v>11</v>
      </c>
      <c r="BT150" s="260">
        <v>0</v>
      </c>
      <c r="BU150" s="260">
        <v>5</v>
      </c>
      <c r="BV150" s="260">
        <v>5</v>
      </c>
      <c r="BW150" s="260">
        <v>1</v>
      </c>
      <c r="BX150" s="260">
        <v>4</v>
      </c>
      <c r="BY150" s="260">
        <v>19</v>
      </c>
      <c r="BZ150" s="260">
        <v>7</v>
      </c>
      <c r="CA150" s="260">
        <v>16</v>
      </c>
      <c r="CB150" s="260">
        <v>36</v>
      </c>
      <c r="CC150" s="260">
        <v>107</v>
      </c>
      <c r="CD150" s="260">
        <v>11</v>
      </c>
      <c r="CE150" s="260">
        <v>24</v>
      </c>
      <c r="CF150" s="260">
        <v>7</v>
      </c>
      <c r="CG150" s="260">
        <v>0</v>
      </c>
      <c r="CH150" s="260">
        <v>0</v>
      </c>
      <c r="CI150" s="260">
        <v>82</v>
      </c>
      <c r="CJ150" s="260">
        <v>82</v>
      </c>
      <c r="CK150" s="260">
        <v>10</v>
      </c>
      <c r="CL150" s="260">
        <v>143</v>
      </c>
      <c r="CM150" s="260">
        <v>471</v>
      </c>
      <c r="CN150" s="260">
        <v>41</v>
      </c>
      <c r="CO150" s="260">
        <v>0</v>
      </c>
    </row>
    <row r="151" spans="1:93" ht="33.75" customHeight="1">
      <c r="A151" s="257" t="s">
        <v>171</v>
      </c>
      <c r="B151" s="257" t="s">
        <v>169</v>
      </c>
      <c r="C151" s="257" t="s">
        <v>170</v>
      </c>
      <c r="D151" s="258">
        <v>540</v>
      </c>
      <c r="E151" s="258">
        <v>1</v>
      </c>
      <c r="F151" s="258">
        <v>88</v>
      </c>
      <c r="G151" s="258">
        <v>33</v>
      </c>
      <c r="H151" s="258">
        <v>4</v>
      </c>
      <c r="I151" s="258">
        <v>0</v>
      </c>
      <c r="J151" s="258">
        <v>0</v>
      </c>
      <c r="K151" s="258">
        <v>0</v>
      </c>
      <c r="L151" s="259">
        <v>1</v>
      </c>
      <c r="M151" s="259" t="s">
        <v>529</v>
      </c>
      <c r="N151" s="259">
        <v>6</v>
      </c>
      <c r="O151" s="259" t="s">
        <v>529</v>
      </c>
      <c r="P151" s="259">
        <v>0</v>
      </c>
      <c r="Q151" s="259">
        <v>4</v>
      </c>
      <c r="R151" s="259">
        <v>0</v>
      </c>
      <c r="S151" s="259">
        <v>0</v>
      </c>
      <c r="T151" s="259">
        <v>7</v>
      </c>
      <c r="U151" s="259">
        <v>0</v>
      </c>
      <c r="V151" s="259">
        <v>0</v>
      </c>
      <c r="W151" s="259">
        <v>0</v>
      </c>
      <c r="X151" s="259">
        <v>1</v>
      </c>
      <c r="Y151" s="259">
        <v>0</v>
      </c>
      <c r="Z151" s="259">
        <v>0</v>
      </c>
      <c r="AA151" s="259">
        <v>0</v>
      </c>
      <c r="AB151" s="259">
        <v>2</v>
      </c>
      <c r="AC151" s="259">
        <v>15</v>
      </c>
      <c r="AD151" s="259">
        <v>0</v>
      </c>
      <c r="AE151" s="259">
        <v>1</v>
      </c>
      <c r="AF151" s="259">
        <v>4</v>
      </c>
      <c r="AG151" s="259">
        <v>0</v>
      </c>
      <c r="AH151" s="259">
        <v>0</v>
      </c>
      <c r="AI151" s="259">
        <v>2</v>
      </c>
      <c r="AJ151" s="259">
        <v>1</v>
      </c>
      <c r="AK151" s="259">
        <v>2</v>
      </c>
      <c r="AL151" s="259">
        <v>7</v>
      </c>
      <c r="AM151" s="259">
        <v>2</v>
      </c>
      <c r="AN151" s="259">
        <v>0</v>
      </c>
      <c r="AO151" s="259">
        <v>2</v>
      </c>
      <c r="AP151" s="259">
        <v>0</v>
      </c>
      <c r="AQ151" s="259">
        <v>21</v>
      </c>
      <c r="AR151" s="259">
        <v>12</v>
      </c>
      <c r="AS151" s="259">
        <v>13</v>
      </c>
      <c r="AT151" s="259">
        <v>13</v>
      </c>
      <c r="AU151" s="259">
        <v>6</v>
      </c>
      <c r="AV151" s="259">
        <v>26</v>
      </c>
      <c r="AW151" s="259">
        <v>25</v>
      </c>
      <c r="AX151" s="259">
        <v>0</v>
      </c>
      <c r="AY151" s="259">
        <v>0</v>
      </c>
      <c r="AZ151" s="259">
        <v>3</v>
      </c>
      <c r="BA151" s="259">
        <v>0</v>
      </c>
      <c r="BB151" s="259">
        <v>4</v>
      </c>
      <c r="BC151" s="259">
        <v>22</v>
      </c>
      <c r="BD151" s="259">
        <v>1</v>
      </c>
      <c r="BE151" s="259">
        <v>0</v>
      </c>
      <c r="BF151" s="259">
        <v>0</v>
      </c>
      <c r="BG151" s="259">
        <v>0</v>
      </c>
      <c r="BH151" s="259">
        <v>6</v>
      </c>
      <c r="BI151" s="259">
        <v>0</v>
      </c>
      <c r="BJ151" s="259">
        <v>3</v>
      </c>
      <c r="BK151" s="259">
        <v>0</v>
      </c>
      <c r="BL151" s="259">
        <v>0</v>
      </c>
      <c r="BM151" s="259">
        <v>16</v>
      </c>
      <c r="BN151" s="259">
        <v>1</v>
      </c>
      <c r="BO151" s="259">
        <v>1</v>
      </c>
      <c r="BP151" s="259">
        <v>12</v>
      </c>
      <c r="BQ151" s="259">
        <v>0</v>
      </c>
      <c r="BR151" s="259">
        <v>1</v>
      </c>
      <c r="BS151" s="259">
        <v>1</v>
      </c>
      <c r="BT151" s="259">
        <v>0</v>
      </c>
      <c r="BU151" s="259">
        <v>0</v>
      </c>
      <c r="BV151" s="259">
        <v>1</v>
      </c>
      <c r="BW151" s="259">
        <v>2</v>
      </c>
      <c r="BX151" s="259">
        <v>0</v>
      </c>
      <c r="BY151" s="259">
        <v>5</v>
      </c>
      <c r="BZ151" s="259">
        <v>0</v>
      </c>
      <c r="CA151" s="259">
        <v>1</v>
      </c>
      <c r="CB151" s="259">
        <v>2</v>
      </c>
      <c r="CC151" s="259">
        <v>8</v>
      </c>
      <c r="CD151" s="259">
        <v>4</v>
      </c>
      <c r="CE151" s="259">
        <v>4</v>
      </c>
      <c r="CF151" s="259">
        <v>1</v>
      </c>
      <c r="CG151" s="259">
        <v>0</v>
      </c>
      <c r="CH151" s="259">
        <v>0</v>
      </c>
      <c r="CI151" s="259">
        <v>22</v>
      </c>
      <c r="CJ151" s="259">
        <v>19</v>
      </c>
      <c r="CK151" s="259">
        <v>0</v>
      </c>
      <c r="CL151" s="259">
        <v>22</v>
      </c>
      <c r="CM151" s="259">
        <v>72</v>
      </c>
      <c r="CN151" s="259">
        <v>6</v>
      </c>
      <c r="CO151" s="259">
        <v>1</v>
      </c>
    </row>
    <row r="152" spans="1:93" ht="33.75" customHeight="1">
      <c r="A152" s="255" t="s">
        <v>172</v>
      </c>
      <c r="B152" s="255" t="s">
        <v>169</v>
      </c>
      <c r="C152" s="255" t="s">
        <v>170</v>
      </c>
      <c r="D152" s="256">
        <v>344</v>
      </c>
      <c r="E152" s="256">
        <v>0</v>
      </c>
      <c r="F152" s="256">
        <v>41</v>
      </c>
      <c r="G152" s="256">
        <v>21</v>
      </c>
      <c r="H152" s="256">
        <v>0</v>
      </c>
      <c r="I152" s="256">
        <v>0</v>
      </c>
      <c r="J152" s="256">
        <v>0</v>
      </c>
      <c r="K152" s="256">
        <v>0</v>
      </c>
      <c r="L152" s="260">
        <v>3</v>
      </c>
      <c r="M152" s="260" t="s">
        <v>529</v>
      </c>
      <c r="N152" s="260">
        <v>1</v>
      </c>
      <c r="O152" s="260" t="s">
        <v>529</v>
      </c>
      <c r="P152" s="260">
        <v>0</v>
      </c>
      <c r="Q152" s="260">
        <v>6</v>
      </c>
      <c r="R152" s="260">
        <v>3</v>
      </c>
      <c r="S152" s="260">
        <v>0</v>
      </c>
      <c r="T152" s="260">
        <v>4</v>
      </c>
      <c r="U152" s="260">
        <v>2</v>
      </c>
      <c r="V152" s="260">
        <v>0</v>
      </c>
      <c r="W152" s="260">
        <v>0</v>
      </c>
      <c r="X152" s="260">
        <v>0</v>
      </c>
      <c r="Y152" s="260">
        <v>0</v>
      </c>
      <c r="Z152" s="260">
        <v>5</v>
      </c>
      <c r="AA152" s="260">
        <v>3</v>
      </c>
      <c r="AB152" s="260">
        <v>0</v>
      </c>
      <c r="AC152" s="260">
        <v>5</v>
      </c>
      <c r="AD152" s="260">
        <v>0</v>
      </c>
      <c r="AE152" s="260">
        <v>0</v>
      </c>
      <c r="AF152" s="260">
        <v>0</v>
      </c>
      <c r="AG152" s="260">
        <v>0</v>
      </c>
      <c r="AH152" s="260">
        <v>0</v>
      </c>
      <c r="AI152" s="260">
        <v>2</v>
      </c>
      <c r="AJ152" s="260">
        <v>0</v>
      </c>
      <c r="AK152" s="260">
        <v>2</v>
      </c>
      <c r="AL152" s="260">
        <v>2</v>
      </c>
      <c r="AM152" s="260">
        <v>0</v>
      </c>
      <c r="AN152" s="260">
        <v>0</v>
      </c>
      <c r="AO152" s="260">
        <v>1</v>
      </c>
      <c r="AP152" s="260">
        <v>0</v>
      </c>
      <c r="AQ152" s="260">
        <v>17</v>
      </c>
      <c r="AR152" s="260">
        <v>9</v>
      </c>
      <c r="AS152" s="260">
        <v>1</v>
      </c>
      <c r="AT152" s="260">
        <v>13</v>
      </c>
      <c r="AU152" s="260">
        <v>4</v>
      </c>
      <c r="AV152" s="260">
        <v>32</v>
      </c>
      <c r="AW152" s="260">
        <v>19</v>
      </c>
      <c r="AX152" s="260">
        <v>0</v>
      </c>
      <c r="AY152" s="260">
        <v>0</v>
      </c>
      <c r="AZ152" s="260">
        <v>3</v>
      </c>
      <c r="BA152" s="260">
        <v>0</v>
      </c>
      <c r="BB152" s="260">
        <v>1</v>
      </c>
      <c r="BC152" s="260">
        <v>19</v>
      </c>
      <c r="BD152" s="260">
        <v>1</v>
      </c>
      <c r="BE152" s="260">
        <v>0</v>
      </c>
      <c r="BF152" s="260">
        <v>0</v>
      </c>
      <c r="BG152" s="260">
        <v>0</v>
      </c>
      <c r="BH152" s="260">
        <v>2</v>
      </c>
      <c r="BI152" s="260">
        <v>0</v>
      </c>
      <c r="BJ152" s="260">
        <v>1</v>
      </c>
      <c r="BK152" s="260">
        <v>1</v>
      </c>
      <c r="BL152" s="260">
        <v>0</v>
      </c>
      <c r="BM152" s="260">
        <v>3</v>
      </c>
      <c r="BN152" s="260">
        <v>2</v>
      </c>
      <c r="BO152" s="260">
        <v>1</v>
      </c>
      <c r="BP152" s="260">
        <v>3</v>
      </c>
      <c r="BQ152" s="260">
        <v>0</v>
      </c>
      <c r="BR152" s="260">
        <v>0</v>
      </c>
      <c r="BS152" s="260">
        <v>0</v>
      </c>
      <c r="BT152" s="260">
        <v>0</v>
      </c>
      <c r="BU152" s="260">
        <v>1</v>
      </c>
      <c r="BV152" s="260">
        <v>0</v>
      </c>
      <c r="BW152" s="260">
        <v>1</v>
      </c>
      <c r="BX152" s="260">
        <v>0</v>
      </c>
      <c r="BY152" s="260">
        <v>6</v>
      </c>
      <c r="BZ152" s="260">
        <v>3</v>
      </c>
      <c r="CA152" s="260">
        <v>2</v>
      </c>
      <c r="CB152" s="260">
        <v>1</v>
      </c>
      <c r="CC152" s="260">
        <v>14</v>
      </c>
      <c r="CD152" s="260">
        <v>2</v>
      </c>
      <c r="CE152" s="260">
        <v>5</v>
      </c>
      <c r="CF152" s="260">
        <v>1</v>
      </c>
      <c r="CG152" s="260">
        <v>0</v>
      </c>
      <c r="CH152" s="260">
        <v>0</v>
      </c>
      <c r="CI152" s="260">
        <v>9</v>
      </c>
      <c r="CJ152" s="260">
        <v>7</v>
      </c>
      <c r="CK152" s="260">
        <v>0</v>
      </c>
      <c r="CL152" s="260">
        <v>19</v>
      </c>
      <c r="CM152" s="260">
        <v>27</v>
      </c>
      <c r="CN152" s="260">
        <v>13</v>
      </c>
      <c r="CO152" s="260">
        <v>0</v>
      </c>
    </row>
    <row r="153" spans="1:93" ht="33.75" customHeight="1">
      <c r="A153" s="257" t="s">
        <v>173</v>
      </c>
      <c r="B153" s="257" t="s">
        <v>169</v>
      </c>
      <c r="C153" s="257" t="s">
        <v>170</v>
      </c>
      <c r="D153" s="258">
        <v>301</v>
      </c>
      <c r="E153" s="258">
        <v>3</v>
      </c>
      <c r="F153" s="258">
        <v>54</v>
      </c>
      <c r="G153" s="258">
        <v>26</v>
      </c>
      <c r="H153" s="258">
        <v>2</v>
      </c>
      <c r="I153" s="258">
        <v>0</v>
      </c>
      <c r="J153" s="258">
        <v>0</v>
      </c>
      <c r="K153" s="258">
        <v>0</v>
      </c>
      <c r="L153" s="259">
        <v>0</v>
      </c>
      <c r="M153" s="259" t="s">
        <v>529</v>
      </c>
      <c r="N153" s="259">
        <v>0</v>
      </c>
      <c r="O153" s="259" t="s">
        <v>529</v>
      </c>
      <c r="P153" s="259">
        <v>0</v>
      </c>
      <c r="Q153" s="259">
        <v>0</v>
      </c>
      <c r="R153" s="259">
        <v>2</v>
      </c>
      <c r="S153" s="259">
        <v>0</v>
      </c>
      <c r="T153" s="259">
        <v>10</v>
      </c>
      <c r="U153" s="259">
        <v>0</v>
      </c>
      <c r="V153" s="259">
        <v>0</v>
      </c>
      <c r="W153" s="259">
        <v>0</v>
      </c>
      <c r="X153" s="259">
        <v>0</v>
      </c>
      <c r="Y153" s="259">
        <v>0</v>
      </c>
      <c r="Z153" s="259">
        <v>0</v>
      </c>
      <c r="AA153" s="259">
        <v>0</v>
      </c>
      <c r="AB153" s="259">
        <v>0</v>
      </c>
      <c r="AC153" s="259">
        <v>1</v>
      </c>
      <c r="AD153" s="259">
        <v>0</v>
      </c>
      <c r="AE153" s="259">
        <v>0</v>
      </c>
      <c r="AF153" s="259">
        <v>1</v>
      </c>
      <c r="AG153" s="259">
        <v>0</v>
      </c>
      <c r="AH153" s="259">
        <v>0</v>
      </c>
      <c r="AI153" s="259">
        <v>0</v>
      </c>
      <c r="AJ153" s="259">
        <v>1</v>
      </c>
      <c r="AK153" s="259">
        <v>0</v>
      </c>
      <c r="AL153" s="259">
        <v>1</v>
      </c>
      <c r="AM153" s="259">
        <v>0</v>
      </c>
      <c r="AN153" s="259">
        <v>0</v>
      </c>
      <c r="AO153" s="259">
        <v>0</v>
      </c>
      <c r="AP153" s="259">
        <v>0</v>
      </c>
      <c r="AQ153" s="259">
        <v>12</v>
      </c>
      <c r="AR153" s="259">
        <v>7</v>
      </c>
      <c r="AS153" s="259">
        <v>3</v>
      </c>
      <c r="AT153" s="259">
        <v>7</v>
      </c>
      <c r="AU153" s="259">
        <v>1</v>
      </c>
      <c r="AV153" s="259">
        <v>20</v>
      </c>
      <c r="AW153" s="259">
        <v>13</v>
      </c>
      <c r="AX153" s="259">
        <v>0</v>
      </c>
      <c r="AY153" s="259">
        <v>0</v>
      </c>
      <c r="AZ153" s="259">
        <v>0</v>
      </c>
      <c r="BA153" s="259">
        <v>2</v>
      </c>
      <c r="BB153" s="259">
        <v>4</v>
      </c>
      <c r="BC153" s="259">
        <v>10</v>
      </c>
      <c r="BD153" s="259">
        <v>0</v>
      </c>
      <c r="BE153" s="259">
        <v>0</v>
      </c>
      <c r="BF153" s="259">
        <v>0</v>
      </c>
      <c r="BG153" s="259">
        <v>0</v>
      </c>
      <c r="BH153" s="259">
        <v>0</v>
      </c>
      <c r="BI153" s="259">
        <v>0</v>
      </c>
      <c r="BJ153" s="259">
        <v>1</v>
      </c>
      <c r="BK153" s="259">
        <v>0</v>
      </c>
      <c r="BL153" s="259">
        <v>0</v>
      </c>
      <c r="BM153" s="259">
        <v>3</v>
      </c>
      <c r="BN153" s="259">
        <v>3</v>
      </c>
      <c r="BO153" s="259">
        <v>0</v>
      </c>
      <c r="BP153" s="259">
        <v>2</v>
      </c>
      <c r="BQ153" s="259">
        <v>0</v>
      </c>
      <c r="BR153" s="259">
        <v>0</v>
      </c>
      <c r="BS153" s="259">
        <v>0</v>
      </c>
      <c r="BT153" s="259">
        <v>0</v>
      </c>
      <c r="BU153" s="259">
        <v>0</v>
      </c>
      <c r="BV153" s="259">
        <v>0</v>
      </c>
      <c r="BW153" s="259">
        <v>0</v>
      </c>
      <c r="BX153" s="259">
        <v>0</v>
      </c>
      <c r="BY153" s="259">
        <v>4</v>
      </c>
      <c r="BZ153" s="259">
        <v>0</v>
      </c>
      <c r="CA153" s="259">
        <v>1</v>
      </c>
      <c r="CB153" s="259">
        <v>2</v>
      </c>
      <c r="CC153" s="259">
        <v>13</v>
      </c>
      <c r="CD153" s="259">
        <v>6</v>
      </c>
      <c r="CE153" s="259">
        <v>0</v>
      </c>
      <c r="CF153" s="259">
        <v>1</v>
      </c>
      <c r="CG153" s="259">
        <v>0</v>
      </c>
      <c r="CH153" s="259">
        <v>0</v>
      </c>
      <c r="CI153" s="259">
        <v>4</v>
      </c>
      <c r="CJ153" s="259">
        <v>7</v>
      </c>
      <c r="CK153" s="259">
        <v>1</v>
      </c>
      <c r="CL153" s="259">
        <v>19</v>
      </c>
      <c r="CM153" s="259">
        <v>49</v>
      </c>
      <c r="CN153" s="259">
        <v>5</v>
      </c>
      <c r="CO153" s="259">
        <v>0</v>
      </c>
    </row>
    <row r="154" spans="1:93" ht="33.75" customHeight="1">
      <c r="A154" s="255" t="s">
        <v>174</v>
      </c>
      <c r="B154" s="255" t="s">
        <v>169</v>
      </c>
      <c r="C154" s="255" t="s">
        <v>170</v>
      </c>
      <c r="D154" s="256">
        <v>1128</v>
      </c>
      <c r="E154" s="256">
        <v>0</v>
      </c>
      <c r="F154" s="256">
        <v>265</v>
      </c>
      <c r="G154" s="256">
        <v>41</v>
      </c>
      <c r="H154" s="256">
        <v>1</v>
      </c>
      <c r="I154" s="256">
        <v>0</v>
      </c>
      <c r="J154" s="256">
        <v>0</v>
      </c>
      <c r="K154" s="256">
        <v>0</v>
      </c>
      <c r="L154" s="260">
        <v>14</v>
      </c>
      <c r="M154" s="260" t="s">
        <v>529</v>
      </c>
      <c r="N154" s="260">
        <v>19</v>
      </c>
      <c r="O154" s="260" t="s">
        <v>529</v>
      </c>
      <c r="P154" s="260">
        <v>0</v>
      </c>
      <c r="Q154" s="260">
        <v>2</v>
      </c>
      <c r="R154" s="260">
        <v>4</v>
      </c>
      <c r="S154" s="260">
        <v>0</v>
      </c>
      <c r="T154" s="260">
        <v>14</v>
      </c>
      <c r="U154" s="260">
        <v>0</v>
      </c>
      <c r="V154" s="260">
        <v>1</v>
      </c>
      <c r="W154" s="260">
        <v>0</v>
      </c>
      <c r="X154" s="260">
        <v>1</v>
      </c>
      <c r="Y154" s="260">
        <v>0</v>
      </c>
      <c r="Z154" s="260">
        <v>4</v>
      </c>
      <c r="AA154" s="260">
        <v>2</v>
      </c>
      <c r="AB154" s="260">
        <v>0</v>
      </c>
      <c r="AC154" s="260">
        <v>13</v>
      </c>
      <c r="AD154" s="260">
        <v>1</v>
      </c>
      <c r="AE154" s="260">
        <v>3</v>
      </c>
      <c r="AF154" s="260">
        <v>11</v>
      </c>
      <c r="AG154" s="260">
        <v>0</v>
      </c>
      <c r="AH154" s="260">
        <v>1</v>
      </c>
      <c r="AI154" s="260">
        <v>4</v>
      </c>
      <c r="AJ154" s="260">
        <v>1</v>
      </c>
      <c r="AK154" s="260">
        <v>4</v>
      </c>
      <c r="AL154" s="260">
        <v>2</v>
      </c>
      <c r="AM154" s="260">
        <v>0</v>
      </c>
      <c r="AN154" s="260">
        <v>0</v>
      </c>
      <c r="AO154" s="260">
        <v>3</v>
      </c>
      <c r="AP154" s="260">
        <v>2</v>
      </c>
      <c r="AQ154" s="260">
        <v>41</v>
      </c>
      <c r="AR154" s="260">
        <v>23</v>
      </c>
      <c r="AS154" s="260">
        <v>18</v>
      </c>
      <c r="AT154" s="260">
        <v>33</v>
      </c>
      <c r="AU154" s="260">
        <v>7</v>
      </c>
      <c r="AV154" s="260">
        <v>72</v>
      </c>
      <c r="AW154" s="260">
        <v>51</v>
      </c>
      <c r="AX154" s="260">
        <v>0</v>
      </c>
      <c r="AY154" s="260">
        <v>0</v>
      </c>
      <c r="AZ154" s="260">
        <v>6</v>
      </c>
      <c r="BA154" s="260">
        <v>4</v>
      </c>
      <c r="BB154" s="260">
        <v>4</v>
      </c>
      <c r="BC154" s="260">
        <v>21</v>
      </c>
      <c r="BD154" s="260">
        <v>4</v>
      </c>
      <c r="BE154" s="260">
        <v>1</v>
      </c>
      <c r="BF154" s="260">
        <v>0</v>
      </c>
      <c r="BG154" s="260">
        <v>0</v>
      </c>
      <c r="BH154" s="260">
        <v>7</v>
      </c>
      <c r="BI154" s="260">
        <v>0</v>
      </c>
      <c r="BJ154" s="260">
        <v>5</v>
      </c>
      <c r="BK154" s="260">
        <v>4</v>
      </c>
      <c r="BL154" s="260">
        <v>1</v>
      </c>
      <c r="BM154" s="260">
        <v>15</v>
      </c>
      <c r="BN154" s="260">
        <v>4</v>
      </c>
      <c r="BO154" s="260">
        <v>3</v>
      </c>
      <c r="BP154" s="260">
        <v>29</v>
      </c>
      <c r="BQ154" s="260">
        <v>0</v>
      </c>
      <c r="BR154" s="260">
        <v>2</v>
      </c>
      <c r="BS154" s="260">
        <v>2</v>
      </c>
      <c r="BT154" s="260">
        <v>2</v>
      </c>
      <c r="BU154" s="260">
        <v>3</v>
      </c>
      <c r="BV154" s="260">
        <v>1</v>
      </c>
      <c r="BW154" s="260">
        <v>0</v>
      </c>
      <c r="BX154" s="260">
        <v>0</v>
      </c>
      <c r="BY154" s="260">
        <v>7</v>
      </c>
      <c r="BZ154" s="260">
        <v>2</v>
      </c>
      <c r="CA154" s="260">
        <v>3</v>
      </c>
      <c r="CB154" s="260">
        <v>3</v>
      </c>
      <c r="CC154" s="260">
        <v>32</v>
      </c>
      <c r="CD154" s="260">
        <v>7</v>
      </c>
      <c r="CE154" s="260">
        <v>3</v>
      </c>
      <c r="CF154" s="260">
        <v>3</v>
      </c>
      <c r="CG154" s="260">
        <v>1</v>
      </c>
      <c r="CH154" s="260">
        <v>0</v>
      </c>
      <c r="CI154" s="260">
        <v>25</v>
      </c>
      <c r="CJ154" s="260">
        <v>33</v>
      </c>
      <c r="CK154" s="260">
        <v>0</v>
      </c>
      <c r="CL154" s="260">
        <v>45</v>
      </c>
      <c r="CM154" s="260">
        <v>171</v>
      </c>
      <c r="CN154" s="260">
        <v>17</v>
      </c>
      <c r="CO154" s="260">
        <v>0</v>
      </c>
    </row>
    <row r="155" spans="1:93" ht="33.75" customHeight="1">
      <c r="A155" s="257" t="s">
        <v>175</v>
      </c>
      <c r="B155" s="257" t="s">
        <v>169</v>
      </c>
      <c r="C155" s="257" t="s">
        <v>170</v>
      </c>
      <c r="D155" s="258">
        <v>10036</v>
      </c>
      <c r="E155" s="258">
        <v>12</v>
      </c>
      <c r="F155" s="258">
        <v>391</v>
      </c>
      <c r="G155" s="258">
        <v>125</v>
      </c>
      <c r="H155" s="258">
        <v>13</v>
      </c>
      <c r="I155" s="258">
        <v>0</v>
      </c>
      <c r="J155" s="258">
        <v>0</v>
      </c>
      <c r="K155" s="258">
        <v>0</v>
      </c>
      <c r="L155" s="259">
        <v>18</v>
      </c>
      <c r="M155" s="259">
        <v>1</v>
      </c>
      <c r="N155" s="259">
        <v>96</v>
      </c>
      <c r="O155" s="259">
        <v>8</v>
      </c>
      <c r="P155" s="259">
        <v>0</v>
      </c>
      <c r="Q155" s="259">
        <v>42</v>
      </c>
      <c r="R155" s="259">
        <v>78</v>
      </c>
      <c r="S155" s="259">
        <v>0</v>
      </c>
      <c r="T155" s="259">
        <v>64</v>
      </c>
      <c r="U155" s="259">
        <v>9</v>
      </c>
      <c r="V155" s="259">
        <v>19</v>
      </c>
      <c r="W155" s="259">
        <v>0</v>
      </c>
      <c r="X155" s="259">
        <v>7</v>
      </c>
      <c r="Y155" s="259">
        <v>6</v>
      </c>
      <c r="Z155" s="259">
        <v>12</v>
      </c>
      <c r="AA155" s="259">
        <v>29</v>
      </c>
      <c r="AB155" s="259">
        <v>4</v>
      </c>
      <c r="AC155" s="259">
        <v>77</v>
      </c>
      <c r="AD155" s="259">
        <v>21</v>
      </c>
      <c r="AE155" s="259">
        <v>26</v>
      </c>
      <c r="AF155" s="259">
        <v>37</v>
      </c>
      <c r="AG155" s="259">
        <v>5</v>
      </c>
      <c r="AH155" s="259">
        <v>6</v>
      </c>
      <c r="AI155" s="259">
        <v>29</v>
      </c>
      <c r="AJ155" s="259">
        <v>48</v>
      </c>
      <c r="AK155" s="259">
        <v>69</v>
      </c>
      <c r="AL155" s="259">
        <v>17</v>
      </c>
      <c r="AM155" s="259">
        <v>8</v>
      </c>
      <c r="AN155" s="259">
        <v>2</v>
      </c>
      <c r="AO155" s="259">
        <v>16</v>
      </c>
      <c r="AP155" s="259">
        <v>1</v>
      </c>
      <c r="AQ155" s="259">
        <v>435</v>
      </c>
      <c r="AR155" s="259">
        <v>79</v>
      </c>
      <c r="AS155" s="259">
        <v>440</v>
      </c>
      <c r="AT155" s="259">
        <v>320</v>
      </c>
      <c r="AU155" s="259">
        <v>364</v>
      </c>
      <c r="AV155" s="259">
        <v>1123</v>
      </c>
      <c r="AW155" s="259">
        <v>394</v>
      </c>
      <c r="AX155" s="259">
        <v>6</v>
      </c>
      <c r="AY155" s="259">
        <v>1</v>
      </c>
      <c r="AZ155" s="259">
        <v>32</v>
      </c>
      <c r="BA155" s="259">
        <v>31</v>
      </c>
      <c r="BB155" s="259">
        <v>51</v>
      </c>
      <c r="BC155" s="259">
        <v>650</v>
      </c>
      <c r="BD155" s="259">
        <v>44</v>
      </c>
      <c r="BE155" s="259">
        <v>25</v>
      </c>
      <c r="BF155" s="259">
        <v>4</v>
      </c>
      <c r="BG155" s="259">
        <v>17</v>
      </c>
      <c r="BH155" s="259">
        <v>222</v>
      </c>
      <c r="BI155" s="259">
        <v>22</v>
      </c>
      <c r="BJ155" s="259">
        <v>44</v>
      </c>
      <c r="BK155" s="259">
        <v>14</v>
      </c>
      <c r="BL155" s="259">
        <v>36</v>
      </c>
      <c r="BM155" s="259">
        <v>203</v>
      </c>
      <c r="BN155" s="259">
        <v>152</v>
      </c>
      <c r="BO155" s="259">
        <v>121</v>
      </c>
      <c r="BP155" s="259">
        <v>237</v>
      </c>
      <c r="BQ155" s="259">
        <v>104</v>
      </c>
      <c r="BR155" s="259">
        <v>110</v>
      </c>
      <c r="BS155" s="259">
        <v>124</v>
      </c>
      <c r="BT155" s="259">
        <v>14</v>
      </c>
      <c r="BU155" s="259">
        <v>39</v>
      </c>
      <c r="BV155" s="259">
        <v>72</v>
      </c>
      <c r="BW155" s="259">
        <v>48</v>
      </c>
      <c r="BX155" s="259">
        <v>27</v>
      </c>
      <c r="BY155" s="259">
        <v>186</v>
      </c>
      <c r="BZ155" s="259">
        <v>98</v>
      </c>
      <c r="CA155" s="259">
        <v>92</v>
      </c>
      <c r="CB155" s="259">
        <v>188</v>
      </c>
      <c r="CC155" s="259">
        <v>277</v>
      </c>
      <c r="CD155" s="259">
        <v>65</v>
      </c>
      <c r="CE155" s="259">
        <v>192</v>
      </c>
      <c r="CF155" s="259">
        <v>59</v>
      </c>
      <c r="CG155" s="259">
        <v>9</v>
      </c>
      <c r="CH155" s="259">
        <v>3</v>
      </c>
      <c r="CI155" s="259">
        <v>255</v>
      </c>
      <c r="CJ155" s="259">
        <v>345</v>
      </c>
      <c r="CK155" s="259">
        <v>59</v>
      </c>
      <c r="CL155" s="259">
        <v>470</v>
      </c>
      <c r="CM155" s="259">
        <v>785</v>
      </c>
      <c r="CN155" s="259">
        <v>51</v>
      </c>
      <c r="CO155" s="259">
        <v>1</v>
      </c>
    </row>
    <row r="156" spans="1:93" ht="33.75" customHeight="1">
      <c r="A156" s="255" t="s">
        <v>176</v>
      </c>
      <c r="B156" s="255" t="s">
        <v>169</v>
      </c>
      <c r="C156" s="255" t="s">
        <v>170</v>
      </c>
      <c r="D156" s="256">
        <v>1354</v>
      </c>
      <c r="E156" s="256">
        <v>2</v>
      </c>
      <c r="F156" s="256">
        <v>227</v>
      </c>
      <c r="G156" s="256">
        <v>59</v>
      </c>
      <c r="H156" s="256">
        <v>3</v>
      </c>
      <c r="I156" s="256">
        <v>0</v>
      </c>
      <c r="J156" s="256">
        <v>0</v>
      </c>
      <c r="K156" s="256">
        <v>1</v>
      </c>
      <c r="L156" s="260">
        <v>9</v>
      </c>
      <c r="M156" s="260" t="s">
        <v>529</v>
      </c>
      <c r="N156" s="260">
        <v>18</v>
      </c>
      <c r="O156" s="260" t="s">
        <v>529</v>
      </c>
      <c r="P156" s="260">
        <v>0</v>
      </c>
      <c r="Q156" s="260">
        <v>10</v>
      </c>
      <c r="R156" s="260">
        <v>7</v>
      </c>
      <c r="S156" s="260">
        <v>0</v>
      </c>
      <c r="T156" s="260">
        <v>27</v>
      </c>
      <c r="U156" s="260">
        <v>0</v>
      </c>
      <c r="V156" s="260">
        <v>0</v>
      </c>
      <c r="W156" s="260">
        <v>0</v>
      </c>
      <c r="X156" s="260">
        <v>0</v>
      </c>
      <c r="Y156" s="260">
        <v>0</v>
      </c>
      <c r="Z156" s="260">
        <v>0</v>
      </c>
      <c r="AA156" s="260">
        <v>5</v>
      </c>
      <c r="AB156" s="260">
        <v>2</v>
      </c>
      <c r="AC156" s="260">
        <v>17</v>
      </c>
      <c r="AD156" s="260">
        <v>1</v>
      </c>
      <c r="AE156" s="260">
        <v>3</v>
      </c>
      <c r="AF156" s="260">
        <v>4</v>
      </c>
      <c r="AG156" s="260">
        <v>2</v>
      </c>
      <c r="AH156" s="260">
        <v>3</v>
      </c>
      <c r="AI156" s="260">
        <v>9</v>
      </c>
      <c r="AJ156" s="260">
        <v>3</v>
      </c>
      <c r="AK156" s="260">
        <v>9</v>
      </c>
      <c r="AL156" s="260">
        <v>8</v>
      </c>
      <c r="AM156" s="260">
        <v>2</v>
      </c>
      <c r="AN156" s="260">
        <v>0</v>
      </c>
      <c r="AO156" s="260">
        <v>1</v>
      </c>
      <c r="AP156" s="260">
        <v>0</v>
      </c>
      <c r="AQ156" s="260">
        <v>70</v>
      </c>
      <c r="AR156" s="260">
        <v>23</v>
      </c>
      <c r="AS156" s="260">
        <v>33</v>
      </c>
      <c r="AT156" s="260">
        <v>27</v>
      </c>
      <c r="AU156" s="260">
        <v>12</v>
      </c>
      <c r="AV156" s="260">
        <v>83</v>
      </c>
      <c r="AW156" s="260">
        <v>61</v>
      </c>
      <c r="AX156" s="260">
        <v>0</v>
      </c>
      <c r="AY156" s="260">
        <v>0</v>
      </c>
      <c r="AZ156" s="260">
        <v>3</v>
      </c>
      <c r="BA156" s="260">
        <v>4</v>
      </c>
      <c r="BB156" s="260">
        <v>4</v>
      </c>
      <c r="BC156" s="260">
        <v>45</v>
      </c>
      <c r="BD156" s="260">
        <v>3</v>
      </c>
      <c r="BE156" s="260">
        <v>2</v>
      </c>
      <c r="BF156" s="260">
        <v>0</v>
      </c>
      <c r="BG156" s="260">
        <v>0</v>
      </c>
      <c r="BH156" s="260">
        <v>5</v>
      </c>
      <c r="BI156" s="260">
        <v>0</v>
      </c>
      <c r="BJ156" s="260">
        <v>6</v>
      </c>
      <c r="BK156" s="260">
        <v>1</v>
      </c>
      <c r="BL156" s="260">
        <v>1</v>
      </c>
      <c r="BM156" s="260">
        <v>21</v>
      </c>
      <c r="BN156" s="260">
        <v>8</v>
      </c>
      <c r="BO156" s="260">
        <v>0</v>
      </c>
      <c r="BP156" s="260">
        <v>30</v>
      </c>
      <c r="BQ156" s="260">
        <v>1</v>
      </c>
      <c r="BR156" s="260">
        <v>1</v>
      </c>
      <c r="BS156" s="260">
        <v>6</v>
      </c>
      <c r="BT156" s="260">
        <v>0</v>
      </c>
      <c r="BU156" s="260">
        <v>1</v>
      </c>
      <c r="BV156" s="260">
        <v>0</v>
      </c>
      <c r="BW156" s="260">
        <v>1</v>
      </c>
      <c r="BX156" s="260">
        <v>0</v>
      </c>
      <c r="BY156" s="260">
        <v>15</v>
      </c>
      <c r="BZ156" s="260">
        <v>4</v>
      </c>
      <c r="CA156" s="260">
        <v>13</v>
      </c>
      <c r="CB156" s="260">
        <v>9</v>
      </c>
      <c r="CC156" s="260">
        <v>22</v>
      </c>
      <c r="CD156" s="260">
        <v>7</v>
      </c>
      <c r="CE156" s="260">
        <v>14</v>
      </c>
      <c r="CF156" s="260">
        <v>4</v>
      </c>
      <c r="CG156" s="260">
        <v>1</v>
      </c>
      <c r="CH156" s="260">
        <v>1</v>
      </c>
      <c r="CI156" s="260">
        <v>26</v>
      </c>
      <c r="CJ156" s="260">
        <v>27</v>
      </c>
      <c r="CK156" s="260">
        <v>2</v>
      </c>
      <c r="CL156" s="260">
        <v>80</v>
      </c>
      <c r="CM156" s="260">
        <v>216</v>
      </c>
      <c r="CN156" s="260">
        <v>29</v>
      </c>
      <c r="CO156" s="260">
        <v>0</v>
      </c>
    </row>
    <row r="157" spans="1:93" ht="33.75" customHeight="1">
      <c r="A157" s="257" t="s">
        <v>177</v>
      </c>
      <c r="B157" s="257" t="s">
        <v>169</v>
      </c>
      <c r="C157" s="257" t="s">
        <v>170</v>
      </c>
      <c r="D157" s="258">
        <v>872</v>
      </c>
      <c r="E157" s="258">
        <v>4</v>
      </c>
      <c r="F157" s="258">
        <v>104</v>
      </c>
      <c r="G157" s="258">
        <v>38</v>
      </c>
      <c r="H157" s="258">
        <v>2</v>
      </c>
      <c r="I157" s="258">
        <v>0</v>
      </c>
      <c r="J157" s="258">
        <v>0</v>
      </c>
      <c r="K157" s="258">
        <v>1</v>
      </c>
      <c r="L157" s="259">
        <v>0</v>
      </c>
      <c r="M157" s="259" t="s">
        <v>529</v>
      </c>
      <c r="N157" s="259">
        <v>11</v>
      </c>
      <c r="O157" s="259" t="s">
        <v>529</v>
      </c>
      <c r="P157" s="259">
        <v>0</v>
      </c>
      <c r="Q157" s="259">
        <v>5</v>
      </c>
      <c r="R157" s="259">
        <v>3</v>
      </c>
      <c r="S157" s="259">
        <v>0</v>
      </c>
      <c r="T157" s="259">
        <v>13</v>
      </c>
      <c r="U157" s="259">
        <v>1</v>
      </c>
      <c r="V157" s="259">
        <v>1</v>
      </c>
      <c r="W157" s="259">
        <v>0</v>
      </c>
      <c r="X157" s="259">
        <v>0</v>
      </c>
      <c r="Y157" s="259">
        <v>0</v>
      </c>
      <c r="Z157" s="259">
        <v>1</v>
      </c>
      <c r="AA157" s="259">
        <v>1</v>
      </c>
      <c r="AB157" s="259">
        <v>0</v>
      </c>
      <c r="AC157" s="259">
        <v>41</v>
      </c>
      <c r="AD157" s="259">
        <v>2</v>
      </c>
      <c r="AE157" s="259">
        <v>5</v>
      </c>
      <c r="AF157" s="259">
        <v>2</v>
      </c>
      <c r="AG157" s="259">
        <v>1</v>
      </c>
      <c r="AH157" s="259">
        <v>1</v>
      </c>
      <c r="AI157" s="259">
        <v>3</v>
      </c>
      <c r="AJ157" s="259">
        <v>3</v>
      </c>
      <c r="AK157" s="259">
        <v>4</v>
      </c>
      <c r="AL157" s="259">
        <v>4</v>
      </c>
      <c r="AM157" s="259">
        <v>0</v>
      </c>
      <c r="AN157" s="259">
        <v>0</v>
      </c>
      <c r="AO157" s="259">
        <v>2</v>
      </c>
      <c r="AP157" s="259">
        <v>1</v>
      </c>
      <c r="AQ157" s="259">
        <v>61</v>
      </c>
      <c r="AR157" s="259">
        <v>20</v>
      </c>
      <c r="AS157" s="259">
        <v>23</v>
      </c>
      <c r="AT157" s="259">
        <v>33</v>
      </c>
      <c r="AU157" s="259">
        <v>11</v>
      </c>
      <c r="AV157" s="259">
        <v>86</v>
      </c>
      <c r="AW157" s="259">
        <v>31</v>
      </c>
      <c r="AX157" s="259">
        <v>3</v>
      </c>
      <c r="AY157" s="259">
        <v>0</v>
      </c>
      <c r="AZ157" s="259">
        <v>9</v>
      </c>
      <c r="BA157" s="259">
        <v>2</v>
      </c>
      <c r="BB157" s="259">
        <v>4</v>
      </c>
      <c r="BC157" s="259">
        <v>50</v>
      </c>
      <c r="BD157" s="259">
        <v>3</v>
      </c>
      <c r="BE157" s="259">
        <v>1</v>
      </c>
      <c r="BF157" s="259">
        <v>0</v>
      </c>
      <c r="BG157" s="259">
        <v>0</v>
      </c>
      <c r="BH157" s="259">
        <v>1</v>
      </c>
      <c r="BI157" s="259">
        <v>1</v>
      </c>
      <c r="BJ157" s="259">
        <v>0</v>
      </c>
      <c r="BK157" s="259">
        <v>1</v>
      </c>
      <c r="BL157" s="259">
        <v>3</v>
      </c>
      <c r="BM157" s="259">
        <v>17</v>
      </c>
      <c r="BN157" s="259">
        <v>5</v>
      </c>
      <c r="BO157" s="259">
        <v>2</v>
      </c>
      <c r="BP157" s="259">
        <v>15</v>
      </c>
      <c r="BQ157" s="259">
        <v>1</v>
      </c>
      <c r="BR157" s="259">
        <v>2</v>
      </c>
      <c r="BS157" s="259">
        <v>4</v>
      </c>
      <c r="BT157" s="259">
        <v>1</v>
      </c>
      <c r="BU157" s="259">
        <v>1</v>
      </c>
      <c r="BV157" s="259">
        <v>2</v>
      </c>
      <c r="BW157" s="259">
        <v>4</v>
      </c>
      <c r="BX157" s="259">
        <v>0</v>
      </c>
      <c r="BY157" s="259">
        <v>12</v>
      </c>
      <c r="BZ157" s="259">
        <v>0</v>
      </c>
      <c r="CA157" s="259">
        <v>3</v>
      </c>
      <c r="CB157" s="259">
        <v>8</v>
      </c>
      <c r="CC157" s="259">
        <v>25</v>
      </c>
      <c r="CD157" s="259">
        <v>6</v>
      </c>
      <c r="CE157" s="259">
        <v>3</v>
      </c>
      <c r="CF157" s="259">
        <v>1</v>
      </c>
      <c r="CG157" s="259">
        <v>0</v>
      </c>
      <c r="CH157" s="259">
        <v>0</v>
      </c>
      <c r="CI157" s="259">
        <v>30</v>
      </c>
      <c r="CJ157" s="259">
        <v>17</v>
      </c>
      <c r="CK157" s="259">
        <v>2</v>
      </c>
      <c r="CL157" s="259">
        <v>46</v>
      </c>
      <c r="CM157" s="259">
        <v>57</v>
      </c>
      <c r="CN157" s="259">
        <v>11</v>
      </c>
      <c r="CO157" s="259">
        <v>0</v>
      </c>
    </row>
    <row r="158" spans="1:93" ht="33.75" customHeight="1">
      <c r="A158" s="255" t="s">
        <v>178</v>
      </c>
      <c r="B158" s="255" t="s">
        <v>169</v>
      </c>
      <c r="C158" s="255" t="s">
        <v>170</v>
      </c>
      <c r="D158" s="256">
        <v>692</v>
      </c>
      <c r="E158" s="256">
        <v>7</v>
      </c>
      <c r="F158" s="256">
        <v>146</v>
      </c>
      <c r="G158" s="256">
        <v>34</v>
      </c>
      <c r="H158" s="256">
        <v>7</v>
      </c>
      <c r="I158" s="256">
        <v>0</v>
      </c>
      <c r="J158" s="256">
        <v>0</v>
      </c>
      <c r="K158" s="256">
        <v>1</v>
      </c>
      <c r="L158" s="260">
        <v>1</v>
      </c>
      <c r="M158" s="260" t="s">
        <v>529</v>
      </c>
      <c r="N158" s="260">
        <v>4</v>
      </c>
      <c r="O158" s="260">
        <v>1</v>
      </c>
      <c r="P158" s="260">
        <v>0</v>
      </c>
      <c r="Q158" s="260">
        <v>1</v>
      </c>
      <c r="R158" s="260">
        <v>1</v>
      </c>
      <c r="S158" s="260">
        <v>0</v>
      </c>
      <c r="T158" s="260">
        <v>12</v>
      </c>
      <c r="U158" s="260">
        <v>0</v>
      </c>
      <c r="V158" s="260">
        <v>0</v>
      </c>
      <c r="W158" s="260">
        <v>0</v>
      </c>
      <c r="X158" s="260">
        <v>0</v>
      </c>
      <c r="Y158" s="260">
        <v>0</v>
      </c>
      <c r="Z158" s="260">
        <v>1</v>
      </c>
      <c r="AA158" s="260">
        <v>2</v>
      </c>
      <c r="AB158" s="260">
        <v>0</v>
      </c>
      <c r="AC158" s="260">
        <v>10</v>
      </c>
      <c r="AD158" s="260">
        <v>0</v>
      </c>
      <c r="AE158" s="260">
        <v>2</v>
      </c>
      <c r="AF158" s="260">
        <v>3</v>
      </c>
      <c r="AG158" s="260">
        <v>0</v>
      </c>
      <c r="AH158" s="260">
        <v>0</v>
      </c>
      <c r="AI158" s="260">
        <v>2</v>
      </c>
      <c r="AJ158" s="260">
        <v>1</v>
      </c>
      <c r="AK158" s="260">
        <v>2</v>
      </c>
      <c r="AL158" s="260">
        <v>2</v>
      </c>
      <c r="AM158" s="260">
        <v>1</v>
      </c>
      <c r="AN158" s="260">
        <v>0</v>
      </c>
      <c r="AO158" s="260">
        <v>2</v>
      </c>
      <c r="AP158" s="260">
        <v>0</v>
      </c>
      <c r="AQ158" s="260">
        <v>19</v>
      </c>
      <c r="AR158" s="260">
        <v>11</v>
      </c>
      <c r="AS158" s="260">
        <v>6</v>
      </c>
      <c r="AT158" s="260">
        <v>16</v>
      </c>
      <c r="AU158" s="260">
        <v>4</v>
      </c>
      <c r="AV158" s="260">
        <v>43</v>
      </c>
      <c r="AW158" s="260">
        <v>28</v>
      </c>
      <c r="AX158" s="260">
        <v>0</v>
      </c>
      <c r="AY158" s="260">
        <v>0</v>
      </c>
      <c r="AZ158" s="260">
        <v>7</v>
      </c>
      <c r="BA158" s="260">
        <v>1</v>
      </c>
      <c r="BB158" s="260">
        <v>1</v>
      </c>
      <c r="BC158" s="260">
        <v>37</v>
      </c>
      <c r="BD158" s="260">
        <v>1</v>
      </c>
      <c r="BE158" s="260">
        <v>0</v>
      </c>
      <c r="BF158" s="260">
        <v>0</v>
      </c>
      <c r="BG158" s="260">
        <v>0</v>
      </c>
      <c r="BH158" s="260">
        <v>3</v>
      </c>
      <c r="BI158" s="260">
        <v>0</v>
      </c>
      <c r="BJ158" s="260">
        <v>2</v>
      </c>
      <c r="BK158" s="260">
        <v>2</v>
      </c>
      <c r="BL158" s="260">
        <v>0</v>
      </c>
      <c r="BM158" s="260">
        <v>20</v>
      </c>
      <c r="BN158" s="260">
        <v>3</v>
      </c>
      <c r="BO158" s="260">
        <v>0</v>
      </c>
      <c r="BP158" s="260">
        <v>10</v>
      </c>
      <c r="BQ158" s="260">
        <v>0</v>
      </c>
      <c r="BR158" s="260">
        <v>0</v>
      </c>
      <c r="BS158" s="260">
        <v>3</v>
      </c>
      <c r="BT158" s="260">
        <v>0</v>
      </c>
      <c r="BU158" s="260">
        <v>0</v>
      </c>
      <c r="BV158" s="260">
        <v>0</v>
      </c>
      <c r="BW158" s="260">
        <v>1</v>
      </c>
      <c r="BX158" s="260">
        <v>0</v>
      </c>
      <c r="BY158" s="260">
        <v>8</v>
      </c>
      <c r="BZ158" s="260">
        <v>2</v>
      </c>
      <c r="CA158" s="260">
        <v>5</v>
      </c>
      <c r="CB158" s="260">
        <v>1</v>
      </c>
      <c r="CC158" s="260">
        <v>19</v>
      </c>
      <c r="CD158" s="260">
        <v>3</v>
      </c>
      <c r="CE158" s="260">
        <v>3</v>
      </c>
      <c r="CF158" s="260">
        <v>0</v>
      </c>
      <c r="CG158" s="260">
        <v>0</v>
      </c>
      <c r="CH158" s="260">
        <v>0</v>
      </c>
      <c r="CI158" s="260">
        <v>11</v>
      </c>
      <c r="CJ158" s="260">
        <v>32</v>
      </c>
      <c r="CK158" s="260">
        <v>2</v>
      </c>
      <c r="CL158" s="260">
        <v>28</v>
      </c>
      <c r="CM158" s="260">
        <v>113</v>
      </c>
      <c r="CN158" s="260">
        <v>4</v>
      </c>
      <c r="CO158" s="260">
        <v>0</v>
      </c>
    </row>
    <row r="159" spans="1:93" ht="33.75" customHeight="1">
      <c r="A159" s="257" t="s">
        <v>179</v>
      </c>
      <c r="B159" s="257" t="s">
        <v>169</v>
      </c>
      <c r="C159" s="257" t="s">
        <v>170</v>
      </c>
      <c r="D159" s="258">
        <v>403</v>
      </c>
      <c r="E159" s="258">
        <v>0</v>
      </c>
      <c r="F159" s="258">
        <v>53</v>
      </c>
      <c r="G159" s="258">
        <v>27</v>
      </c>
      <c r="H159" s="258">
        <v>4</v>
      </c>
      <c r="I159" s="258">
        <v>0</v>
      </c>
      <c r="J159" s="258">
        <v>0</v>
      </c>
      <c r="K159" s="258">
        <v>0</v>
      </c>
      <c r="L159" s="259">
        <v>5</v>
      </c>
      <c r="M159" s="259" t="s">
        <v>529</v>
      </c>
      <c r="N159" s="259">
        <v>6</v>
      </c>
      <c r="O159" s="259" t="s">
        <v>529</v>
      </c>
      <c r="P159" s="259">
        <v>0</v>
      </c>
      <c r="Q159" s="259">
        <v>1</v>
      </c>
      <c r="R159" s="259">
        <v>1</v>
      </c>
      <c r="S159" s="259">
        <v>0</v>
      </c>
      <c r="T159" s="259">
        <v>7</v>
      </c>
      <c r="U159" s="259">
        <v>0</v>
      </c>
      <c r="V159" s="259">
        <v>0</v>
      </c>
      <c r="W159" s="259">
        <v>0</v>
      </c>
      <c r="X159" s="259">
        <v>0</v>
      </c>
      <c r="Y159" s="259">
        <v>0</v>
      </c>
      <c r="Z159" s="259">
        <v>1</v>
      </c>
      <c r="AA159" s="259">
        <v>0</v>
      </c>
      <c r="AB159" s="259">
        <v>0</v>
      </c>
      <c r="AC159" s="259">
        <v>7</v>
      </c>
      <c r="AD159" s="259">
        <v>0</v>
      </c>
      <c r="AE159" s="259">
        <v>0</v>
      </c>
      <c r="AF159" s="259">
        <v>0</v>
      </c>
      <c r="AG159" s="259">
        <v>1</v>
      </c>
      <c r="AH159" s="259">
        <v>4</v>
      </c>
      <c r="AI159" s="259">
        <v>4</v>
      </c>
      <c r="AJ159" s="259">
        <v>4</v>
      </c>
      <c r="AK159" s="259">
        <v>6</v>
      </c>
      <c r="AL159" s="259">
        <v>0</v>
      </c>
      <c r="AM159" s="259">
        <v>1</v>
      </c>
      <c r="AN159" s="259">
        <v>0</v>
      </c>
      <c r="AO159" s="259">
        <v>0</v>
      </c>
      <c r="AP159" s="259">
        <v>0</v>
      </c>
      <c r="AQ159" s="259">
        <v>9</v>
      </c>
      <c r="AR159" s="259">
        <v>3</v>
      </c>
      <c r="AS159" s="259">
        <v>13</v>
      </c>
      <c r="AT159" s="259">
        <v>10</v>
      </c>
      <c r="AU159" s="259">
        <v>1</v>
      </c>
      <c r="AV159" s="259">
        <v>35</v>
      </c>
      <c r="AW159" s="259">
        <v>14</v>
      </c>
      <c r="AX159" s="259">
        <v>0</v>
      </c>
      <c r="AY159" s="259">
        <v>0</v>
      </c>
      <c r="AZ159" s="259">
        <v>4</v>
      </c>
      <c r="BA159" s="259">
        <v>0</v>
      </c>
      <c r="BB159" s="259">
        <v>4</v>
      </c>
      <c r="BC159" s="259">
        <v>28</v>
      </c>
      <c r="BD159" s="259">
        <v>1</v>
      </c>
      <c r="BE159" s="259">
        <v>0</v>
      </c>
      <c r="BF159" s="259">
        <v>0</v>
      </c>
      <c r="BG159" s="259">
        <v>0</v>
      </c>
      <c r="BH159" s="259">
        <v>2</v>
      </c>
      <c r="BI159" s="259">
        <v>0</v>
      </c>
      <c r="BJ159" s="259">
        <v>2</v>
      </c>
      <c r="BK159" s="259">
        <v>1</v>
      </c>
      <c r="BL159" s="259">
        <v>1</v>
      </c>
      <c r="BM159" s="259">
        <v>3</v>
      </c>
      <c r="BN159" s="259">
        <v>5</v>
      </c>
      <c r="BO159" s="259">
        <v>1</v>
      </c>
      <c r="BP159" s="259">
        <v>3</v>
      </c>
      <c r="BQ159" s="259">
        <v>0</v>
      </c>
      <c r="BR159" s="259">
        <v>2</v>
      </c>
      <c r="BS159" s="259">
        <v>5</v>
      </c>
      <c r="BT159" s="259">
        <v>0</v>
      </c>
      <c r="BU159" s="259">
        <v>1</v>
      </c>
      <c r="BV159" s="259">
        <v>1</v>
      </c>
      <c r="BW159" s="259">
        <v>3</v>
      </c>
      <c r="BX159" s="259">
        <v>1</v>
      </c>
      <c r="BY159" s="259">
        <v>13</v>
      </c>
      <c r="BZ159" s="259">
        <v>0</v>
      </c>
      <c r="CA159" s="259">
        <v>2</v>
      </c>
      <c r="CB159" s="259">
        <v>1</v>
      </c>
      <c r="CC159" s="259">
        <v>9</v>
      </c>
      <c r="CD159" s="259">
        <v>8</v>
      </c>
      <c r="CE159" s="259">
        <v>2</v>
      </c>
      <c r="CF159" s="259">
        <v>2</v>
      </c>
      <c r="CG159" s="259">
        <v>1</v>
      </c>
      <c r="CH159" s="259">
        <v>0</v>
      </c>
      <c r="CI159" s="259">
        <v>6</v>
      </c>
      <c r="CJ159" s="259">
        <v>13</v>
      </c>
      <c r="CK159" s="259">
        <v>4</v>
      </c>
      <c r="CL159" s="259">
        <v>9</v>
      </c>
      <c r="CM159" s="259">
        <v>44</v>
      </c>
      <c r="CN159" s="259">
        <v>4</v>
      </c>
      <c r="CO159" s="259">
        <v>0</v>
      </c>
    </row>
    <row r="160" spans="1:93" ht="33.75" customHeight="1">
      <c r="A160" s="255" t="s">
        <v>180</v>
      </c>
      <c r="B160" s="255" t="s">
        <v>169</v>
      </c>
      <c r="C160" s="255" t="s">
        <v>170</v>
      </c>
      <c r="D160" s="256">
        <v>175</v>
      </c>
      <c r="E160" s="256">
        <v>0</v>
      </c>
      <c r="F160" s="256">
        <v>23</v>
      </c>
      <c r="G160" s="256">
        <v>21</v>
      </c>
      <c r="H160" s="256">
        <v>1</v>
      </c>
      <c r="I160" s="256">
        <v>0</v>
      </c>
      <c r="J160" s="256">
        <v>0</v>
      </c>
      <c r="K160" s="256">
        <v>0</v>
      </c>
      <c r="L160" s="260">
        <v>4</v>
      </c>
      <c r="M160" s="260">
        <v>1</v>
      </c>
      <c r="N160" s="260">
        <v>1</v>
      </c>
      <c r="O160" s="260" t="s">
        <v>529</v>
      </c>
      <c r="P160" s="260">
        <v>0</v>
      </c>
      <c r="Q160" s="260">
        <v>0</v>
      </c>
      <c r="R160" s="260">
        <v>0</v>
      </c>
      <c r="S160" s="260">
        <v>0</v>
      </c>
      <c r="T160" s="260">
        <v>6</v>
      </c>
      <c r="U160" s="260">
        <v>0</v>
      </c>
      <c r="V160" s="260">
        <v>0</v>
      </c>
      <c r="W160" s="260">
        <v>0</v>
      </c>
      <c r="X160" s="260">
        <v>0</v>
      </c>
      <c r="Y160" s="260">
        <v>0</v>
      </c>
      <c r="Z160" s="260">
        <v>0</v>
      </c>
      <c r="AA160" s="260">
        <v>0</v>
      </c>
      <c r="AB160" s="260">
        <v>0</v>
      </c>
      <c r="AC160" s="260">
        <v>2</v>
      </c>
      <c r="AD160" s="260">
        <v>0</v>
      </c>
      <c r="AE160" s="260">
        <v>0</v>
      </c>
      <c r="AF160" s="260">
        <v>2</v>
      </c>
      <c r="AG160" s="260">
        <v>0</v>
      </c>
      <c r="AH160" s="260">
        <v>0</v>
      </c>
      <c r="AI160" s="260">
        <v>1</v>
      </c>
      <c r="AJ160" s="260">
        <v>0</v>
      </c>
      <c r="AK160" s="260">
        <v>0</v>
      </c>
      <c r="AL160" s="260">
        <v>0</v>
      </c>
      <c r="AM160" s="260">
        <v>0</v>
      </c>
      <c r="AN160" s="260">
        <v>0</v>
      </c>
      <c r="AO160" s="260">
        <v>0</v>
      </c>
      <c r="AP160" s="260">
        <v>0</v>
      </c>
      <c r="AQ160" s="260">
        <v>5</v>
      </c>
      <c r="AR160" s="260">
        <v>2</v>
      </c>
      <c r="AS160" s="260">
        <v>5</v>
      </c>
      <c r="AT160" s="260">
        <v>10</v>
      </c>
      <c r="AU160" s="260">
        <v>1</v>
      </c>
      <c r="AV160" s="260">
        <v>7</v>
      </c>
      <c r="AW160" s="260">
        <v>12</v>
      </c>
      <c r="AX160" s="260">
        <v>0</v>
      </c>
      <c r="AY160" s="260">
        <v>1</v>
      </c>
      <c r="AZ160" s="260">
        <v>1</v>
      </c>
      <c r="BA160" s="260">
        <v>4</v>
      </c>
      <c r="BB160" s="260">
        <v>1</v>
      </c>
      <c r="BC160" s="260">
        <v>6</v>
      </c>
      <c r="BD160" s="260">
        <v>0</v>
      </c>
      <c r="BE160" s="260">
        <v>0</v>
      </c>
      <c r="BF160" s="260">
        <v>0</v>
      </c>
      <c r="BG160" s="260">
        <v>1</v>
      </c>
      <c r="BH160" s="260">
        <v>1</v>
      </c>
      <c r="BI160" s="260">
        <v>0</v>
      </c>
      <c r="BJ160" s="260">
        <v>2</v>
      </c>
      <c r="BK160" s="260">
        <v>0</v>
      </c>
      <c r="BL160" s="260">
        <v>0</v>
      </c>
      <c r="BM160" s="260">
        <v>3</v>
      </c>
      <c r="BN160" s="260">
        <v>1</v>
      </c>
      <c r="BO160" s="260">
        <v>0</v>
      </c>
      <c r="BP160" s="260">
        <v>3</v>
      </c>
      <c r="BQ160" s="260">
        <v>0</v>
      </c>
      <c r="BR160" s="260">
        <v>1</v>
      </c>
      <c r="BS160" s="260">
        <v>0</v>
      </c>
      <c r="BT160" s="260">
        <v>0</v>
      </c>
      <c r="BU160" s="260">
        <v>0</v>
      </c>
      <c r="BV160" s="260">
        <v>0</v>
      </c>
      <c r="BW160" s="260">
        <v>0</v>
      </c>
      <c r="BX160" s="260">
        <v>0</v>
      </c>
      <c r="BY160" s="260">
        <v>0</v>
      </c>
      <c r="BZ160" s="260">
        <v>1</v>
      </c>
      <c r="CA160" s="260">
        <v>3</v>
      </c>
      <c r="CB160" s="260">
        <v>0</v>
      </c>
      <c r="CC160" s="260">
        <v>4</v>
      </c>
      <c r="CD160" s="260">
        <v>2</v>
      </c>
      <c r="CE160" s="260">
        <v>2</v>
      </c>
      <c r="CF160" s="260">
        <v>1</v>
      </c>
      <c r="CG160" s="260">
        <v>0</v>
      </c>
      <c r="CH160" s="260">
        <v>0</v>
      </c>
      <c r="CI160" s="260">
        <v>4</v>
      </c>
      <c r="CJ160" s="260">
        <v>8</v>
      </c>
      <c r="CK160" s="260">
        <v>0</v>
      </c>
      <c r="CL160" s="260">
        <v>14</v>
      </c>
      <c r="CM160" s="260">
        <v>6</v>
      </c>
      <c r="CN160" s="260">
        <v>1</v>
      </c>
      <c r="CO160" s="260">
        <v>0</v>
      </c>
    </row>
    <row r="161" spans="1:93" ht="33.75" customHeight="1">
      <c r="A161" s="257" t="s">
        <v>181</v>
      </c>
      <c r="B161" s="257" t="s">
        <v>169</v>
      </c>
      <c r="C161" s="257" t="s">
        <v>170</v>
      </c>
      <c r="D161" s="258">
        <v>2163</v>
      </c>
      <c r="E161" s="258">
        <v>15</v>
      </c>
      <c r="F161" s="258">
        <v>122</v>
      </c>
      <c r="G161" s="258">
        <v>33</v>
      </c>
      <c r="H161" s="258">
        <v>1</v>
      </c>
      <c r="I161" s="258">
        <v>0</v>
      </c>
      <c r="J161" s="258">
        <v>0</v>
      </c>
      <c r="K161" s="258">
        <v>0</v>
      </c>
      <c r="L161" s="259">
        <v>4</v>
      </c>
      <c r="M161" s="259" t="s">
        <v>529</v>
      </c>
      <c r="N161" s="259">
        <v>9</v>
      </c>
      <c r="O161" s="259" t="s">
        <v>529</v>
      </c>
      <c r="P161" s="259">
        <v>0</v>
      </c>
      <c r="Q161" s="259">
        <v>17</v>
      </c>
      <c r="R161" s="259">
        <v>6</v>
      </c>
      <c r="S161" s="259">
        <v>0</v>
      </c>
      <c r="T161" s="259">
        <v>28</v>
      </c>
      <c r="U161" s="259">
        <v>2</v>
      </c>
      <c r="V161" s="259">
        <v>0</v>
      </c>
      <c r="W161" s="259">
        <v>0</v>
      </c>
      <c r="X161" s="259">
        <v>7</v>
      </c>
      <c r="Y161" s="259">
        <v>0</v>
      </c>
      <c r="Z161" s="259">
        <v>2</v>
      </c>
      <c r="AA161" s="259">
        <v>6</v>
      </c>
      <c r="AB161" s="259">
        <v>2</v>
      </c>
      <c r="AC161" s="259">
        <v>34</v>
      </c>
      <c r="AD161" s="259">
        <v>1</v>
      </c>
      <c r="AE161" s="259">
        <v>2</v>
      </c>
      <c r="AF161" s="259">
        <v>10</v>
      </c>
      <c r="AG161" s="259">
        <v>0</v>
      </c>
      <c r="AH161" s="259">
        <v>3</v>
      </c>
      <c r="AI161" s="259">
        <v>14</v>
      </c>
      <c r="AJ161" s="259">
        <v>6</v>
      </c>
      <c r="AK161" s="259">
        <v>11</v>
      </c>
      <c r="AL161" s="259">
        <v>18</v>
      </c>
      <c r="AM161" s="259">
        <v>1</v>
      </c>
      <c r="AN161" s="259">
        <v>1</v>
      </c>
      <c r="AO161" s="259">
        <v>6</v>
      </c>
      <c r="AP161" s="259">
        <v>0</v>
      </c>
      <c r="AQ161" s="259">
        <v>195</v>
      </c>
      <c r="AR161" s="259">
        <v>52</v>
      </c>
      <c r="AS161" s="259">
        <v>64</v>
      </c>
      <c r="AT161" s="259">
        <v>113</v>
      </c>
      <c r="AU161" s="259">
        <v>51</v>
      </c>
      <c r="AV161" s="259">
        <v>177</v>
      </c>
      <c r="AW161" s="259">
        <v>133</v>
      </c>
      <c r="AX161" s="259">
        <v>1</v>
      </c>
      <c r="AY161" s="259">
        <v>4</v>
      </c>
      <c r="AZ161" s="259">
        <v>17</v>
      </c>
      <c r="BA161" s="259">
        <v>3</v>
      </c>
      <c r="BB161" s="259">
        <v>2</v>
      </c>
      <c r="BC161" s="259">
        <v>80</v>
      </c>
      <c r="BD161" s="259">
        <v>5</v>
      </c>
      <c r="BE161" s="259">
        <v>2</v>
      </c>
      <c r="BF161" s="259">
        <v>0</v>
      </c>
      <c r="BG161" s="259">
        <v>0</v>
      </c>
      <c r="BH161" s="259">
        <v>17</v>
      </c>
      <c r="BI161" s="259">
        <v>0</v>
      </c>
      <c r="BJ161" s="259">
        <v>8</v>
      </c>
      <c r="BK161" s="259">
        <v>3</v>
      </c>
      <c r="BL161" s="259">
        <v>3</v>
      </c>
      <c r="BM161" s="259">
        <v>39</v>
      </c>
      <c r="BN161" s="259">
        <v>12</v>
      </c>
      <c r="BO161" s="259">
        <v>4</v>
      </c>
      <c r="BP161" s="259">
        <v>77</v>
      </c>
      <c r="BQ161" s="259">
        <v>7</v>
      </c>
      <c r="BR161" s="259">
        <v>5</v>
      </c>
      <c r="BS161" s="259">
        <v>12</v>
      </c>
      <c r="BT161" s="259">
        <v>0</v>
      </c>
      <c r="BU161" s="259">
        <v>3</v>
      </c>
      <c r="BV161" s="259">
        <v>3</v>
      </c>
      <c r="BW161" s="259">
        <v>3</v>
      </c>
      <c r="BX161" s="259">
        <v>2</v>
      </c>
      <c r="BY161" s="259">
        <v>26</v>
      </c>
      <c r="BZ161" s="259">
        <v>6</v>
      </c>
      <c r="CA161" s="259">
        <v>6</v>
      </c>
      <c r="CB161" s="259">
        <v>27</v>
      </c>
      <c r="CC161" s="259">
        <v>79</v>
      </c>
      <c r="CD161" s="259">
        <v>5</v>
      </c>
      <c r="CE161" s="259">
        <v>12</v>
      </c>
      <c r="CF161" s="259">
        <v>2</v>
      </c>
      <c r="CG161" s="259">
        <v>0</v>
      </c>
      <c r="CH161" s="259">
        <v>0</v>
      </c>
      <c r="CI161" s="259">
        <v>41</v>
      </c>
      <c r="CJ161" s="259">
        <v>27</v>
      </c>
      <c r="CK161" s="259">
        <v>5</v>
      </c>
      <c r="CL161" s="259">
        <v>238</v>
      </c>
      <c r="CM161" s="259">
        <v>208</v>
      </c>
      <c r="CN161" s="259">
        <v>23</v>
      </c>
      <c r="CO161" s="259">
        <v>0</v>
      </c>
    </row>
    <row r="162" spans="1:93" ht="33.75" customHeight="1">
      <c r="A162" s="255" t="s">
        <v>182</v>
      </c>
      <c r="B162" s="255" t="s">
        <v>169</v>
      </c>
      <c r="C162" s="255" t="s">
        <v>170</v>
      </c>
      <c r="D162" s="256">
        <v>592</v>
      </c>
      <c r="E162" s="256">
        <v>6</v>
      </c>
      <c r="F162" s="256">
        <v>130</v>
      </c>
      <c r="G162" s="256">
        <v>36</v>
      </c>
      <c r="H162" s="256">
        <v>1</v>
      </c>
      <c r="I162" s="256">
        <v>0</v>
      </c>
      <c r="J162" s="256">
        <v>0</v>
      </c>
      <c r="K162" s="256">
        <v>0</v>
      </c>
      <c r="L162" s="260">
        <v>5</v>
      </c>
      <c r="M162" s="260" t="s">
        <v>529</v>
      </c>
      <c r="N162" s="260">
        <v>9</v>
      </c>
      <c r="O162" s="260" t="s">
        <v>529</v>
      </c>
      <c r="P162" s="260">
        <v>0</v>
      </c>
      <c r="Q162" s="260">
        <v>2</v>
      </c>
      <c r="R162" s="260">
        <v>1</v>
      </c>
      <c r="S162" s="260">
        <v>0</v>
      </c>
      <c r="T162" s="260">
        <v>2</v>
      </c>
      <c r="U162" s="260">
        <v>0</v>
      </c>
      <c r="V162" s="260">
        <v>0</v>
      </c>
      <c r="W162" s="260">
        <v>0</v>
      </c>
      <c r="X162" s="260">
        <v>0</v>
      </c>
      <c r="Y162" s="260">
        <v>0</v>
      </c>
      <c r="Z162" s="260">
        <v>0</v>
      </c>
      <c r="AA162" s="260">
        <v>1</v>
      </c>
      <c r="AB162" s="260">
        <v>0</v>
      </c>
      <c r="AC162" s="260">
        <v>5</v>
      </c>
      <c r="AD162" s="260">
        <v>0</v>
      </c>
      <c r="AE162" s="260">
        <v>0</v>
      </c>
      <c r="AF162" s="260">
        <v>1</v>
      </c>
      <c r="AG162" s="260">
        <v>1</v>
      </c>
      <c r="AH162" s="260">
        <v>0</v>
      </c>
      <c r="AI162" s="260">
        <v>1</v>
      </c>
      <c r="AJ162" s="260">
        <v>1</v>
      </c>
      <c r="AK162" s="260">
        <v>1</v>
      </c>
      <c r="AL162" s="260">
        <v>4</v>
      </c>
      <c r="AM162" s="260">
        <v>0</v>
      </c>
      <c r="AN162" s="260">
        <v>0</v>
      </c>
      <c r="AO162" s="260">
        <v>2</v>
      </c>
      <c r="AP162" s="260">
        <v>0</v>
      </c>
      <c r="AQ162" s="260">
        <v>36</v>
      </c>
      <c r="AR162" s="260">
        <v>17</v>
      </c>
      <c r="AS162" s="260">
        <v>4</v>
      </c>
      <c r="AT162" s="260">
        <v>12</v>
      </c>
      <c r="AU162" s="260">
        <v>6</v>
      </c>
      <c r="AV162" s="260">
        <v>24</v>
      </c>
      <c r="AW162" s="260">
        <v>31</v>
      </c>
      <c r="AX162" s="260">
        <v>0</v>
      </c>
      <c r="AY162" s="260">
        <v>0</v>
      </c>
      <c r="AZ162" s="260">
        <v>2</v>
      </c>
      <c r="BA162" s="260">
        <v>4</v>
      </c>
      <c r="BB162" s="260">
        <v>4</v>
      </c>
      <c r="BC162" s="260">
        <v>22</v>
      </c>
      <c r="BD162" s="260">
        <v>2</v>
      </c>
      <c r="BE162" s="260">
        <v>0</v>
      </c>
      <c r="BF162" s="260">
        <v>0</v>
      </c>
      <c r="BG162" s="260">
        <v>0</v>
      </c>
      <c r="BH162" s="260">
        <v>0</v>
      </c>
      <c r="BI162" s="260">
        <v>0</v>
      </c>
      <c r="BJ162" s="260">
        <v>6</v>
      </c>
      <c r="BK162" s="260">
        <v>0</v>
      </c>
      <c r="BL162" s="260">
        <v>0</v>
      </c>
      <c r="BM162" s="260">
        <v>7</v>
      </c>
      <c r="BN162" s="260">
        <v>3</v>
      </c>
      <c r="BO162" s="260">
        <v>2</v>
      </c>
      <c r="BP162" s="260">
        <v>8</v>
      </c>
      <c r="BQ162" s="260">
        <v>1</v>
      </c>
      <c r="BR162" s="260">
        <v>0</v>
      </c>
      <c r="BS162" s="260">
        <v>0</v>
      </c>
      <c r="BT162" s="260">
        <v>0</v>
      </c>
      <c r="BU162" s="260">
        <v>1</v>
      </c>
      <c r="BV162" s="260">
        <v>0</v>
      </c>
      <c r="BW162" s="260">
        <v>0</v>
      </c>
      <c r="BX162" s="260">
        <v>0</v>
      </c>
      <c r="BY162" s="260">
        <v>2</v>
      </c>
      <c r="BZ162" s="260">
        <v>0</v>
      </c>
      <c r="CA162" s="260">
        <v>3</v>
      </c>
      <c r="CB162" s="260">
        <v>1</v>
      </c>
      <c r="CC162" s="260">
        <v>13</v>
      </c>
      <c r="CD162" s="260">
        <v>3</v>
      </c>
      <c r="CE162" s="260">
        <v>1</v>
      </c>
      <c r="CF162" s="260">
        <v>0</v>
      </c>
      <c r="CG162" s="260">
        <v>0</v>
      </c>
      <c r="CH162" s="260">
        <v>0</v>
      </c>
      <c r="CI162" s="260">
        <v>8</v>
      </c>
      <c r="CJ162" s="260">
        <v>29</v>
      </c>
      <c r="CK162" s="260">
        <v>0</v>
      </c>
      <c r="CL162" s="260">
        <v>36</v>
      </c>
      <c r="CM162" s="260">
        <v>90</v>
      </c>
      <c r="CN162" s="260">
        <v>5</v>
      </c>
      <c r="CO162" s="260">
        <v>0</v>
      </c>
    </row>
    <row r="163" spans="1:93" ht="33.75" customHeight="1">
      <c r="A163" s="257" t="s">
        <v>183</v>
      </c>
      <c r="B163" s="257" t="s">
        <v>169</v>
      </c>
      <c r="C163" s="257" t="s">
        <v>170</v>
      </c>
      <c r="D163" s="258">
        <v>820</v>
      </c>
      <c r="E163" s="258">
        <v>0</v>
      </c>
      <c r="F163" s="258">
        <v>171</v>
      </c>
      <c r="G163" s="258">
        <v>27</v>
      </c>
      <c r="H163" s="258">
        <v>1</v>
      </c>
      <c r="I163" s="258">
        <v>0</v>
      </c>
      <c r="J163" s="258">
        <v>0</v>
      </c>
      <c r="K163" s="258">
        <v>0</v>
      </c>
      <c r="L163" s="259">
        <v>2</v>
      </c>
      <c r="M163" s="259" t="s">
        <v>529</v>
      </c>
      <c r="N163" s="259">
        <v>15</v>
      </c>
      <c r="O163" s="259" t="s">
        <v>529</v>
      </c>
      <c r="P163" s="259">
        <v>0</v>
      </c>
      <c r="Q163" s="259">
        <v>4</v>
      </c>
      <c r="R163" s="259">
        <v>3</v>
      </c>
      <c r="S163" s="259">
        <v>0</v>
      </c>
      <c r="T163" s="259">
        <v>8</v>
      </c>
      <c r="U163" s="259">
        <v>0</v>
      </c>
      <c r="V163" s="259">
        <v>1</v>
      </c>
      <c r="W163" s="259">
        <v>0</v>
      </c>
      <c r="X163" s="259">
        <v>0</v>
      </c>
      <c r="Y163" s="259">
        <v>0</v>
      </c>
      <c r="Z163" s="259">
        <v>0</v>
      </c>
      <c r="AA163" s="259">
        <v>3</v>
      </c>
      <c r="AB163" s="259">
        <v>2</v>
      </c>
      <c r="AC163" s="259">
        <v>12</v>
      </c>
      <c r="AD163" s="259">
        <v>1</v>
      </c>
      <c r="AE163" s="259">
        <v>1</v>
      </c>
      <c r="AF163" s="259">
        <v>3</v>
      </c>
      <c r="AG163" s="259">
        <v>1</v>
      </c>
      <c r="AH163" s="259">
        <v>0</v>
      </c>
      <c r="AI163" s="259">
        <v>2</v>
      </c>
      <c r="AJ163" s="259">
        <v>2</v>
      </c>
      <c r="AK163" s="259">
        <v>9</v>
      </c>
      <c r="AL163" s="259">
        <v>1</v>
      </c>
      <c r="AM163" s="259">
        <v>0</v>
      </c>
      <c r="AN163" s="259">
        <v>1</v>
      </c>
      <c r="AO163" s="259">
        <v>5</v>
      </c>
      <c r="AP163" s="259">
        <v>0</v>
      </c>
      <c r="AQ163" s="259">
        <v>21</v>
      </c>
      <c r="AR163" s="259">
        <v>11</v>
      </c>
      <c r="AS163" s="259">
        <v>39</v>
      </c>
      <c r="AT163" s="259">
        <v>28</v>
      </c>
      <c r="AU163" s="259">
        <v>24</v>
      </c>
      <c r="AV163" s="259">
        <v>81</v>
      </c>
      <c r="AW163" s="259">
        <v>27</v>
      </c>
      <c r="AX163" s="259">
        <v>0</v>
      </c>
      <c r="AY163" s="259">
        <v>0</v>
      </c>
      <c r="AZ163" s="259">
        <v>2</v>
      </c>
      <c r="BA163" s="259">
        <v>2</v>
      </c>
      <c r="BB163" s="259">
        <v>4</v>
      </c>
      <c r="BC163" s="259">
        <v>37</v>
      </c>
      <c r="BD163" s="259">
        <v>3</v>
      </c>
      <c r="BE163" s="259">
        <v>0</v>
      </c>
      <c r="BF163" s="259">
        <v>0</v>
      </c>
      <c r="BG163" s="259">
        <v>0</v>
      </c>
      <c r="BH163" s="259">
        <v>3</v>
      </c>
      <c r="BI163" s="259">
        <v>0</v>
      </c>
      <c r="BJ163" s="259">
        <v>2</v>
      </c>
      <c r="BK163" s="259">
        <v>2</v>
      </c>
      <c r="BL163" s="259">
        <v>3</v>
      </c>
      <c r="BM163" s="259">
        <v>11</v>
      </c>
      <c r="BN163" s="259">
        <v>8</v>
      </c>
      <c r="BO163" s="259">
        <v>1</v>
      </c>
      <c r="BP163" s="259">
        <v>8</v>
      </c>
      <c r="BQ163" s="259">
        <v>1</v>
      </c>
      <c r="BR163" s="259">
        <v>5</v>
      </c>
      <c r="BS163" s="259">
        <v>5</v>
      </c>
      <c r="BT163" s="259">
        <v>2</v>
      </c>
      <c r="BU163" s="259">
        <v>0</v>
      </c>
      <c r="BV163" s="259">
        <v>2</v>
      </c>
      <c r="BW163" s="259">
        <v>2</v>
      </c>
      <c r="BX163" s="259">
        <v>1</v>
      </c>
      <c r="BY163" s="259">
        <v>19</v>
      </c>
      <c r="BZ163" s="259">
        <v>6</v>
      </c>
      <c r="CA163" s="259">
        <v>5</v>
      </c>
      <c r="CB163" s="259">
        <v>8</v>
      </c>
      <c r="CC163" s="259">
        <v>15</v>
      </c>
      <c r="CD163" s="259">
        <v>12</v>
      </c>
      <c r="CE163" s="259">
        <v>13</v>
      </c>
      <c r="CF163" s="259">
        <v>2</v>
      </c>
      <c r="CG163" s="259">
        <v>0</v>
      </c>
      <c r="CH163" s="259">
        <v>0</v>
      </c>
      <c r="CI163" s="259">
        <v>16</v>
      </c>
      <c r="CJ163" s="259">
        <v>14</v>
      </c>
      <c r="CK163" s="259">
        <v>5</v>
      </c>
      <c r="CL163" s="259">
        <v>25</v>
      </c>
      <c r="CM163" s="259">
        <v>66</v>
      </c>
      <c r="CN163" s="259">
        <v>4</v>
      </c>
      <c r="CO163" s="259">
        <v>0</v>
      </c>
    </row>
    <row r="164" spans="1:93" ht="33.75" customHeight="1">
      <c r="A164" s="255" t="s">
        <v>184</v>
      </c>
      <c r="B164" s="255" t="s">
        <v>169</v>
      </c>
      <c r="C164" s="255" t="s">
        <v>170</v>
      </c>
      <c r="D164" s="256">
        <v>153</v>
      </c>
      <c r="E164" s="256">
        <v>0</v>
      </c>
      <c r="F164" s="256">
        <v>28</v>
      </c>
      <c r="G164" s="256">
        <v>3</v>
      </c>
      <c r="H164" s="256">
        <v>5</v>
      </c>
      <c r="I164" s="256">
        <v>0</v>
      </c>
      <c r="J164" s="256">
        <v>0</v>
      </c>
      <c r="K164" s="256">
        <v>0</v>
      </c>
      <c r="L164" s="260">
        <v>0</v>
      </c>
      <c r="M164" s="260" t="s">
        <v>529</v>
      </c>
      <c r="N164" s="260">
        <v>7</v>
      </c>
      <c r="O164" s="260" t="s">
        <v>529</v>
      </c>
      <c r="P164" s="260">
        <v>0</v>
      </c>
      <c r="Q164" s="260">
        <v>1</v>
      </c>
      <c r="R164" s="260">
        <v>0</v>
      </c>
      <c r="S164" s="260">
        <v>0</v>
      </c>
      <c r="T164" s="260">
        <v>3</v>
      </c>
      <c r="U164" s="260">
        <v>0</v>
      </c>
      <c r="V164" s="260">
        <v>0</v>
      </c>
      <c r="W164" s="260">
        <v>0</v>
      </c>
      <c r="X164" s="260">
        <v>0</v>
      </c>
      <c r="Y164" s="260">
        <v>0</v>
      </c>
      <c r="Z164" s="260">
        <v>1</v>
      </c>
      <c r="AA164" s="260">
        <v>1</v>
      </c>
      <c r="AB164" s="260">
        <v>0</v>
      </c>
      <c r="AC164" s="260">
        <v>1</v>
      </c>
      <c r="AD164" s="260">
        <v>0</v>
      </c>
      <c r="AE164" s="260">
        <v>0</v>
      </c>
      <c r="AF164" s="260">
        <v>0</v>
      </c>
      <c r="AG164" s="260">
        <v>0</v>
      </c>
      <c r="AH164" s="260">
        <v>0</v>
      </c>
      <c r="AI164" s="260">
        <v>0</v>
      </c>
      <c r="AJ164" s="260">
        <v>0</v>
      </c>
      <c r="AK164" s="260">
        <v>0</v>
      </c>
      <c r="AL164" s="260">
        <v>1</v>
      </c>
      <c r="AM164" s="260">
        <v>0</v>
      </c>
      <c r="AN164" s="260">
        <v>0</v>
      </c>
      <c r="AO164" s="260">
        <v>0</v>
      </c>
      <c r="AP164" s="260">
        <v>0</v>
      </c>
      <c r="AQ164" s="260">
        <v>7</v>
      </c>
      <c r="AR164" s="260">
        <v>0</v>
      </c>
      <c r="AS164" s="260">
        <v>4</v>
      </c>
      <c r="AT164" s="260">
        <v>2</v>
      </c>
      <c r="AU164" s="260">
        <v>1</v>
      </c>
      <c r="AV164" s="260">
        <v>12</v>
      </c>
      <c r="AW164" s="260">
        <v>8</v>
      </c>
      <c r="AX164" s="260">
        <v>1</v>
      </c>
      <c r="AY164" s="260">
        <v>0</v>
      </c>
      <c r="AZ164" s="260">
        <v>1</v>
      </c>
      <c r="BA164" s="260">
        <v>1</v>
      </c>
      <c r="BB164" s="260">
        <v>5</v>
      </c>
      <c r="BC164" s="260">
        <v>8</v>
      </c>
      <c r="BD164" s="260">
        <v>0</v>
      </c>
      <c r="BE164" s="260">
        <v>0</v>
      </c>
      <c r="BF164" s="260">
        <v>0</v>
      </c>
      <c r="BG164" s="260">
        <v>0</v>
      </c>
      <c r="BH164" s="260">
        <v>0</v>
      </c>
      <c r="BI164" s="260">
        <v>0</v>
      </c>
      <c r="BJ164" s="260">
        <v>1</v>
      </c>
      <c r="BK164" s="260">
        <v>0</v>
      </c>
      <c r="BL164" s="260">
        <v>0</v>
      </c>
      <c r="BM164" s="260">
        <v>2</v>
      </c>
      <c r="BN164" s="260">
        <v>0</v>
      </c>
      <c r="BO164" s="260">
        <v>0</v>
      </c>
      <c r="BP164" s="260">
        <v>1</v>
      </c>
      <c r="BQ164" s="260">
        <v>1</v>
      </c>
      <c r="BR164" s="260">
        <v>0</v>
      </c>
      <c r="BS164" s="260">
        <v>0</v>
      </c>
      <c r="BT164" s="260">
        <v>1</v>
      </c>
      <c r="BU164" s="260">
        <v>0</v>
      </c>
      <c r="BV164" s="260">
        <v>0</v>
      </c>
      <c r="BW164" s="260">
        <v>1</v>
      </c>
      <c r="BX164" s="260">
        <v>0</v>
      </c>
      <c r="BY164" s="260">
        <v>6</v>
      </c>
      <c r="BZ164" s="260">
        <v>1</v>
      </c>
      <c r="CA164" s="260">
        <v>1</v>
      </c>
      <c r="CB164" s="260">
        <v>1</v>
      </c>
      <c r="CC164" s="260">
        <v>3</v>
      </c>
      <c r="CD164" s="260">
        <v>3</v>
      </c>
      <c r="CE164" s="260">
        <v>1</v>
      </c>
      <c r="CF164" s="260">
        <v>0</v>
      </c>
      <c r="CG164" s="260">
        <v>0</v>
      </c>
      <c r="CH164" s="260">
        <v>0</v>
      </c>
      <c r="CI164" s="260">
        <v>5</v>
      </c>
      <c r="CJ164" s="260">
        <v>6</v>
      </c>
      <c r="CK164" s="260">
        <v>1</v>
      </c>
      <c r="CL164" s="260">
        <v>3</v>
      </c>
      <c r="CM164" s="260">
        <v>9</v>
      </c>
      <c r="CN164" s="260">
        <v>5</v>
      </c>
      <c r="CO164" s="260">
        <v>0</v>
      </c>
    </row>
    <row r="165" spans="1:93" ht="33.75" customHeight="1">
      <c r="A165" s="257" t="s">
        <v>185</v>
      </c>
      <c r="B165" s="257" t="s">
        <v>169</v>
      </c>
      <c r="C165" s="257" t="s">
        <v>170</v>
      </c>
      <c r="D165" s="258">
        <v>261</v>
      </c>
      <c r="E165" s="258">
        <v>0</v>
      </c>
      <c r="F165" s="258">
        <v>24</v>
      </c>
      <c r="G165" s="258">
        <v>29</v>
      </c>
      <c r="H165" s="258">
        <v>3</v>
      </c>
      <c r="I165" s="258">
        <v>0</v>
      </c>
      <c r="J165" s="258">
        <v>0</v>
      </c>
      <c r="K165" s="258">
        <v>0</v>
      </c>
      <c r="L165" s="259">
        <v>0</v>
      </c>
      <c r="M165" s="259" t="s">
        <v>529</v>
      </c>
      <c r="N165" s="259">
        <v>0</v>
      </c>
      <c r="O165" s="259" t="s">
        <v>529</v>
      </c>
      <c r="P165" s="259">
        <v>0</v>
      </c>
      <c r="Q165" s="259">
        <v>1</v>
      </c>
      <c r="R165" s="259">
        <v>0</v>
      </c>
      <c r="S165" s="259">
        <v>1</v>
      </c>
      <c r="T165" s="259">
        <v>4</v>
      </c>
      <c r="U165" s="259">
        <v>0</v>
      </c>
      <c r="V165" s="259">
        <v>1</v>
      </c>
      <c r="W165" s="259">
        <v>0</v>
      </c>
      <c r="X165" s="259">
        <v>0</v>
      </c>
      <c r="Y165" s="259">
        <v>0</v>
      </c>
      <c r="Z165" s="259">
        <v>0</v>
      </c>
      <c r="AA165" s="259">
        <v>2</v>
      </c>
      <c r="AB165" s="259">
        <v>0</v>
      </c>
      <c r="AC165" s="259">
        <v>6</v>
      </c>
      <c r="AD165" s="259">
        <v>0</v>
      </c>
      <c r="AE165" s="259">
        <v>0</v>
      </c>
      <c r="AF165" s="259">
        <v>1</v>
      </c>
      <c r="AG165" s="259">
        <v>0</v>
      </c>
      <c r="AH165" s="259">
        <v>1</v>
      </c>
      <c r="AI165" s="259">
        <v>0</v>
      </c>
      <c r="AJ165" s="259">
        <v>0</v>
      </c>
      <c r="AK165" s="259">
        <v>2</v>
      </c>
      <c r="AL165" s="259">
        <v>0</v>
      </c>
      <c r="AM165" s="259">
        <v>2</v>
      </c>
      <c r="AN165" s="259">
        <v>0</v>
      </c>
      <c r="AO165" s="259">
        <v>0</v>
      </c>
      <c r="AP165" s="259">
        <v>0</v>
      </c>
      <c r="AQ165" s="259">
        <v>10</v>
      </c>
      <c r="AR165" s="259">
        <v>1</v>
      </c>
      <c r="AS165" s="259">
        <v>10</v>
      </c>
      <c r="AT165" s="259">
        <v>6</v>
      </c>
      <c r="AU165" s="259">
        <v>3</v>
      </c>
      <c r="AV165" s="259">
        <v>22</v>
      </c>
      <c r="AW165" s="259">
        <v>12</v>
      </c>
      <c r="AX165" s="259">
        <v>2</v>
      </c>
      <c r="AY165" s="259">
        <v>0</v>
      </c>
      <c r="AZ165" s="259">
        <v>0</v>
      </c>
      <c r="BA165" s="259">
        <v>0</v>
      </c>
      <c r="BB165" s="259">
        <v>4</v>
      </c>
      <c r="BC165" s="259">
        <v>11</v>
      </c>
      <c r="BD165" s="259">
        <v>0</v>
      </c>
      <c r="BE165" s="259">
        <v>1</v>
      </c>
      <c r="BF165" s="259">
        <v>0</v>
      </c>
      <c r="BG165" s="259">
        <v>0</v>
      </c>
      <c r="BH165" s="259">
        <v>2</v>
      </c>
      <c r="BI165" s="259">
        <v>0</v>
      </c>
      <c r="BJ165" s="259">
        <v>2</v>
      </c>
      <c r="BK165" s="259">
        <v>0</v>
      </c>
      <c r="BL165" s="259">
        <v>1</v>
      </c>
      <c r="BM165" s="259">
        <v>6</v>
      </c>
      <c r="BN165" s="259">
        <v>4</v>
      </c>
      <c r="BO165" s="259">
        <v>1</v>
      </c>
      <c r="BP165" s="259">
        <v>0</v>
      </c>
      <c r="BQ165" s="259">
        <v>0</v>
      </c>
      <c r="BR165" s="259">
        <v>0</v>
      </c>
      <c r="BS165" s="259">
        <v>0</v>
      </c>
      <c r="BT165" s="259">
        <v>0</v>
      </c>
      <c r="BU165" s="259">
        <v>0</v>
      </c>
      <c r="BV165" s="259">
        <v>1</v>
      </c>
      <c r="BW165" s="259">
        <v>2</v>
      </c>
      <c r="BX165" s="259">
        <v>0</v>
      </c>
      <c r="BY165" s="259">
        <v>9</v>
      </c>
      <c r="BZ165" s="259">
        <v>0</v>
      </c>
      <c r="CA165" s="259">
        <v>4</v>
      </c>
      <c r="CB165" s="259">
        <v>0</v>
      </c>
      <c r="CC165" s="259">
        <v>4</v>
      </c>
      <c r="CD165" s="259">
        <v>3</v>
      </c>
      <c r="CE165" s="259">
        <v>1</v>
      </c>
      <c r="CF165" s="259">
        <v>0</v>
      </c>
      <c r="CG165" s="259">
        <v>0</v>
      </c>
      <c r="CH165" s="259">
        <v>0</v>
      </c>
      <c r="CI165" s="259">
        <v>7</v>
      </c>
      <c r="CJ165" s="259">
        <v>7</v>
      </c>
      <c r="CK165" s="259">
        <v>0</v>
      </c>
      <c r="CL165" s="259">
        <v>9</v>
      </c>
      <c r="CM165" s="259">
        <v>24</v>
      </c>
      <c r="CN165" s="259">
        <v>15</v>
      </c>
      <c r="CO165" s="259">
        <v>0</v>
      </c>
    </row>
    <row r="166" spans="1:93" ht="33.75" customHeight="1">
      <c r="A166" s="255" t="s">
        <v>186</v>
      </c>
      <c r="B166" s="255" t="s">
        <v>169</v>
      </c>
      <c r="C166" s="255" t="s">
        <v>170</v>
      </c>
      <c r="D166" s="256">
        <v>2432</v>
      </c>
      <c r="E166" s="256">
        <v>9</v>
      </c>
      <c r="F166" s="256">
        <v>25</v>
      </c>
      <c r="G166" s="256">
        <v>35</v>
      </c>
      <c r="H166" s="256">
        <v>2</v>
      </c>
      <c r="I166" s="256">
        <v>0</v>
      </c>
      <c r="J166" s="256">
        <v>0</v>
      </c>
      <c r="K166" s="256">
        <v>0</v>
      </c>
      <c r="L166" s="260">
        <v>2</v>
      </c>
      <c r="M166" s="260">
        <v>1</v>
      </c>
      <c r="N166" s="260">
        <v>15</v>
      </c>
      <c r="O166" s="260" t="s">
        <v>529</v>
      </c>
      <c r="P166" s="260">
        <v>0</v>
      </c>
      <c r="Q166" s="260">
        <v>12</v>
      </c>
      <c r="R166" s="260">
        <v>11</v>
      </c>
      <c r="S166" s="260">
        <v>1</v>
      </c>
      <c r="T166" s="260">
        <v>16</v>
      </c>
      <c r="U166" s="260">
        <v>4</v>
      </c>
      <c r="V166" s="260">
        <v>4</v>
      </c>
      <c r="W166" s="260">
        <v>0</v>
      </c>
      <c r="X166" s="260">
        <v>4</v>
      </c>
      <c r="Y166" s="260">
        <v>0</v>
      </c>
      <c r="Z166" s="260">
        <v>1</v>
      </c>
      <c r="AA166" s="260">
        <v>2</v>
      </c>
      <c r="AB166" s="260">
        <v>1</v>
      </c>
      <c r="AC166" s="260">
        <v>60</v>
      </c>
      <c r="AD166" s="260">
        <v>4</v>
      </c>
      <c r="AE166" s="260">
        <v>20</v>
      </c>
      <c r="AF166" s="260">
        <v>17</v>
      </c>
      <c r="AG166" s="260">
        <v>2</v>
      </c>
      <c r="AH166" s="260">
        <v>3</v>
      </c>
      <c r="AI166" s="260">
        <v>6</v>
      </c>
      <c r="AJ166" s="260">
        <v>1</v>
      </c>
      <c r="AK166" s="260">
        <v>21</v>
      </c>
      <c r="AL166" s="260">
        <v>16</v>
      </c>
      <c r="AM166" s="260">
        <v>1</v>
      </c>
      <c r="AN166" s="260">
        <v>2</v>
      </c>
      <c r="AO166" s="260">
        <v>16</v>
      </c>
      <c r="AP166" s="260">
        <v>1</v>
      </c>
      <c r="AQ166" s="260">
        <v>136</v>
      </c>
      <c r="AR166" s="260">
        <v>41</v>
      </c>
      <c r="AS166" s="260">
        <v>58</v>
      </c>
      <c r="AT166" s="260">
        <v>103</v>
      </c>
      <c r="AU166" s="260">
        <v>40</v>
      </c>
      <c r="AV166" s="260">
        <v>298</v>
      </c>
      <c r="AW166" s="260">
        <v>68</v>
      </c>
      <c r="AX166" s="260">
        <v>2</v>
      </c>
      <c r="AY166" s="260">
        <v>0</v>
      </c>
      <c r="AZ166" s="260">
        <v>21</v>
      </c>
      <c r="BA166" s="260">
        <v>7</v>
      </c>
      <c r="BB166" s="260">
        <v>3</v>
      </c>
      <c r="BC166" s="260">
        <v>155</v>
      </c>
      <c r="BD166" s="260">
        <v>13</v>
      </c>
      <c r="BE166" s="260">
        <v>3</v>
      </c>
      <c r="BF166" s="260">
        <v>0</v>
      </c>
      <c r="BG166" s="260">
        <v>0</v>
      </c>
      <c r="BH166" s="260">
        <v>33</v>
      </c>
      <c r="BI166" s="260">
        <v>0</v>
      </c>
      <c r="BJ166" s="260">
        <v>3</v>
      </c>
      <c r="BK166" s="260">
        <v>9</v>
      </c>
      <c r="BL166" s="260">
        <v>4</v>
      </c>
      <c r="BM166" s="260">
        <v>78</v>
      </c>
      <c r="BN166" s="260">
        <v>18</v>
      </c>
      <c r="BO166" s="260">
        <v>10</v>
      </c>
      <c r="BP166" s="260">
        <v>109</v>
      </c>
      <c r="BQ166" s="260">
        <v>2</v>
      </c>
      <c r="BR166" s="260">
        <v>11</v>
      </c>
      <c r="BS166" s="260">
        <v>8</v>
      </c>
      <c r="BT166" s="260">
        <v>2</v>
      </c>
      <c r="BU166" s="260">
        <v>13</v>
      </c>
      <c r="BV166" s="260">
        <v>17</v>
      </c>
      <c r="BW166" s="260">
        <v>2</v>
      </c>
      <c r="BX166" s="260">
        <v>2</v>
      </c>
      <c r="BY166" s="260">
        <v>18</v>
      </c>
      <c r="BZ166" s="260">
        <v>7</v>
      </c>
      <c r="CA166" s="260">
        <v>16</v>
      </c>
      <c r="CB166" s="260">
        <v>24</v>
      </c>
      <c r="CC166" s="260">
        <v>69</v>
      </c>
      <c r="CD166" s="260">
        <v>7</v>
      </c>
      <c r="CE166" s="260">
        <v>27</v>
      </c>
      <c r="CF166" s="260">
        <v>5</v>
      </c>
      <c r="CG166" s="260">
        <v>2</v>
      </c>
      <c r="CH166" s="260">
        <v>0</v>
      </c>
      <c r="CI166" s="260">
        <v>66</v>
      </c>
      <c r="CJ166" s="260">
        <v>100</v>
      </c>
      <c r="CK166" s="260">
        <v>6</v>
      </c>
      <c r="CL166" s="260">
        <v>121</v>
      </c>
      <c r="CM166" s="260">
        <v>347</v>
      </c>
      <c r="CN166" s="260">
        <v>33</v>
      </c>
      <c r="CO166" s="260">
        <v>0</v>
      </c>
    </row>
    <row r="167" spans="1:93" ht="33.75" customHeight="1">
      <c r="A167" s="257" t="s">
        <v>187</v>
      </c>
      <c r="B167" s="257" t="s">
        <v>169</v>
      </c>
      <c r="C167" s="257" t="s">
        <v>170</v>
      </c>
      <c r="D167" s="258">
        <v>227</v>
      </c>
      <c r="E167" s="258">
        <v>0</v>
      </c>
      <c r="F167" s="258">
        <v>52</v>
      </c>
      <c r="G167" s="258">
        <v>11</v>
      </c>
      <c r="H167" s="258">
        <v>1</v>
      </c>
      <c r="I167" s="258">
        <v>0</v>
      </c>
      <c r="J167" s="258">
        <v>0</v>
      </c>
      <c r="K167" s="258">
        <v>0</v>
      </c>
      <c r="L167" s="259">
        <v>1</v>
      </c>
      <c r="M167" s="259" t="s">
        <v>529</v>
      </c>
      <c r="N167" s="259">
        <v>6</v>
      </c>
      <c r="O167" s="259" t="s">
        <v>529</v>
      </c>
      <c r="P167" s="259">
        <v>0</v>
      </c>
      <c r="Q167" s="259">
        <v>2</v>
      </c>
      <c r="R167" s="259">
        <v>0</v>
      </c>
      <c r="S167" s="259">
        <v>0</v>
      </c>
      <c r="T167" s="259">
        <v>1</v>
      </c>
      <c r="U167" s="259">
        <v>0</v>
      </c>
      <c r="V167" s="259">
        <v>0</v>
      </c>
      <c r="W167" s="259">
        <v>0</v>
      </c>
      <c r="X167" s="259">
        <v>0</v>
      </c>
      <c r="Y167" s="259">
        <v>0</v>
      </c>
      <c r="Z167" s="259">
        <v>0</v>
      </c>
      <c r="AA167" s="259">
        <v>0</v>
      </c>
      <c r="AB167" s="259">
        <v>0</v>
      </c>
      <c r="AC167" s="259">
        <v>3</v>
      </c>
      <c r="AD167" s="259">
        <v>0</v>
      </c>
      <c r="AE167" s="259">
        <v>0</v>
      </c>
      <c r="AF167" s="259">
        <v>1</v>
      </c>
      <c r="AG167" s="259">
        <v>0</v>
      </c>
      <c r="AH167" s="259">
        <v>0</v>
      </c>
      <c r="AI167" s="259">
        <v>0</v>
      </c>
      <c r="AJ167" s="259">
        <v>0</v>
      </c>
      <c r="AK167" s="259">
        <v>0</v>
      </c>
      <c r="AL167" s="259">
        <v>0</v>
      </c>
      <c r="AM167" s="259">
        <v>1</v>
      </c>
      <c r="AN167" s="259">
        <v>0</v>
      </c>
      <c r="AO167" s="259">
        <v>0</v>
      </c>
      <c r="AP167" s="259">
        <v>0</v>
      </c>
      <c r="AQ167" s="259">
        <v>9</v>
      </c>
      <c r="AR167" s="259">
        <v>1</v>
      </c>
      <c r="AS167" s="259">
        <v>10</v>
      </c>
      <c r="AT167" s="259">
        <v>5</v>
      </c>
      <c r="AU167" s="259">
        <v>4</v>
      </c>
      <c r="AV167" s="259">
        <v>21</v>
      </c>
      <c r="AW167" s="259">
        <v>8</v>
      </c>
      <c r="AX167" s="259">
        <v>0</v>
      </c>
      <c r="AY167" s="259">
        <v>0</v>
      </c>
      <c r="AZ167" s="259">
        <v>1</v>
      </c>
      <c r="BA167" s="259">
        <v>1</v>
      </c>
      <c r="BB167" s="259">
        <v>0</v>
      </c>
      <c r="BC167" s="259">
        <v>12</v>
      </c>
      <c r="BD167" s="259">
        <v>0</v>
      </c>
      <c r="BE167" s="259">
        <v>0</v>
      </c>
      <c r="BF167" s="259">
        <v>0</v>
      </c>
      <c r="BG167" s="259">
        <v>0</v>
      </c>
      <c r="BH167" s="259">
        <v>0</v>
      </c>
      <c r="BI167" s="259">
        <v>0</v>
      </c>
      <c r="BJ167" s="259">
        <v>1</v>
      </c>
      <c r="BK167" s="259">
        <v>0</v>
      </c>
      <c r="BL167" s="259">
        <v>0</v>
      </c>
      <c r="BM167" s="259">
        <v>2</v>
      </c>
      <c r="BN167" s="259">
        <v>2</v>
      </c>
      <c r="BO167" s="259">
        <v>2</v>
      </c>
      <c r="BP167" s="259">
        <v>1</v>
      </c>
      <c r="BQ167" s="259">
        <v>0</v>
      </c>
      <c r="BR167" s="259">
        <v>1</v>
      </c>
      <c r="BS167" s="259">
        <v>1</v>
      </c>
      <c r="BT167" s="259">
        <v>0</v>
      </c>
      <c r="BU167" s="259">
        <v>0</v>
      </c>
      <c r="BV167" s="259">
        <v>1</v>
      </c>
      <c r="BW167" s="259">
        <v>2</v>
      </c>
      <c r="BX167" s="259">
        <v>0</v>
      </c>
      <c r="BY167" s="259">
        <v>5</v>
      </c>
      <c r="BZ167" s="259">
        <v>0</v>
      </c>
      <c r="CA167" s="259">
        <v>1</v>
      </c>
      <c r="CB167" s="259">
        <v>0</v>
      </c>
      <c r="CC167" s="259">
        <v>8</v>
      </c>
      <c r="CD167" s="259">
        <v>7</v>
      </c>
      <c r="CE167" s="259">
        <v>0</v>
      </c>
      <c r="CF167" s="259">
        <v>1</v>
      </c>
      <c r="CG167" s="259">
        <v>0</v>
      </c>
      <c r="CH167" s="259">
        <v>0</v>
      </c>
      <c r="CI167" s="259">
        <v>1</v>
      </c>
      <c r="CJ167" s="259">
        <v>12</v>
      </c>
      <c r="CK167" s="259">
        <v>0</v>
      </c>
      <c r="CL167" s="259">
        <v>8</v>
      </c>
      <c r="CM167" s="259">
        <v>20</v>
      </c>
      <c r="CN167" s="259">
        <v>0</v>
      </c>
      <c r="CO167" s="259">
        <v>0</v>
      </c>
    </row>
    <row r="168" spans="1:93" ht="33.75" customHeight="1">
      <c r="A168" s="255" t="s">
        <v>188</v>
      </c>
      <c r="B168" s="255" t="s">
        <v>169</v>
      </c>
      <c r="C168" s="255" t="s">
        <v>170</v>
      </c>
      <c r="D168" s="256">
        <v>470</v>
      </c>
      <c r="E168" s="256">
        <v>2</v>
      </c>
      <c r="F168" s="256">
        <v>135</v>
      </c>
      <c r="G168" s="256">
        <v>24</v>
      </c>
      <c r="H168" s="256">
        <v>1</v>
      </c>
      <c r="I168" s="256">
        <v>0</v>
      </c>
      <c r="J168" s="256">
        <v>0</v>
      </c>
      <c r="K168" s="256">
        <v>0</v>
      </c>
      <c r="L168" s="260">
        <v>8</v>
      </c>
      <c r="M168" s="260" t="s">
        <v>529</v>
      </c>
      <c r="N168" s="260">
        <v>5</v>
      </c>
      <c r="O168" s="260" t="s">
        <v>529</v>
      </c>
      <c r="P168" s="260">
        <v>0</v>
      </c>
      <c r="Q168" s="260">
        <v>4</v>
      </c>
      <c r="R168" s="260">
        <v>1</v>
      </c>
      <c r="S168" s="260">
        <v>0</v>
      </c>
      <c r="T168" s="260">
        <v>6</v>
      </c>
      <c r="U168" s="260">
        <v>0</v>
      </c>
      <c r="V168" s="260">
        <v>0</v>
      </c>
      <c r="W168" s="260">
        <v>0</v>
      </c>
      <c r="X168" s="260">
        <v>0</v>
      </c>
      <c r="Y168" s="260">
        <v>0</v>
      </c>
      <c r="Z168" s="260">
        <v>0</v>
      </c>
      <c r="AA168" s="260">
        <v>1</v>
      </c>
      <c r="AB168" s="260">
        <v>1</v>
      </c>
      <c r="AC168" s="260">
        <v>15</v>
      </c>
      <c r="AD168" s="260">
        <v>0</v>
      </c>
      <c r="AE168" s="260">
        <v>1</v>
      </c>
      <c r="AF168" s="260">
        <v>2</v>
      </c>
      <c r="AG168" s="260">
        <v>0</v>
      </c>
      <c r="AH168" s="260">
        <v>1</v>
      </c>
      <c r="AI168" s="260">
        <v>1</v>
      </c>
      <c r="AJ168" s="260">
        <v>0</v>
      </c>
      <c r="AK168" s="260">
        <v>4</v>
      </c>
      <c r="AL168" s="260">
        <v>1</v>
      </c>
      <c r="AM168" s="260">
        <v>0</v>
      </c>
      <c r="AN168" s="260">
        <v>0</v>
      </c>
      <c r="AO168" s="260">
        <v>3</v>
      </c>
      <c r="AP168" s="260">
        <v>0</v>
      </c>
      <c r="AQ168" s="260">
        <v>10</v>
      </c>
      <c r="AR168" s="260">
        <v>14</v>
      </c>
      <c r="AS168" s="260">
        <v>2</v>
      </c>
      <c r="AT168" s="260">
        <v>9</v>
      </c>
      <c r="AU168" s="260">
        <v>5</v>
      </c>
      <c r="AV168" s="260">
        <v>28</v>
      </c>
      <c r="AW168" s="260">
        <v>21</v>
      </c>
      <c r="AX168" s="260">
        <v>0</v>
      </c>
      <c r="AY168" s="260">
        <v>0</v>
      </c>
      <c r="AZ168" s="260">
        <v>3</v>
      </c>
      <c r="BA168" s="260">
        <v>2</v>
      </c>
      <c r="BB168" s="260">
        <v>0</v>
      </c>
      <c r="BC168" s="260">
        <v>18</v>
      </c>
      <c r="BD168" s="260">
        <v>1</v>
      </c>
      <c r="BE168" s="260">
        <v>0</v>
      </c>
      <c r="BF168" s="260">
        <v>0</v>
      </c>
      <c r="BG168" s="260">
        <v>0</v>
      </c>
      <c r="BH168" s="260">
        <v>2</v>
      </c>
      <c r="BI168" s="260">
        <v>0</v>
      </c>
      <c r="BJ168" s="260">
        <v>2</v>
      </c>
      <c r="BK168" s="260">
        <v>0</v>
      </c>
      <c r="BL168" s="260">
        <v>1</v>
      </c>
      <c r="BM168" s="260">
        <v>9</v>
      </c>
      <c r="BN168" s="260">
        <v>2</v>
      </c>
      <c r="BO168" s="260">
        <v>0</v>
      </c>
      <c r="BP168" s="260">
        <v>7</v>
      </c>
      <c r="BQ168" s="260">
        <v>0</v>
      </c>
      <c r="BR168" s="260">
        <v>0</v>
      </c>
      <c r="BS168" s="260">
        <v>0</v>
      </c>
      <c r="BT168" s="260">
        <v>1</v>
      </c>
      <c r="BU168" s="260">
        <v>1</v>
      </c>
      <c r="BV168" s="260">
        <v>0</v>
      </c>
      <c r="BW168" s="260">
        <v>0</v>
      </c>
      <c r="BX168" s="260">
        <v>0</v>
      </c>
      <c r="BY168" s="260">
        <v>2</v>
      </c>
      <c r="BZ168" s="260">
        <v>0</v>
      </c>
      <c r="CA168" s="260">
        <v>1</v>
      </c>
      <c r="CB168" s="260">
        <v>2</v>
      </c>
      <c r="CC168" s="260">
        <v>7</v>
      </c>
      <c r="CD168" s="260">
        <v>1</v>
      </c>
      <c r="CE168" s="260">
        <v>0</v>
      </c>
      <c r="CF168" s="260">
        <v>0</v>
      </c>
      <c r="CG168" s="260">
        <v>0</v>
      </c>
      <c r="CH168" s="260">
        <v>0</v>
      </c>
      <c r="CI168" s="260">
        <v>9</v>
      </c>
      <c r="CJ168" s="260">
        <v>16</v>
      </c>
      <c r="CK168" s="260">
        <v>1</v>
      </c>
      <c r="CL168" s="260">
        <v>18</v>
      </c>
      <c r="CM168" s="260">
        <v>52</v>
      </c>
      <c r="CN168" s="260">
        <v>7</v>
      </c>
      <c r="CO168" s="260">
        <v>0</v>
      </c>
    </row>
    <row r="169" spans="1:93" ht="33.75" customHeight="1">
      <c r="A169" s="257" t="s">
        <v>189</v>
      </c>
      <c r="B169" s="257" t="s">
        <v>190</v>
      </c>
      <c r="C169" s="257" t="s">
        <v>191</v>
      </c>
      <c r="D169" s="258">
        <v>418</v>
      </c>
      <c r="E169" s="258">
        <v>1</v>
      </c>
      <c r="F169" s="258">
        <v>22</v>
      </c>
      <c r="G169" s="258">
        <v>24</v>
      </c>
      <c r="H169" s="258">
        <v>0</v>
      </c>
      <c r="I169" s="258">
        <v>0</v>
      </c>
      <c r="J169" s="258">
        <v>0</v>
      </c>
      <c r="K169" s="258">
        <v>0</v>
      </c>
      <c r="L169" s="259">
        <v>1</v>
      </c>
      <c r="M169" s="259" t="s">
        <v>529</v>
      </c>
      <c r="N169" s="259">
        <v>4</v>
      </c>
      <c r="O169" s="259">
        <v>1</v>
      </c>
      <c r="P169" s="259">
        <v>0</v>
      </c>
      <c r="Q169" s="259">
        <v>2</v>
      </c>
      <c r="R169" s="259">
        <v>2</v>
      </c>
      <c r="S169" s="259">
        <v>0</v>
      </c>
      <c r="T169" s="259">
        <v>7</v>
      </c>
      <c r="U169" s="259">
        <v>0</v>
      </c>
      <c r="V169" s="259">
        <v>0</v>
      </c>
      <c r="W169" s="259">
        <v>0</v>
      </c>
      <c r="X169" s="259">
        <v>0</v>
      </c>
      <c r="Y169" s="259">
        <v>0</v>
      </c>
      <c r="Z169" s="259">
        <v>0</v>
      </c>
      <c r="AA169" s="259">
        <v>0</v>
      </c>
      <c r="AB169" s="259">
        <v>0</v>
      </c>
      <c r="AC169" s="259">
        <v>6</v>
      </c>
      <c r="AD169" s="259">
        <v>0</v>
      </c>
      <c r="AE169" s="259">
        <v>0</v>
      </c>
      <c r="AF169" s="259">
        <v>0</v>
      </c>
      <c r="AG169" s="259">
        <v>0</v>
      </c>
      <c r="AH169" s="259">
        <v>0</v>
      </c>
      <c r="AI169" s="259">
        <v>0</v>
      </c>
      <c r="AJ169" s="259">
        <v>1</v>
      </c>
      <c r="AK169" s="259">
        <v>0</v>
      </c>
      <c r="AL169" s="259">
        <v>2</v>
      </c>
      <c r="AM169" s="259">
        <v>1</v>
      </c>
      <c r="AN169" s="259">
        <v>0</v>
      </c>
      <c r="AO169" s="259">
        <v>2</v>
      </c>
      <c r="AP169" s="259">
        <v>0</v>
      </c>
      <c r="AQ169" s="259">
        <v>32</v>
      </c>
      <c r="AR169" s="259">
        <v>10</v>
      </c>
      <c r="AS169" s="259">
        <v>8</v>
      </c>
      <c r="AT169" s="259">
        <v>9</v>
      </c>
      <c r="AU169" s="259">
        <v>5</v>
      </c>
      <c r="AV169" s="259">
        <v>34</v>
      </c>
      <c r="AW169" s="259">
        <v>16</v>
      </c>
      <c r="AX169" s="259">
        <v>0</v>
      </c>
      <c r="AY169" s="259">
        <v>0</v>
      </c>
      <c r="AZ169" s="259">
        <v>4</v>
      </c>
      <c r="BA169" s="259">
        <v>0</v>
      </c>
      <c r="BB169" s="259">
        <v>6</v>
      </c>
      <c r="BC169" s="259">
        <v>27</v>
      </c>
      <c r="BD169" s="259">
        <v>1</v>
      </c>
      <c r="BE169" s="259">
        <v>1</v>
      </c>
      <c r="BF169" s="259">
        <v>0</v>
      </c>
      <c r="BG169" s="259">
        <v>0</v>
      </c>
      <c r="BH169" s="259">
        <v>4</v>
      </c>
      <c r="BI169" s="259">
        <v>1</v>
      </c>
      <c r="BJ169" s="259">
        <v>3</v>
      </c>
      <c r="BK169" s="259">
        <v>1</v>
      </c>
      <c r="BL169" s="259">
        <v>0</v>
      </c>
      <c r="BM169" s="259">
        <v>9</v>
      </c>
      <c r="BN169" s="259">
        <v>2</v>
      </c>
      <c r="BO169" s="259">
        <v>1</v>
      </c>
      <c r="BP169" s="259">
        <v>4</v>
      </c>
      <c r="BQ169" s="259">
        <v>0</v>
      </c>
      <c r="BR169" s="259">
        <v>0</v>
      </c>
      <c r="BS169" s="259">
        <v>0</v>
      </c>
      <c r="BT169" s="259">
        <v>0</v>
      </c>
      <c r="BU169" s="259">
        <v>0</v>
      </c>
      <c r="BV169" s="259">
        <v>0</v>
      </c>
      <c r="BW169" s="259">
        <v>1</v>
      </c>
      <c r="BX169" s="259">
        <v>0</v>
      </c>
      <c r="BY169" s="259">
        <v>4</v>
      </c>
      <c r="BZ169" s="259">
        <v>0</v>
      </c>
      <c r="CA169" s="259">
        <v>4</v>
      </c>
      <c r="CB169" s="259">
        <v>2</v>
      </c>
      <c r="CC169" s="259">
        <v>7</v>
      </c>
      <c r="CD169" s="259">
        <v>2</v>
      </c>
      <c r="CE169" s="259">
        <v>2</v>
      </c>
      <c r="CF169" s="259">
        <v>1</v>
      </c>
      <c r="CG169" s="259">
        <v>0</v>
      </c>
      <c r="CH169" s="259">
        <v>0</v>
      </c>
      <c r="CI169" s="259">
        <v>10</v>
      </c>
      <c r="CJ169" s="259">
        <v>15</v>
      </c>
      <c r="CK169" s="259">
        <v>0</v>
      </c>
      <c r="CL169" s="259">
        <v>18</v>
      </c>
      <c r="CM169" s="259">
        <v>91</v>
      </c>
      <c r="CN169" s="259">
        <v>7</v>
      </c>
      <c r="CO169" s="259">
        <v>0</v>
      </c>
    </row>
    <row r="170" spans="1:93" ht="33.75" customHeight="1">
      <c r="A170" s="255" t="s">
        <v>192</v>
      </c>
      <c r="B170" s="255" t="s">
        <v>190</v>
      </c>
      <c r="C170" s="255" t="s">
        <v>191</v>
      </c>
      <c r="D170" s="256">
        <v>542</v>
      </c>
      <c r="E170" s="256">
        <v>1</v>
      </c>
      <c r="F170" s="256">
        <v>45</v>
      </c>
      <c r="G170" s="256">
        <v>38</v>
      </c>
      <c r="H170" s="256">
        <v>2</v>
      </c>
      <c r="I170" s="256">
        <v>0</v>
      </c>
      <c r="J170" s="256">
        <v>0</v>
      </c>
      <c r="K170" s="256">
        <v>1</v>
      </c>
      <c r="L170" s="260">
        <v>4</v>
      </c>
      <c r="M170" s="260">
        <v>1</v>
      </c>
      <c r="N170" s="260">
        <v>9</v>
      </c>
      <c r="O170" s="260">
        <v>1</v>
      </c>
      <c r="P170" s="260">
        <v>0</v>
      </c>
      <c r="Q170" s="260">
        <v>3</v>
      </c>
      <c r="R170" s="260">
        <v>0</v>
      </c>
      <c r="S170" s="260">
        <v>0</v>
      </c>
      <c r="T170" s="260">
        <v>9</v>
      </c>
      <c r="U170" s="260">
        <v>0</v>
      </c>
      <c r="V170" s="260">
        <v>0</v>
      </c>
      <c r="W170" s="260">
        <v>0</v>
      </c>
      <c r="X170" s="260">
        <v>0</v>
      </c>
      <c r="Y170" s="260">
        <v>0</v>
      </c>
      <c r="Z170" s="260">
        <v>1</v>
      </c>
      <c r="AA170" s="260">
        <v>2</v>
      </c>
      <c r="AB170" s="260">
        <v>0</v>
      </c>
      <c r="AC170" s="260">
        <v>1</v>
      </c>
      <c r="AD170" s="260">
        <v>2</v>
      </c>
      <c r="AE170" s="260">
        <v>0</v>
      </c>
      <c r="AF170" s="260">
        <v>2</v>
      </c>
      <c r="AG170" s="260">
        <v>0</v>
      </c>
      <c r="AH170" s="260">
        <v>0</v>
      </c>
      <c r="AI170" s="260">
        <v>0</v>
      </c>
      <c r="AJ170" s="260">
        <v>0</v>
      </c>
      <c r="AK170" s="260">
        <v>3</v>
      </c>
      <c r="AL170" s="260">
        <v>8</v>
      </c>
      <c r="AM170" s="260">
        <v>0</v>
      </c>
      <c r="AN170" s="260">
        <v>1</v>
      </c>
      <c r="AO170" s="260">
        <v>1</v>
      </c>
      <c r="AP170" s="260">
        <v>0</v>
      </c>
      <c r="AQ170" s="260">
        <v>28</v>
      </c>
      <c r="AR170" s="260">
        <v>10</v>
      </c>
      <c r="AS170" s="260">
        <v>13</v>
      </c>
      <c r="AT170" s="260">
        <v>14</v>
      </c>
      <c r="AU170" s="260">
        <v>2</v>
      </c>
      <c r="AV170" s="260">
        <v>60</v>
      </c>
      <c r="AW170" s="260">
        <v>26</v>
      </c>
      <c r="AX170" s="260">
        <v>0</v>
      </c>
      <c r="AY170" s="260">
        <v>0</v>
      </c>
      <c r="AZ170" s="260">
        <v>3</v>
      </c>
      <c r="BA170" s="260">
        <v>1</v>
      </c>
      <c r="BB170" s="260">
        <v>11</v>
      </c>
      <c r="BC170" s="260">
        <v>30</v>
      </c>
      <c r="BD170" s="260">
        <v>2</v>
      </c>
      <c r="BE170" s="260">
        <v>2</v>
      </c>
      <c r="BF170" s="260">
        <v>0</v>
      </c>
      <c r="BG170" s="260">
        <v>1</v>
      </c>
      <c r="BH170" s="260">
        <v>4</v>
      </c>
      <c r="BI170" s="260">
        <v>0</v>
      </c>
      <c r="BJ170" s="260">
        <v>2</v>
      </c>
      <c r="BK170" s="260">
        <v>1</v>
      </c>
      <c r="BL170" s="260">
        <v>1</v>
      </c>
      <c r="BM170" s="260">
        <v>10</v>
      </c>
      <c r="BN170" s="260">
        <v>4</v>
      </c>
      <c r="BO170" s="260">
        <v>0</v>
      </c>
      <c r="BP170" s="260">
        <v>11</v>
      </c>
      <c r="BQ170" s="260">
        <v>1</v>
      </c>
      <c r="BR170" s="260">
        <v>1</v>
      </c>
      <c r="BS170" s="260">
        <v>3</v>
      </c>
      <c r="BT170" s="260">
        <v>1</v>
      </c>
      <c r="BU170" s="260">
        <v>0</v>
      </c>
      <c r="BV170" s="260">
        <v>0</v>
      </c>
      <c r="BW170" s="260">
        <v>4</v>
      </c>
      <c r="BX170" s="260">
        <v>0</v>
      </c>
      <c r="BY170" s="260">
        <v>8</v>
      </c>
      <c r="BZ170" s="260">
        <v>0</v>
      </c>
      <c r="CA170" s="260">
        <v>5</v>
      </c>
      <c r="CB170" s="260">
        <v>2</v>
      </c>
      <c r="CC170" s="260">
        <v>21</v>
      </c>
      <c r="CD170" s="260">
        <v>7</v>
      </c>
      <c r="CE170" s="260">
        <v>5</v>
      </c>
      <c r="CF170" s="260">
        <v>0</v>
      </c>
      <c r="CG170" s="260">
        <v>2</v>
      </c>
      <c r="CH170" s="260">
        <v>0</v>
      </c>
      <c r="CI170" s="260">
        <v>12</v>
      </c>
      <c r="CJ170" s="260">
        <v>29</v>
      </c>
      <c r="CK170" s="260">
        <v>0</v>
      </c>
      <c r="CL170" s="260">
        <v>28</v>
      </c>
      <c r="CM170" s="260">
        <v>34</v>
      </c>
      <c r="CN170" s="260">
        <v>8</v>
      </c>
      <c r="CO170" s="260">
        <v>0</v>
      </c>
    </row>
    <row r="171" spans="1:93" ht="33.75" customHeight="1">
      <c r="A171" s="257" t="s">
        <v>193</v>
      </c>
      <c r="B171" s="257" t="s">
        <v>190</v>
      </c>
      <c r="C171" s="257" t="s">
        <v>191</v>
      </c>
      <c r="D171" s="258">
        <v>6863</v>
      </c>
      <c r="E171" s="258">
        <v>29</v>
      </c>
      <c r="F171" s="258">
        <v>131</v>
      </c>
      <c r="G171" s="258">
        <v>156</v>
      </c>
      <c r="H171" s="258">
        <v>11</v>
      </c>
      <c r="I171" s="258">
        <v>0</v>
      </c>
      <c r="J171" s="258">
        <v>0</v>
      </c>
      <c r="K171" s="258">
        <v>0</v>
      </c>
      <c r="L171" s="259">
        <v>11</v>
      </c>
      <c r="M171" s="259" t="s">
        <v>529</v>
      </c>
      <c r="N171" s="259">
        <v>57</v>
      </c>
      <c r="O171" s="259">
        <v>3</v>
      </c>
      <c r="P171" s="259">
        <v>0</v>
      </c>
      <c r="Q171" s="259">
        <v>38</v>
      </c>
      <c r="R171" s="259">
        <v>29</v>
      </c>
      <c r="S171" s="259">
        <v>2</v>
      </c>
      <c r="T171" s="259">
        <v>76</v>
      </c>
      <c r="U171" s="259">
        <v>4</v>
      </c>
      <c r="V171" s="259">
        <v>13</v>
      </c>
      <c r="W171" s="259">
        <v>1</v>
      </c>
      <c r="X171" s="259">
        <v>4</v>
      </c>
      <c r="Y171" s="259">
        <v>1</v>
      </c>
      <c r="Z171" s="259">
        <v>6</v>
      </c>
      <c r="AA171" s="259">
        <v>15</v>
      </c>
      <c r="AB171" s="259">
        <v>2</v>
      </c>
      <c r="AC171" s="259">
        <v>71</v>
      </c>
      <c r="AD171" s="259">
        <v>7</v>
      </c>
      <c r="AE171" s="259">
        <v>6</v>
      </c>
      <c r="AF171" s="259">
        <v>28</v>
      </c>
      <c r="AG171" s="259">
        <v>1</v>
      </c>
      <c r="AH171" s="259">
        <v>1</v>
      </c>
      <c r="AI171" s="259">
        <v>18</v>
      </c>
      <c r="AJ171" s="259">
        <v>17</v>
      </c>
      <c r="AK171" s="259">
        <v>38</v>
      </c>
      <c r="AL171" s="259">
        <v>20</v>
      </c>
      <c r="AM171" s="259">
        <v>2</v>
      </c>
      <c r="AN171" s="259">
        <v>0</v>
      </c>
      <c r="AO171" s="259">
        <v>14</v>
      </c>
      <c r="AP171" s="259">
        <v>2</v>
      </c>
      <c r="AQ171" s="259">
        <v>364</v>
      </c>
      <c r="AR171" s="259">
        <v>43</v>
      </c>
      <c r="AS171" s="259">
        <v>216</v>
      </c>
      <c r="AT171" s="259">
        <v>304</v>
      </c>
      <c r="AU171" s="259">
        <v>169</v>
      </c>
      <c r="AV171" s="259">
        <v>748</v>
      </c>
      <c r="AW171" s="259">
        <v>210</v>
      </c>
      <c r="AX171" s="259">
        <v>2</v>
      </c>
      <c r="AY171" s="259">
        <v>3</v>
      </c>
      <c r="AZ171" s="259">
        <v>46</v>
      </c>
      <c r="BA171" s="259">
        <v>16</v>
      </c>
      <c r="BB171" s="259">
        <v>23</v>
      </c>
      <c r="BC171" s="259">
        <v>436</v>
      </c>
      <c r="BD171" s="259">
        <v>31</v>
      </c>
      <c r="BE171" s="259">
        <v>14</v>
      </c>
      <c r="BF171" s="259">
        <v>2</v>
      </c>
      <c r="BG171" s="259">
        <v>2</v>
      </c>
      <c r="BH171" s="259">
        <v>144</v>
      </c>
      <c r="BI171" s="259">
        <v>4</v>
      </c>
      <c r="BJ171" s="259">
        <v>20</v>
      </c>
      <c r="BK171" s="259">
        <v>14</v>
      </c>
      <c r="BL171" s="259">
        <v>33</v>
      </c>
      <c r="BM171" s="259">
        <v>160</v>
      </c>
      <c r="BN171" s="259">
        <v>61</v>
      </c>
      <c r="BO171" s="259">
        <v>56</v>
      </c>
      <c r="BP171" s="259">
        <v>271</v>
      </c>
      <c r="BQ171" s="259">
        <v>27</v>
      </c>
      <c r="BR171" s="259">
        <v>40</v>
      </c>
      <c r="BS171" s="259">
        <v>65</v>
      </c>
      <c r="BT171" s="259">
        <v>7</v>
      </c>
      <c r="BU171" s="259">
        <v>20</v>
      </c>
      <c r="BV171" s="259">
        <v>20</v>
      </c>
      <c r="BW171" s="259">
        <v>20</v>
      </c>
      <c r="BX171" s="259">
        <v>14</v>
      </c>
      <c r="BY171" s="259">
        <v>97</v>
      </c>
      <c r="BZ171" s="259">
        <v>28</v>
      </c>
      <c r="CA171" s="259">
        <v>55</v>
      </c>
      <c r="CB171" s="259">
        <v>76</v>
      </c>
      <c r="CC171" s="259">
        <v>292</v>
      </c>
      <c r="CD171" s="259">
        <v>24</v>
      </c>
      <c r="CE171" s="259">
        <v>61</v>
      </c>
      <c r="CF171" s="259">
        <v>31</v>
      </c>
      <c r="CG171" s="259">
        <v>2</v>
      </c>
      <c r="CH171" s="259">
        <v>0</v>
      </c>
      <c r="CI171" s="259">
        <v>178</v>
      </c>
      <c r="CJ171" s="259">
        <v>277</v>
      </c>
      <c r="CK171" s="259">
        <v>23</v>
      </c>
      <c r="CL171" s="259">
        <v>443</v>
      </c>
      <c r="CM171" s="259">
        <v>785</v>
      </c>
      <c r="CN171" s="259">
        <v>70</v>
      </c>
      <c r="CO171" s="259">
        <v>2</v>
      </c>
    </row>
    <row r="172" spans="1:93" ht="33.75" customHeight="1">
      <c r="A172" s="255" t="s">
        <v>194</v>
      </c>
      <c r="B172" s="255" t="s">
        <v>190</v>
      </c>
      <c r="C172" s="255" t="s">
        <v>191</v>
      </c>
      <c r="D172" s="256">
        <v>666</v>
      </c>
      <c r="E172" s="256">
        <v>1</v>
      </c>
      <c r="F172" s="256">
        <v>80</v>
      </c>
      <c r="G172" s="256">
        <v>45</v>
      </c>
      <c r="H172" s="256">
        <v>2</v>
      </c>
      <c r="I172" s="256">
        <v>0</v>
      </c>
      <c r="J172" s="256">
        <v>0</v>
      </c>
      <c r="K172" s="256">
        <v>0</v>
      </c>
      <c r="L172" s="260">
        <v>5</v>
      </c>
      <c r="M172" s="260" t="s">
        <v>529</v>
      </c>
      <c r="N172" s="260">
        <v>8</v>
      </c>
      <c r="O172" s="260" t="s">
        <v>529</v>
      </c>
      <c r="P172" s="260">
        <v>0</v>
      </c>
      <c r="Q172" s="260">
        <v>2</v>
      </c>
      <c r="R172" s="260">
        <v>2</v>
      </c>
      <c r="S172" s="260">
        <v>1</v>
      </c>
      <c r="T172" s="260">
        <v>9</v>
      </c>
      <c r="U172" s="260">
        <v>0</v>
      </c>
      <c r="V172" s="260">
        <v>0</v>
      </c>
      <c r="W172" s="260">
        <v>0</v>
      </c>
      <c r="X172" s="260">
        <v>0</v>
      </c>
      <c r="Y172" s="260">
        <v>0</v>
      </c>
      <c r="Z172" s="260">
        <v>0</v>
      </c>
      <c r="AA172" s="260">
        <v>9</v>
      </c>
      <c r="AB172" s="260">
        <v>0</v>
      </c>
      <c r="AC172" s="260">
        <v>10</v>
      </c>
      <c r="AD172" s="260">
        <v>1</v>
      </c>
      <c r="AE172" s="260">
        <v>2</v>
      </c>
      <c r="AF172" s="260">
        <v>2</v>
      </c>
      <c r="AG172" s="260">
        <v>0</v>
      </c>
      <c r="AH172" s="260">
        <v>0</v>
      </c>
      <c r="AI172" s="260">
        <v>1</v>
      </c>
      <c r="AJ172" s="260">
        <v>0</v>
      </c>
      <c r="AK172" s="260">
        <v>2</v>
      </c>
      <c r="AL172" s="260">
        <v>2</v>
      </c>
      <c r="AM172" s="260">
        <v>0</v>
      </c>
      <c r="AN172" s="260">
        <v>0</v>
      </c>
      <c r="AO172" s="260">
        <v>0</v>
      </c>
      <c r="AP172" s="260">
        <v>0</v>
      </c>
      <c r="AQ172" s="260">
        <v>15</v>
      </c>
      <c r="AR172" s="260">
        <v>10</v>
      </c>
      <c r="AS172" s="260">
        <v>11</v>
      </c>
      <c r="AT172" s="260">
        <v>13</v>
      </c>
      <c r="AU172" s="260">
        <v>2</v>
      </c>
      <c r="AV172" s="260">
        <v>38</v>
      </c>
      <c r="AW172" s="260">
        <v>20</v>
      </c>
      <c r="AX172" s="260">
        <v>0</v>
      </c>
      <c r="AY172" s="260">
        <v>0</v>
      </c>
      <c r="AZ172" s="260">
        <v>7</v>
      </c>
      <c r="BA172" s="260">
        <v>1</v>
      </c>
      <c r="BB172" s="260">
        <v>6</v>
      </c>
      <c r="BC172" s="260">
        <v>25</v>
      </c>
      <c r="BD172" s="260">
        <v>1</v>
      </c>
      <c r="BE172" s="260">
        <v>0</v>
      </c>
      <c r="BF172" s="260">
        <v>0</v>
      </c>
      <c r="BG172" s="260">
        <v>0</v>
      </c>
      <c r="BH172" s="260">
        <v>1</v>
      </c>
      <c r="BI172" s="260">
        <v>0</v>
      </c>
      <c r="BJ172" s="260">
        <v>2</v>
      </c>
      <c r="BK172" s="260">
        <v>0</v>
      </c>
      <c r="BL172" s="260">
        <v>0</v>
      </c>
      <c r="BM172" s="260">
        <v>16</v>
      </c>
      <c r="BN172" s="260">
        <v>0</v>
      </c>
      <c r="BO172" s="260">
        <v>0</v>
      </c>
      <c r="BP172" s="260">
        <v>5</v>
      </c>
      <c r="BQ172" s="260">
        <v>2</v>
      </c>
      <c r="BR172" s="260">
        <v>1</v>
      </c>
      <c r="BS172" s="260">
        <v>1</v>
      </c>
      <c r="BT172" s="260">
        <v>0</v>
      </c>
      <c r="BU172" s="260">
        <v>2</v>
      </c>
      <c r="BV172" s="260">
        <v>0</v>
      </c>
      <c r="BW172" s="260">
        <v>2</v>
      </c>
      <c r="BX172" s="260">
        <v>0</v>
      </c>
      <c r="BY172" s="260">
        <v>4</v>
      </c>
      <c r="BZ172" s="260">
        <v>1</v>
      </c>
      <c r="CA172" s="260">
        <v>6</v>
      </c>
      <c r="CB172" s="260">
        <v>2</v>
      </c>
      <c r="CC172" s="260">
        <v>7</v>
      </c>
      <c r="CD172" s="260">
        <v>1</v>
      </c>
      <c r="CE172" s="260">
        <v>3</v>
      </c>
      <c r="CF172" s="260">
        <v>0</v>
      </c>
      <c r="CG172" s="260">
        <v>0</v>
      </c>
      <c r="CH172" s="260">
        <v>0</v>
      </c>
      <c r="CI172" s="260">
        <v>16</v>
      </c>
      <c r="CJ172" s="260">
        <v>20</v>
      </c>
      <c r="CK172" s="260">
        <v>1</v>
      </c>
      <c r="CL172" s="260">
        <v>25</v>
      </c>
      <c r="CM172" s="260">
        <v>198</v>
      </c>
      <c r="CN172" s="260">
        <v>17</v>
      </c>
      <c r="CO172" s="260">
        <v>0</v>
      </c>
    </row>
    <row r="173" spans="1:93" ht="33.75" customHeight="1">
      <c r="A173" s="257" t="s">
        <v>195</v>
      </c>
      <c r="B173" s="257" t="s">
        <v>190</v>
      </c>
      <c r="C173" s="257" t="s">
        <v>191</v>
      </c>
      <c r="D173" s="258">
        <v>1446</v>
      </c>
      <c r="E173" s="258">
        <v>26</v>
      </c>
      <c r="F173" s="258">
        <v>176</v>
      </c>
      <c r="G173" s="258">
        <v>67</v>
      </c>
      <c r="H173" s="258">
        <v>6</v>
      </c>
      <c r="I173" s="258">
        <v>0</v>
      </c>
      <c r="J173" s="258">
        <v>0</v>
      </c>
      <c r="K173" s="258">
        <v>0</v>
      </c>
      <c r="L173" s="259">
        <v>1</v>
      </c>
      <c r="M173" s="259" t="s">
        <v>529</v>
      </c>
      <c r="N173" s="259">
        <v>20</v>
      </c>
      <c r="O173" s="259">
        <v>3</v>
      </c>
      <c r="P173" s="259">
        <v>0</v>
      </c>
      <c r="Q173" s="259">
        <v>8</v>
      </c>
      <c r="R173" s="259">
        <v>4</v>
      </c>
      <c r="S173" s="259">
        <v>0</v>
      </c>
      <c r="T173" s="259">
        <v>31</v>
      </c>
      <c r="U173" s="259">
        <v>1</v>
      </c>
      <c r="V173" s="259">
        <v>1</v>
      </c>
      <c r="W173" s="259">
        <v>0</v>
      </c>
      <c r="X173" s="259">
        <v>4</v>
      </c>
      <c r="Y173" s="259">
        <v>0</v>
      </c>
      <c r="Z173" s="259">
        <v>2</v>
      </c>
      <c r="AA173" s="259">
        <v>2</v>
      </c>
      <c r="AB173" s="259">
        <v>0</v>
      </c>
      <c r="AC173" s="259">
        <v>31</v>
      </c>
      <c r="AD173" s="259">
        <v>1</v>
      </c>
      <c r="AE173" s="259">
        <v>2</v>
      </c>
      <c r="AF173" s="259">
        <v>19</v>
      </c>
      <c r="AG173" s="259">
        <v>1</v>
      </c>
      <c r="AH173" s="259">
        <v>1</v>
      </c>
      <c r="AI173" s="259">
        <v>18</v>
      </c>
      <c r="AJ173" s="259">
        <v>4</v>
      </c>
      <c r="AK173" s="259">
        <v>6</v>
      </c>
      <c r="AL173" s="259">
        <v>4</v>
      </c>
      <c r="AM173" s="259">
        <v>3</v>
      </c>
      <c r="AN173" s="259">
        <v>1</v>
      </c>
      <c r="AO173" s="259">
        <v>8</v>
      </c>
      <c r="AP173" s="259">
        <v>0</v>
      </c>
      <c r="AQ173" s="259">
        <v>90</v>
      </c>
      <c r="AR173" s="259">
        <v>18</v>
      </c>
      <c r="AS173" s="259">
        <v>16</v>
      </c>
      <c r="AT173" s="259">
        <v>42</v>
      </c>
      <c r="AU173" s="259">
        <v>13</v>
      </c>
      <c r="AV173" s="259">
        <v>124</v>
      </c>
      <c r="AW173" s="259">
        <v>52</v>
      </c>
      <c r="AX173" s="259">
        <v>2</v>
      </c>
      <c r="AY173" s="259">
        <v>0</v>
      </c>
      <c r="AZ173" s="259">
        <v>11</v>
      </c>
      <c r="BA173" s="259">
        <v>4</v>
      </c>
      <c r="BB173" s="259">
        <v>5</v>
      </c>
      <c r="BC173" s="259">
        <v>96</v>
      </c>
      <c r="BD173" s="259">
        <v>4</v>
      </c>
      <c r="BE173" s="259">
        <v>0</v>
      </c>
      <c r="BF173" s="259">
        <v>0</v>
      </c>
      <c r="BG173" s="259">
        <v>0</v>
      </c>
      <c r="BH173" s="259">
        <v>10</v>
      </c>
      <c r="BI173" s="259">
        <v>0</v>
      </c>
      <c r="BJ173" s="259">
        <v>3</v>
      </c>
      <c r="BK173" s="259">
        <v>4</v>
      </c>
      <c r="BL173" s="259">
        <v>1</v>
      </c>
      <c r="BM173" s="259">
        <v>31</v>
      </c>
      <c r="BN173" s="259">
        <v>7</v>
      </c>
      <c r="BO173" s="259">
        <v>3</v>
      </c>
      <c r="BP173" s="259">
        <v>42</v>
      </c>
      <c r="BQ173" s="259">
        <v>1</v>
      </c>
      <c r="BR173" s="259">
        <v>0</v>
      </c>
      <c r="BS173" s="259">
        <v>2</v>
      </c>
      <c r="BT173" s="259">
        <v>1</v>
      </c>
      <c r="BU173" s="259">
        <v>2</v>
      </c>
      <c r="BV173" s="259">
        <v>1</v>
      </c>
      <c r="BW173" s="259">
        <v>3</v>
      </c>
      <c r="BX173" s="259">
        <v>0</v>
      </c>
      <c r="BY173" s="259">
        <v>22</v>
      </c>
      <c r="BZ173" s="259">
        <v>1</v>
      </c>
      <c r="CA173" s="259">
        <v>30</v>
      </c>
      <c r="CB173" s="259">
        <v>15</v>
      </c>
      <c r="CC173" s="259">
        <v>51</v>
      </c>
      <c r="CD173" s="259">
        <v>6</v>
      </c>
      <c r="CE173" s="259">
        <v>10</v>
      </c>
      <c r="CF173" s="259">
        <v>4</v>
      </c>
      <c r="CG173" s="259">
        <v>1</v>
      </c>
      <c r="CH173" s="259">
        <v>0</v>
      </c>
      <c r="CI173" s="259">
        <v>37</v>
      </c>
      <c r="CJ173" s="259">
        <v>42</v>
      </c>
      <c r="CK173" s="259">
        <v>0</v>
      </c>
      <c r="CL173" s="259">
        <v>86</v>
      </c>
      <c r="CM173" s="259">
        <v>89</v>
      </c>
      <c r="CN173" s="259">
        <v>13</v>
      </c>
      <c r="CO173" s="259">
        <v>0</v>
      </c>
    </row>
    <row r="174" spans="1:93" ht="33.75" customHeight="1">
      <c r="A174" s="255" t="s">
        <v>196</v>
      </c>
      <c r="B174" s="255" t="s">
        <v>190</v>
      </c>
      <c r="C174" s="255" t="s">
        <v>191</v>
      </c>
      <c r="D174" s="256">
        <v>1104</v>
      </c>
      <c r="E174" s="256">
        <v>6</v>
      </c>
      <c r="F174" s="256">
        <v>46</v>
      </c>
      <c r="G174" s="256">
        <v>35</v>
      </c>
      <c r="H174" s="256">
        <v>6</v>
      </c>
      <c r="I174" s="256">
        <v>0</v>
      </c>
      <c r="J174" s="256">
        <v>0</v>
      </c>
      <c r="K174" s="256">
        <v>0</v>
      </c>
      <c r="L174" s="260">
        <v>1</v>
      </c>
      <c r="M174" s="260" t="s">
        <v>529</v>
      </c>
      <c r="N174" s="260">
        <v>15</v>
      </c>
      <c r="O174" s="260" t="s">
        <v>529</v>
      </c>
      <c r="P174" s="260">
        <v>0</v>
      </c>
      <c r="Q174" s="260">
        <v>9</v>
      </c>
      <c r="R174" s="260">
        <v>2</v>
      </c>
      <c r="S174" s="260">
        <v>0</v>
      </c>
      <c r="T174" s="260">
        <v>7</v>
      </c>
      <c r="U174" s="260">
        <v>0</v>
      </c>
      <c r="V174" s="260">
        <v>0</v>
      </c>
      <c r="W174" s="260">
        <v>0</v>
      </c>
      <c r="X174" s="260">
        <v>0</v>
      </c>
      <c r="Y174" s="260">
        <v>0</v>
      </c>
      <c r="Z174" s="260">
        <v>7</v>
      </c>
      <c r="AA174" s="260">
        <v>5</v>
      </c>
      <c r="AB174" s="260">
        <v>1</v>
      </c>
      <c r="AC174" s="260">
        <v>14</v>
      </c>
      <c r="AD174" s="260">
        <v>4</v>
      </c>
      <c r="AE174" s="260">
        <v>0</v>
      </c>
      <c r="AF174" s="260">
        <v>4</v>
      </c>
      <c r="AG174" s="260">
        <v>0</v>
      </c>
      <c r="AH174" s="260">
        <v>1</v>
      </c>
      <c r="AI174" s="260">
        <v>4</v>
      </c>
      <c r="AJ174" s="260">
        <v>5</v>
      </c>
      <c r="AK174" s="260">
        <v>4</v>
      </c>
      <c r="AL174" s="260">
        <v>3</v>
      </c>
      <c r="AM174" s="260">
        <v>0</v>
      </c>
      <c r="AN174" s="260">
        <v>0</v>
      </c>
      <c r="AO174" s="260">
        <v>4</v>
      </c>
      <c r="AP174" s="260">
        <v>0</v>
      </c>
      <c r="AQ174" s="260">
        <v>118</v>
      </c>
      <c r="AR174" s="260">
        <v>14</v>
      </c>
      <c r="AS174" s="260">
        <v>42</v>
      </c>
      <c r="AT174" s="260">
        <v>33</v>
      </c>
      <c r="AU174" s="260">
        <v>15</v>
      </c>
      <c r="AV174" s="260">
        <v>64</v>
      </c>
      <c r="AW174" s="260">
        <v>50</v>
      </c>
      <c r="AX174" s="260">
        <v>3</v>
      </c>
      <c r="AY174" s="260">
        <v>1</v>
      </c>
      <c r="AZ174" s="260">
        <v>6</v>
      </c>
      <c r="BA174" s="260">
        <v>1</v>
      </c>
      <c r="BB174" s="260">
        <v>11</v>
      </c>
      <c r="BC174" s="260">
        <v>47</v>
      </c>
      <c r="BD174" s="260">
        <v>1</v>
      </c>
      <c r="BE174" s="260">
        <v>1</v>
      </c>
      <c r="BF174" s="260">
        <v>0</v>
      </c>
      <c r="BG174" s="260">
        <v>1</v>
      </c>
      <c r="BH174" s="260">
        <v>4</v>
      </c>
      <c r="BI174" s="260">
        <v>0</v>
      </c>
      <c r="BJ174" s="260">
        <v>2</v>
      </c>
      <c r="BK174" s="260">
        <v>0</v>
      </c>
      <c r="BL174" s="260">
        <v>0</v>
      </c>
      <c r="BM174" s="260">
        <v>24</v>
      </c>
      <c r="BN174" s="260">
        <v>3</v>
      </c>
      <c r="BO174" s="260">
        <v>4</v>
      </c>
      <c r="BP174" s="260">
        <v>31</v>
      </c>
      <c r="BQ174" s="260">
        <v>1</v>
      </c>
      <c r="BR174" s="260">
        <v>5</v>
      </c>
      <c r="BS174" s="260">
        <v>8</v>
      </c>
      <c r="BT174" s="260">
        <v>4</v>
      </c>
      <c r="BU174" s="260">
        <v>3</v>
      </c>
      <c r="BV174" s="260">
        <v>4</v>
      </c>
      <c r="BW174" s="260">
        <v>2</v>
      </c>
      <c r="BX174" s="260">
        <v>1</v>
      </c>
      <c r="BY174" s="260">
        <v>32</v>
      </c>
      <c r="BZ174" s="260">
        <v>2</v>
      </c>
      <c r="CA174" s="260">
        <v>6</v>
      </c>
      <c r="CB174" s="260">
        <v>9</v>
      </c>
      <c r="CC174" s="260">
        <v>49</v>
      </c>
      <c r="CD174" s="260">
        <v>7</v>
      </c>
      <c r="CE174" s="260">
        <v>7</v>
      </c>
      <c r="CF174" s="260">
        <v>2</v>
      </c>
      <c r="CG174" s="260">
        <v>0</v>
      </c>
      <c r="CH174" s="260">
        <v>0</v>
      </c>
      <c r="CI174" s="260">
        <v>37</v>
      </c>
      <c r="CJ174" s="260">
        <v>37</v>
      </c>
      <c r="CK174" s="260">
        <v>5</v>
      </c>
      <c r="CL174" s="260">
        <v>57</v>
      </c>
      <c r="CM174" s="260">
        <v>155</v>
      </c>
      <c r="CN174" s="260">
        <v>12</v>
      </c>
      <c r="CO174" s="260">
        <v>0</v>
      </c>
    </row>
    <row r="175" spans="1:93" ht="33.75" customHeight="1">
      <c r="A175" s="257" t="s">
        <v>197</v>
      </c>
      <c r="B175" s="257" t="s">
        <v>190</v>
      </c>
      <c r="C175" s="257" t="s">
        <v>191</v>
      </c>
      <c r="D175" s="258">
        <v>1242</v>
      </c>
      <c r="E175" s="258">
        <v>3</v>
      </c>
      <c r="F175" s="258">
        <v>125</v>
      </c>
      <c r="G175" s="258">
        <v>72</v>
      </c>
      <c r="H175" s="258">
        <v>3</v>
      </c>
      <c r="I175" s="258">
        <v>0</v>
      </c>
      <c r="J175" s="258">
        <v>0</v>
      </c>
      <c r="K175" s="258">
        <v>0</v>
      </c>
      <c r="L175" s="259">
        <v>2</v>
      </c>
      <c r="M175" s="259" t="s">
        <v>529</v>
      </c>
      <c r="N175" s="259">
        <v>9</v>
      </c>
      <c r="O175" s="259">
        <v>1</v>
      </c>
      <c r="P175" s="259">
        <v>0</v>
      </c>
      <c r="Q175" s="259">
        <v>2</v>
      </c>
      <c r="R175" s="259">
        <v>8</v>
      </c>
      <c r="S175" s="259">
        <v>3</v>
      </c>
      <c r="T175" s="259">
        <v>28</v>
      </c>
      <c r="U175" s="259">
        <v>2</v>
      </c>
      <c r="V175" s="259">
        <v>0</v>
      </c>
      <c r="W175" s="259">
        <v>2</v>
      </c>
      <c r="X175" s="259">
        <v>0</v>
      </c>
      <c r="Y175" s="259">
        <v>0</v>
      </c>
      <c r="Z175" s="259">
        <v>6</v>
      </c>
      <c r="AA175" s="259">
        <v>2</v>
      </c>
      <c r="AB175" s="259">
        <v>0</v>
      </c>
      <c r="AC175" s="259">
        <v>12</v>
      </c>
      <c r="AD175" s="259">
        <v>0</v>
      </c>
      <c r="AE175" s="259">
        <v>0</v>
      </c>
      <c r="AF175" s="259">
        <v>11</v>
      </c>
      <c r="AG175" s="259">
        <v>3</v>
      </c>
      <c r="AH175" s="259">
        <v>0</v>
      </c>
      <c r="AI175" s="259">
        <v>3</v>
      </c>
      <c r="AJ175" s="259">
        <v>0</v>
      </c>
      <c r="AK175" s="259">
        <v>7</v>
      </c>
      <c r="AL175" s="259">
        <v>3</v>
      </c>
      <c r="AM175" s="259">
        <v>1</v>
      </c>
      <c r="AN175" s="259">
        <v>0</v>
      </c>
      <c r="AO175" s="259">
        <v>3</v>
      </c>
      <c r="AP175" s="259">
        <v>0</v>
      </c>
      <c r="AQ175" s="259">
        <v>55</v>
      </c>
      <c r="AR175" s="259">
        <v>10</v>
      </c>
      <c r="AS175" s="259">
        <v>16</v>
      </c>
      <c r="AT175" s="259">
        <v>35</v>
      </c>
      <c r="AU175" s="259">
        <v>12</v>
      </c>
      <c r="AV175" s="259">
        <v>144</v>
      </c>
      <c r="AW175" s="259">
        <v>47</v>
      </c>
      <c r="AX175" s="259">
        <v>0</v>
      </c>
      <c r="AY175" s="259">
        <v>0</v>
      </c>
      <c r="AZ175" s="259">
        <v>8</v>
      </c>
      <c r="BA175" s="259">
        <v>3</v>
      </c>
      <c r="BB175" s="259">
        <v>16</v>
      </c>
      <c r="BC175" s="259">
        <v>103</v>
      </c>
      <c r="BD175" s="259">
        <v>3</v>
      </c>
      <c r="BE175" s="259">
        <v>0</v>
      </c>
      <c r="BF175" s="259">
        <v>0</v>
      </c>
      <c r="BG175" s="259">
        <v>0</v>
      </c>
      <c r="BH175" s="259">
        <v>4</v>
      </c>
      <c r="BI175" s="259">
        <v>0</v>
      </c>
      <c r="BJ175" s="259">
        <v>2</v>
      </c>
      <c r="BK175" s="259">
        <v>4</v>
      </c>
      <c r="BL175" s="259">
        <v>2</v>
      </c>
      <c r="BM175" s="259">
        <v>26</v>
      </c>
      <c r="BN175" s="259">
        <v>7</v>
      </c>
      <c r="BO175" s="259">
        <v>4</v>
      </c>
      <c r="BP175" s="259">
        <v>20</v>
      </c>
      <c r="BQ175" s="259">
        <v>1</v>
      </c>
      <c r="BR175" s="259">
        <v>2</v>
      </c>
      <c r="BS175" s="259">
        <v>0</v>
      </c>
      <c r="BT175" s="259">
        <v>3</v>
      </c>
      <c r="BU175" s="259">
        <v>2</v>
      </c>
      <c r="BV175" s="259">
        <v>1</v>
      </c>
      <c r="BW175" s="259">
        <v>6</v>
      </c>
      <c r="BX175" s="259">
        <v>0</v>
      </c>
      <c r="BY175" s="259">
        <v>23</v>
      </c>
      <c r="BZ175" s="259">
        <v>3</v>
      </c>
      <c r="CA175" s="259">
        <v>7</v>
      </c>
      <c r="CB175" s="259">
        <v>6</v>
      </c>
      <c r="CC175" s="259">
        <v>51</v>
      </c>
      <c r="CD175" s="259">
        <v>18</v>
      </c>
      <c r="CE175" s="259">
        <v>13</v>
      </c>
      <c r="CF175" s="259">
        <v>5</v>
      </c>
      <c r="CG175" s="259">
        <v>0</v>
      </c>
      <c r="CH175" s="259">
        <v>0</v>
      </c>
      <c r="CI175" s="259">
        <v>44</v>
      </c>
      <c r="CJ175" s="259">
        <v>49</v>
      </c>
      <c r="CK175" s="259">
        <v>1</v>
      </c>
      <c r="CL175" s="259">
        <v>45</v>
      </c>
      <c r="CM175" s="259">
        <v>116</v>
      </c>
      <c r="CN175" s="259">
        <v>14</v>
      </c>
      <c r="CO175" s="259">
        <v>0</v>
      </c>
    </row>
    <row r="176" spans="1:93" ht="33.75" customHeight="1">
      <c r="A176" s="255" t="s">
        <v>198</v>
      </c>
      <c r="B176" s="255" t="s">
        <v>190</v>
      </c>
      <c r="C176" s="255" t="s">
        <v>191</v>
      </c>
      <c r="D176" s="256">
        <v>1243</v>
      </c>
      <c r="E176" s="256">
        <v>17</v>
      </c>
      <c r="F176" s="256">
        <v>192</v>
      </c>
      <c r="G176" s="256">
        <v>43</v>
      </c>
      <c r="H176" s="256">
        <v>4</v>
      </c>
      <c r="I176" s="256">
        <v>0</v>
      </c>
      <c r="J176" s="256">
        <v>0</v>
      </c>
      <c r="K176" s="256">
        <v>0</v>
      </c>
      <c r="L176" s="260">
        <v>2</v>
      </c>
      <c r="M176" s="260" t="s">
        <v>529</v>
      </c>
      <c r="N176" s="260">
        <v>19</v>
      </c>
      <c r="O176" s="260" t="s">
        <v>529</v>
      </c>
      <c r="P176" s="260">
        <v>0</v>
      </c>
      <c r="Q176" s="260">
        <v>8</v>
      </c>
      <c r="R176" s="260">
        <v>2</v>
      </c>
      <c r="S176" s="260">
        <v>0</v>
      </c>
      <c r="T176" s="260">
        <v>19</v>
      </c>
      <c r="U176" s="260">
        <v>0</v>
      </c>
      <c r="V176" s="260">
        <v>3</v>
      </c>
      <c r="W176" s="260">
        <v>0</v>
      </c>
      <c r="X176" s="260">
        <v>2</v>
      </c>
      <c r="Y176" s="260">
        <v>0</v>
      </c>
      <c r="Z176" s="260">
        <v>3</v>
      </c>
      <c r="AA176" s="260">
        <v>3</v>
      </c>
      <c r="AB176" s="260">
        <v>0</v>
      </c>
      <c r="AC176" s="260">
        <v>15</v>
      </c>
      <c r="AD176" s="260">
        <v>3</v>
      </c>
      <c r="AE176" s="260">
        <v>1</v>
      </c>
      <c r="AF176" s="260">
        <v>8</v>
      </c>
      <c r="AG176" s="260">
        <v>1</v>
      </c>
      <c r="AH176" s="260">
        <v>0</v>
      </c>
      <c r="AI176" s="260">
        <v>6</v>
      </c>
      <c r="AJ176" s="260">
        <v>1</v>
      </c>
      <c r="AK176" s="260">
        <v>12</v>
      </c>
      <c r="AL176" s="260">
        <v>4</v>
      </c>
      <c r="AM176" s="260">
        <v>1</v>
      </c>
      <c r="AN176" s="260">
        <v>0</v>
      </c>
      <c r="AO176" s="260">
        <v>3</v>
      </c>
      <c r="AP176" s="260">
        <v>0</v>
      </c>
      <c r="AQ176" s="260">
        <v>80</v>
      </c>
      <c r="AR176" s="260">
        <v>19</v>
      </c>
      <c r="AS176" s="260">
        <v>54</v>
      </c>
      <c r="AT176" s="260">
        <v>40</v>
      </c>
      <c r="AU176" s="260">
        <v>16</v>
      </c>
      <c r="AV176" s="260">
        <v>96</v>
      </c>
      <c r="AW176" s="260">
        <v>41</v>
      </c>
      <c r="AX176" s="260">
        <v>0</v>
      </c>
      <c r="AY176" s="260">
        <v>0</v>
      </c>
      <c r="AZ176" s="260">
        <v>15</v>
      </c>
      <c r="BA176" s="260">
        <v>2</v>
      </c>
      <c r="BB176" s="260">
        <v>7</v>
      </c>
      <c r="BC176" s="260">
        <v>54</v>
      </c>
      <c r="BD176" s="260">
        <v>1</v>
      </c>
      <c r="BE176" s="260">
        <v>2</v>
      </c>
      <c r="BF176" s="260">
        <v>0</v>
      </c>
      <c r="BG176" s="260">
        <v>2</v>
      </c>
      <c r="BH176" s="260">
        <v>13</v>
      </c>
      <c r="BI176" s="260">
        <v>0</v>
      </c>
      <c r="BJ176" s="260">
        <v>3</v>
      </c>
      <c r="BK176" s="260">
        <v>3</v>
      </c>
      <c r="BL176" s="260">
        <v>0</v>
      </c>
      <c r="BM176" s="260">
        <v>23</v>
      </c>
      <c r="BN176" s="260">
        <v>7</v>
      </c>
      <c r="BO176" s="260">
        <v>8</v>
      </c>
      <c r="BP176" s="260">
        <v>24</v>
      </c>
      <c r="BQ176" s="260">
        <v>1</v>
      </c>
      <c r="BR176" s="260">
        <v>2</v>
      </c>
      <c r="BS176" s="260">
        <v>3</v>
      </c>
      <c r="BT176" s="260">
        <v>0</v>
      </c>
      <c r="BU176" s="260">
        <v>0</v>
      </c>
      <c r="BV176" s="260">
        <v>3</v>
      </c>
      <c r="BW176" s="260">
        <v>1</v>
      </c>
      <c r="BX176" s="260">
        <v>1</v>
      </c>
      <c r="BY176" s="260">
        <v>15</v>
      </c>
      <c r="BZ176" s="260">
        <v>1</v>
      </c>
      <c r="CA176" s="260">
        <v>4</v>
      </c>
      <c r="CB176" s="260">
        <v>14</v>
      </c>
      <c r="CC176" s="260">
        <v>39</v>
      </c>
      <c r="CD176" s="260">
        <v>5</v>
      </c>
      <c r="CE176" s="260">
        <v>4</v>
      </c>
      <c r="CF176" s="260">
        <v>6</v>
      </c>
      <c r="CG176" s="260">
        <v>1</v>
      </c>
      <c r="CH176" s="260">
        <v>0</v>
      </c>
      <c r="CI176" s="260">
        <v>21</v>
      </c>
      <c r="CJ176" s="260">
        <v>36</v>
      </c>
      <c r="CK176" s="260">
        <v>3</v>
      </c>
      <c r="CL176" s="260">
        <v>67</v>
      </c>
      <c r="CM176" s="260">
        <v>110</v>
      </c>
      <c r="CN176" s="260">
        <v>24</v>
      </c>
      <c r="CO176" s="260">
        <v>0</v>
      </c>
    </row>
    <row r="177" spans="1:93" ht="33.75" customHeight="1">
      <c r="A177" s="257" t="s">
        <v>199</v>
      </c>
      <c r="B177" s="257" t="s">
        <v>190</v>
      </c>
      <c r="C177" s="257" t="s">
        <v>191</v>
      </c>
      <c r="D177" s="258">
        <v>1032</v>
      </c>
      <c r="E177" s="258">
        <v>32</v>
      </c>
      <c r="F177" s="258">
        <v>134</v>
      </c>
      <c r="G177" s="258">
        <v>48</v>
      </c>
      <c r="H177" s="258">
        <v>4</v>
      </c>
      <c r="I177" s="258">
        <v>0</v>
      </c>
      <c r="J177" s="258">
        <v>0</v>
      </c>
      <c r="K177" s="258">
        <v>0</v>
      </c>
      <c r="L177" s="259">
        <v>2</v>
      </c>
      <c r="M177" s="259" t="s">
        <v>529</v>
      </c>
      <c r="N177" s="259">
        <v>9</v>
      </c>
      <c r="O177" s="259" t="s">
        <v>529</v>
      </c>
      <c r="P177" s="259">
        <v>0</v>
      </c>
      <c r="Q177" s="259">
        <v>6</v>
      </c>
      <c r="R177" s="259">
        <v>9</v>
      </c>
      <c r="S177" s="259">
        <v>0</v>
      </c>
      <c r="T177" s="259">
        <v>18</v>
      </c>
      <c r="U177" s="259">
        <v>0</v>
      </c>
      <c r="V177" s="259">
        <v>0</v>
      </c>
      <c r="W177" s="259">
        <v>0</v>
      </c>
      <c r="X177" s="259">
        <v>0</v>
      </c>
      <c r="Y177" s="259">
        <v>0</v>
      </c>
      <c r="Z177" s="259">
        <v>0</v>
      </c>
      <c r="AA177" s="259">
        <v>2</v>
      </c>
      <c r="AB177" s="259">
        <v>2</v>
      </c>
      <c r="AC177" s="259">
        <v>17</v>
      </c>
      <c r="AD177" s="259">
        <v>0</v>
      </c>
      <c r="AE177" s="259">
        <v>1</v>
      </c>
      <c r="AF177" s="259">
        <v>3</v>
      </c>
      <c r="AG177" s="259">
        <v>1</v>
      </c>
      <c r="AH177" s="259">
        <v>1</v>
      </c>
      <c r="AI177" s="259">
        <v>1</v>
      </c>
      <c r="AJ177" s="259">
        <v>2</v>
      </c>
      <c r="AK177" s="259">
        <v>3</v>
      </c>
      <c r="AL177" s="259">
        <v>5</v>
      </c>
      <c r="AM177" s="259">
        <v>1</v>
      </c>
      <c r="AN177" s="259">
        <v>1</v>
      </c>
      <c r="AO177" s="259">
        <v>3</v>
      </c>
      <c r="AP177" s="259">
        <v>0</v>
      </c>
      <c r="AQ177" s="259">
        <v>30</v>
      </c>
      <c r="AR177" s="259">
        <v>22</v>
      </c>
      <c r="AS177" s="259">
        <v>17</v>
      </c>
      <c r="AT177" s="259">
        <v>39</v>
      </c>
      <c r="AU177" s="259">
        <v>5</v>
      </c>
      <c r="AV177" s="259">
        <v>89</v>
      </c>
      <c r="AW177" s="259">
        <v>40</v>
      </c>
      <c r="AX177" s="259">
        <v>3</v>
      </c>
      <c r="AY177" s="259">
        <v>0</v>
      </c>
      <c r="AZ177" s="259">
        <v>8</v>
      </c>
      <c r="BA177" s="259">
        <v>2</v>
      </c>
      <c r="BB177" s="259">
        <v>7</v>
      </c>
      <c r="BC177" s="259">
        <v>38</v>
      </c>
      <c r="BD177" s="259">
        <v>2</v>
      </c>
      <c r="BE177" s="259">
        <v>1</v>
      </c>
      <c r="BF177" s="259">
        <v>0</v>
      </c>
      <c r="BG177" s="259">
        <v>1</v>
      </c>
      <c r="BH177" s="259">
        <v>3</v>
      </c>
      <c r="BI177" s="259">
        <v>0</v>
      </c>
      <c r="BJ177" s="259">
        <v>4</v>
      </c>
      <c r="BK177" s="259">
        <v>3</v>
      </c>
      <c r="BL177" s="259">
        <v>0</v>
      </c>
      <c r="BM177" s="259">
        <v>15</v>
      </c>
      <c r="BN177" s="259">
        <v>11</v>
      </c>
      <c r="BO177" s="259">
        <v>5</v>
      </c>
      <c r="BP177" s="259">
        <v>18</v>
      </c>
      <c r="BQ177" s="259">
        <v>1</v>
      </c>
      <c r="BR177" s="259">
        <v>1</v>
      </c>
      <c r="BS177" s="259">
        <v>0</v>
      </c>
      <c r="BT177" s="259">
        <v>1</v>
      </c>
      <c r="BU177" s="259">
        <v>0</v>
      </c>
      <c r="BV177" s="259">
        <v>0</v>
      </c>
      <c r="BW177" s="259">
        <v>1</v>
      </c>
      <c r="BX177" s="259">
        <v>0</v>
      </c>
      <c r="BY177" s="259">
        <v>10</v>
      </c>
      <c r="BZ177" s="259">
        <v>2</v>
      </c>
      <c r="CA177" s="259">
        <v>12</v>
      </c>
      <c r="CB177" s="259">
        <v>9</v>
      </c>
      <c r="CC177" s="259">
        <v>35</v>
      </c>
      <c r="CD177" s="259">
        <v>6</v>
      </c>
      <c r="CE177" s="259">
        <v>3</v>
      </c>
      <c r="CF177" s="259">
        <v>1</v>
      </c>
      <c r="CG177" s="259">
        <v>0</v>
      </c>
      <c r="CH177" s="259">
        <v>0</v>
      </c>
      <c r="CI177" s="259">
        <v>30</v>
      </c>
      <c r="CJ177" s="259">
        <v>39</v>
      </c>
      <c r="CK177" s="259">
        <v>0</v>
      </c>
      <c r="CL177" s="259">
        <v>45</v>
      </c>
      <c r="CM177" s="259">
        <v>152</v>
      </c>
      <c r="CN177" s="259">
        <v>16</v>
      </c>
      <c r="CO177" s="259">
        <v>0</v>
      </c>
    </row>
    <row r="178" spans="1:93" ht="33.75" customHeight="1">
      <c r="A178" s="255" t="s">
        <v>200</v>
      </c>
      <c r="B178" s="255" t="s">
        <v>190</v>
      </c>
      <c r="C178" s="255" t="s">
        <v>191</v>
      </c>
      <c r="D178" s="256">
        <v>805</v>
      </c>
      <c r="E178" s="256">
        <v>4</v>
      </c>
      <c r="F178" s="256">
        <v>57</v>
      </c>
      <c r="G178" s="256">
        <v>21</v>
      </c>
      <c r="H178" s="256">
        <v>1</v>
      </c>
      <c r="I178" s="256">
        <v>0</v>
      </c>
      <c r="J178" s="256">
        <v>0</v>
      </c>
      <c r="K178" s="256">
        <v>3</v>
      </c>
      <c r="L178" s="260">
        <v>1</v>
      </c>
      <c r="M178" s="260" t="s">
        <v>529</v>
      </c>
      <c r="N178" s="260">
        <v>4</v>
      </c>
      <c r="O178" s="260" t="s">
        <v>529</v>
      </c>
      <c r="P178" s="260">
        <v>0</v>
      </c>
      <c r="Q178" s="260">
        <v>6</v>
      </c>
      <c r="R178" s="260">
        <v>5</v>
      </c>
      <c r="S178" s="260">
        <v>3</v>
      </c>
      <c r="T178" s="260">
        <v>8</v>
      </c>
      <c r="U178" s="260">
        <v>0</v>
      </c>
      <c r="V178" s="260">
        <v>3</v>
      </c>
      <c r="W178" s="260">
        <v>0</v>
      </c>
      <c r="X178" s="260">
        <v>0</v>
      </c>
      <c r="Y178" s="260">
        <v>0</v>
      </c>
      <c r="Z178" s="260">
        <v>1</v>
      </c>
      <c r="AA178" s="260">
        <v>4</v>
      </c>
      <c r="AB178" s="260">
        <v>0</v>
      </c>
      <c r="AC178" s="260">
        <v>19</v>
      </c>
      <c r="AD178" s="260">
        <v>0</v>
      </c>
      <c r="AE178" s="260">
        <v>1</v>
      </c>
      <c r="AF178" s="260">
        <v>5</v>
      </c>
      <c r="AG178" s="260">
        <v>0</v>
      </c>
      <c r="AH178" s="260">
        <v>1</v>
      </c>
      <c r="AI178" s="260">
        <v>2</v>
      </c>
      <c r="AJ178" s="260">
        <v>0</v>
      </c>
      <c r="AK178" s="260">
        <v>3</v>
      </c>
      <c r="AL178" s="260">
        <v>3</v>
      </c>
      <c r="AM178" s="260">
        <v>0</v>
      </c>
      <c r="AN178" s="260">
        <v>0</v>
      </c>
      <c r="AO178" s="260">
        <v>4</v>
      </c>
      <c r="AP178" s="260">
        <v>1</v>
      </c>
      <c r="AQ178" s="260">
        <v>53</v>
      </c>
      <c r="AR178" s="260">
        <v>8</v>
      </c>
      <c r="AS178" s="260">
        <v>17</v>
      </c>
      <c r="AT178" s="260">
        <v>21</v>
      </c>
      <c r="AU178" s="260">
        <v>9</v>
      </c>
      <c r="AV178" s="260">
        <v>72</v>
      </c>
      <c r="AW178" s="260">
        <v>22</v>
      </c>
      <c r="AX178" s="260">
        <v>0</v>
      </c>
      <c r="AY178" s="260">
        <v>0</v>
      </c>
      <c r="AZ178" s="260">
        <v>3</v>
      </c>
      <c r="BA178" s="260">
        <v>5</v>
      </c>
      <c r="BB178" s="260">
        <v>4</v>
      </c>
      <c r="BC178" s="260">
        <v>47</v>
      </c>
      <c r="BD178" s="260">
        <v>2</v>
      </c>
      <c r="BE178" s="260">
        <v>2</v>
      </c>
      <c r="BF178" s="260">
        <v>0</v>
      </c>
      <c r="BG178" s="260">
        <v>0</v>
      </c>
      <c r="BH178" s="260">
        <v>15</v>
      </c>
      <c r="BI178" s="260">
        <v>0</v>
      </c>
      <c r="BJ178" s="260">
        <v>2</v>
      </c>
      <c r="BK178" s="260">
        <v>3</v>
      </c>
      <c r="BL178" s="260">
        <v>0</v>
      </c>
      <c r="BM178" s="260">
        <v>18</v>
      </c>
      <c r="BN178" s="260">
        <v>3</v>
      </c>
      <c r="BO178" s="260">
        <v>4</v>
      </c>
      <c r="BP178" s="260">
        <v>25</v>
      </c>
      <c r="BQ178" s="260">
        <v>4</v>
      </c>
      <c r="BR178" s="260">
        <v>1</v>
      </c>
      <c r="BS178" s="260">
        <v>4</v>
      </c>
      <c r="BT178" s="260">
        <v>1</v>
      </c>
      <c r="BU178" s="260">
        <v>2</v>
      </c>
      <c r="BV178" s="260">
        <v>3</v>
      </c>
      <c r="BW178" s="260">
        <v>1</v>
      </c>
      <c r="BX178" s="260">
        <v>0</v>
      </c>
      <c r="BY178" s="260">
        <v>7</v>
      </c>
      <c r="BZ178" s="260">
        <v>0</v>
      </c>
      <c r="CA178" s="260">
        <v>5</v>
      </c>
      <c r="CB178" s="260">
        <v>9</v>
      </c>
      <c r="CC178" s="260">
        <v>33</v>
      </c>
      <c r="CD178" s="260">
        <v>3</v>
      </c>
      <c r="CE178" s="260">
        <v>2</v>
      </c>
      <c r="CF178" s="260">
        <v>4</v>
      </c>
      <c r="CG178" s="260">
        <v>1</v>
      </c>
      <c r="CH178" s="260">
        <v>0</v>
      </c>
      <c r="CI178" s="260">
        <v>28</v>
      </c>
      <c r="CJ178" s="260">
        <v>22</v>
      </c>
      <c r="CK178" s="260">
        <v>1</v>
      </c>
      <c r="CL178" s="260">
        <v>54</v>
      </c>
      <c r="CM178" s="260">
        <v>115</v>
      </c>
      <c r="CN178" s="260">
        <v>10</v>
      </c>
      <c r="CO178" s="260">
        <v>0</v>
      </c>
    </row>
    <row r="179" spans="1:93" ht="33.75" customHeight="1">
      <c r="A179" s="257" t="s">
        <v>201</v>
      </c>
      <c r="B179" s="257" t="s">
        <v>190</v>
      </c>
      <c r="C179" s="257" t="s">
        <v>191</v>
      </c>
      <c r="D179" s="258">
        <v>567</v>
      </c>
      <c r="E179" s="258">
        <v>5</v>
      </c>
      <c r="F179" s="258">
        <v>105</v>
      </c>
      <c r="G179" s="258">
        <v>41</v>
      </c>
      <c r="H179" s="258">
        <v>1</v>
      </c>
      <c r="I179" s="258">
        <v>0</v>
      </c>
      <c r="J179" s="258">
        <v>0</v>
      </c>
      <c r="K179" s="258">
        <v>1</v>
      </c>
      <c r="L179" s="259">
        <v>2</v>
      </c>
      <c r="M179" s="259" t="s">
        <v>529</v>
      </c>
      <c r="N179" s="259">
        <v>11</v>
      </c>
      <c r="O179" s="259" t="s">
        <v>529</v>
      </c>
      <c r="P179" s="259">
        <v>0</v>
      </c>
      <c r="Q179" s="259">
        <v>10</v>
      </c>
      <c r="R179" s="259">
        <v>1</v>
      </c>
      <c r="S179" s="259">
        <v>0</v>
      </c>
      <c r="T179" s="259">
        <v>11</v>
      </c>
      <c r="U179" s="259">
        <v>0</v>
      </c>
      <c r="V179" s="259">
        <v>0</v>
      </c>
      <c r="W179" s="259">
        <v>0</v>
      </c>
      <c r="X179" s="259">
        <v>0</v>
      </c>
      <c r="Y179" s="259">
        <v>0</v>
      </c>
      <c r="Z179" s="259">
        <v>2</v>
      </c>
      <c r="AA179" s="259">
        <v>4</v>
      </c>
      <c r="AB179" s="259">
        <v>0</v>
      </c>
      <c r="AC179" s="259">
        <v>4</v>
      </c>
      <c r="AD179" s="259">
        <v>2</v>
      </c>
      <c r="AE179" s="259">
        <v>0</v>
      </c>
      <c r="AF179" s="259">
        <v>1</v>
      </c>
      <c r="AG179" s="259">
        <v>0</v>
      </c>
      <c r="AH179" s="259">
        <v>0</v>
      </c>
      <c r="AI179" s="259">
        <v>0</v>
      </c>
      <c r="AJ179" s="259">
        <v>0</v>
      </c>
      <c r="AK179" s="259">
        <v>0</v>
      </c>
      <c r="AL179" s="259">
        <v>5</v>
      </c>
      <c r="AM179" s="259">
        <v>0</v>
      </c>
      <c r="AN179" s="259">
        <v>0</v>
      </c>
      <c r="AO179" s="259">
        <v>0</v>
      </c>
      <c r="AP179" s="259">
        <v>0</v>
      </c>
      <c r="AQ179" s="259">
        <v>34</v>
      </c>
      <c r="AR179" s="259">
        <v>8</v>
      </c>
      <c r="AS179" s="259">
        <v>10</v>
      </c>
      <c r="AT179" s="259">
        <v>12</v>
      </c>
      <c r="AU179" s="259">
        <v>5</v>
      </c>
      <c r="AV179" s="259">
        <v>42</v>
      </c>
      <c r="AW179" s="259">
        <v>18</v>
      </c>
      <c r="AX179" s="259">
        <v>0</v>
      </c>
      <c r="AY179" s="259">
        <v>0</v>
      </c>
      <c r="AZ179" s="259">
        <v>2</v>
      </c>
      <c r="BA179" s="259">
        <v>2</v>
      </c>
      <c r="BB179" s="259">
        <v>2</v>
      </c>
      <c r="BC179" s="259">
        <v>16</v>
      </c>
      <c r="BD179" s="259">
        <v>0</v>
      </c>
      <c r="BE179" s="259">
        <v>1</v>
      </c>
      <c r="BF179" s="259">
        <v>0</v>
      </c>
      <c r="BG179" s="259">
        <v>1</v>
      </c>
      <c r="BH179" s="259">
        <v>2</v>
      </c>
      <c r="BI179" s="259">
        <v>0</v>
      </c>
      <c r="BJ179" s="259">
        <v>1</v>
      </c>
      <c r="BK179" s="259">
        <v>1</v>
      </c>
      <c r="BL179" s="259">
        <v>0</v>
      </c>
      <c r="BM179" s="259">
        <v>9</v>
      </c>
      <c r="BN179" s="259">
        <v>5</v>
      </c>
      <c r="BO179" s="259">
        <v>1</v>
      </c>
      <c r="BP179" s="259">
        <v>16</v>
      </c>
      <c r="BQ179" s="259">
        <v>0</v>
      </c>
      <c r="BR179" s="259">
        <v>0</v>
      </c>
      <c r="BS179" s="259">
        <v>1</v>
      </c>
      <c r="BT179" s="259">
        <v>0</v>
      </c>
      <c r="BU179" s="259">
        <v>0</v>
      </c>
      <c r="BV179" s="259">
        <v>0</v>
      </c>
      <c r="BW179" s="259">
        <v>0</v>
      </c>
      <c r="BX179" s="259">
        <v>0</v>
      </c>
      <c r="BY179" s="259">
        <v>9</v>
      </c>
      <c r="BZ179" s="259">
        <v>1</v>
      </c>
      <c r="CA179" s="259">
        <v>3</v>
      </c>
      <c r="CB179" s="259">
        <v>0</v>
      </c>
      <c r="CC179" s="259">
        <v>16</v>
      </c>
      <c r="CD179" s="259">
        <v>2</v>
      </c>
      <c r="CE179" s="259">
        <v>4</v>
      </c>
      <c r="CF179" s="259">
        <v>2</v>
      </c>
      <c r="CG179" s="259">
        <v>0</v>
      </c>
      <c r="CH179" s="259">
        <v>0</v>
      </c>
      <c r="CI179" s="259">
        <v>6</v>
      </c>
      <c r="CJ179" s="259">
        <v>21</v>
      </c>
      <c r="CK179" s="259">
        <v>1</v>
      </c>
      <c r="CL179" s="259">
        <v>47</v>
      </c>
      <c r="CM179" s="259">
        <v>58</v>
      </c>
      <c r="CN179" s="259">
        <v>2</v>
      </c>
      <c r="CO179" s="259">
        <v>0</v>
      </c>
    </row>
    <row r="180" spans="1:93" ht="33.75" customHeight="1">
      <c r="A180" s="255" t="s">
        <v>202</v>
      </c>
      <c r="B180" s="255" t="s">
        <v>190</v>
      </c>
      <c r="C180" s="255" t="s">
        <v>191</v>
      </c>
      <c r="D180" s="256">
        <v>356</v>
      </c>
      <c r="E180" s="256">
        <v>1</v>
      </c>
      <c r="F180" s="256">
        <v>86</v>
      </c>
      <c r="G180" s="256">
        <v>26</v>
      </c>
      <c r="H180" s="256">
        <v>0</v>
      </c>
      <c r="I180" s="256">
        <v>0</v>
      </c>
      <c r="J180" s="256">
        <v>0</v>
      </c>
      <c r="K180" s="256">
        <v>0</v>
      </c>
      <c r="L180" s="260">
        <v>2</v>
      </c>
      <c r="M180" s="260" t="s">
        <v>529</v>
      </c>
      <c r="N180" s="260">
        <v>8</v>
      </c>
      <c r="O180" s="260" t="s">
        <v>529</v>
      </c>
      <c r="P180" s="260">
        <v>0</v>
      </c>
      <c r="Q180" s="260">
        <v>2</v>
      </c>
      <c r="R180" s="260">
        <v>1</v>
      </c>
      <c r="S180" s="260">
        <v>1</v>
      </c>
      <c r="T180" s="260">
        <v>17</v>
      </c>
      <c r="U180" s="260">
        <v>0</v>
      </c>
      <c r="V180" s="260">
        <v>0</v>
      </c>
      <c r="W180" s="260">
        <v>0</v>
      </c>
      <c r="X180" s="260">
        <v>0</v>
      </c>
      <c r="Y180" s="260">
        <v>0</v>
      </c>
      <c r="Z180" s="260">
        <v>3</v>
      </c>
      <c r="AA180" s="260">
        <v>0</v>
      </c>
      <c r="AB180" s="260">
        <v>0</v>
      </c>
      <c r="AC180" s="260">
        <v>5</v>
      </c>
      <c r="AD180" s="260">
        <v>0</v>
      </c>
      <c r="AE180" s="260">
        <v>0</v>
      </c>
      <c r="AF180" s="260">
        <v>0</v>
      </c>
      <c r="AG180" s="260">
        <v>0</v>
      </c>
      <c r="AH180" s="260">
        <v>0</v>
      </c>
      <c r="AI180" s="260">
        <v>2</v>
      </c>
      <c r="AJ180" s="260">
        <v>1</v>
      </c>
      <c r="AK180" s="260">
        <v>0</v>
      </c>
      <c r="AL180" s="260">
        <v>1</v>
      </c>
      <c r="AM180" s="260">
        <v>0</v>
      </c>
      <c r="AN180" s="260">
        <v>0</v>
      </c>
      <c r="AO180" s="260">
        <v>0</v>
      </c>
      <c r="AP180" s="260">
        <v>0</v>
      </c>
      <c r="AQ180" s="260">
        <v>15</v>
      </c>
      <c r="AR180" s="260">
        <v>6</v>
      </c>
      <c r="AS180" s="260">
        <v>6</v>
      </c>
      <c r="AT180" s="260">
        <v>4</v>
      </c>
      <c r="AU180" s="260">
        <v>3</v>
      </c>
      <c r="AV180" s="260">
        <v>17</v>
      </c>
      <c r="AW180" s="260">
        <v>11</v>
      </c>
      <c r="AX180" s="260">
        <v>0</v>
      </c>
      <c r="AY180" s="260">
        <v>0</v>
      </c>
      <c r="AZ180" s="260">
        <v>0</v>
      </c>
      <c r="BA180" s="260">
        <v>0</v>
      </c>
      <c r="BB180" s="260">
        <v>3</v>
      </c>
      <c r="BC180" s="260">
        <v>33</v>
      </c>
      <c r="BD180" s="260">
        <v>0</v>
      </c>
      <c r="BE180" s="260">
        <v>0</v>
      </c>
      <c r="BF180" s="260">
        <v>0</v>
      </c>
      <c r="BG180" s="260">
        <v>1</v>
      </c>
      <c r="BH180" s="260">
        <v>1</v>
      </c>
      <c r="BI180" s="260">
        <v>1</v>
      </c>
      <c r="BJ180" s="260">
        <v>1</v>
      </c>
      <c r="BK180" s="260">
        <v>0</v>
      </c>
      <c r="BL180" s="260">
        <v>0</v>
      </c>
      <c r="BM180" s="260">
        <v>8</v>
      </c>
      <c r="BN180" s="260">
        <v>0</v>
      </c>
      <c r="BO180" s="260">
        <v>1</v>
      </c>
      <c r="BP180" s="260">
        <v>4</v>
      </c>
      <c r="BQ180" s="260">
        <v>1</v>
      </c>
      <c r="BR180" s="260">
        <v>0</v>
      </c>
      <c r="BS180" s="260">
        <v>1</v>
      </c>
      <c r="BT180" s="260">
        <v>0</v>
      </c>
      <c r="BU180" s="260">
        <v>0</v>
      </c>
      <c r="BV180" s="260">
        <v>1</v>
      </c>
      <c r="BW180" s="260">
        <v>0</v>
      </c>
      <c r="BX180" s="260">
        <v>1</v>
      </c>
      <c r="BY180" s="260">
        <v>3</v>
      </c>
      <c r="BZ180" s="260">
        <v>0</v>
      </c>
      <c r="CA180" s="260">
        <v>4</v>
      </c>
      <c r="CB180" s="260">
        <v>1</v>
      </c>
      <c r="CC180" s="260">
        <v>10</v>
      </c>
      <c r="CD180" s="260">
        <v>2</v>
      </c>
      <c r="CE180" s="260">
        <v>1</v>
      </c>
      <c r="CF180" s="260">
        <v>1</v>
      </c>
      <c r="CG180" s="260">
        <v>0</v>
      </c>
      <c r="CH180" s="260">
        <v>0</v>
      </c>
      <c r="CI180" s="260">
        <v>7</v>
      </c>
      <c r="CJ180" s="260">
        <v>15</v>
      </c>
      <c r="CK180" s="260">
        <v>1</v>
      </c>
      <c r="CL180" s="260">
        <v>12</v>
      </c>
      <c r="CM180" s="260">
        <v>19</v>
      </c>
      <c r="CN180" s="260">
        <v>5</v>
      </c>
      <c r="CO180" s="260">
        <v>0</v>
      </c>
    </row>
    <row r="181" spans="1:93" ht="33.75" customHeight="1">
      <c r="A181" s="257" t="s">
        <v>203</v>
      </c>
      <c r="B181" s="257" t="s">
        <v>190</v>
      </c>
      <c r="C181" s="257" t="s">
        <v>191</v>
      </c>
      <c r="D181" s="258">
        <v>636</v>
      </c>
      <c r="E181" s="258">
        <v>3</v>
      </c>
      <c r="F181" s="258">
        <v>118</v>
      </c>
      <c r="G181" s="258">
        <v>36</v>
      </c>
      <c r="H181" s="258">
        <v>1</v>
      </c>
      <c r="I181" s="258">
        <v>0</v>
      </c>
      <c r="J181" s="258">
        <v>0</v>
      </c>
      <c r="K181" s="258">
        <v>0</v>
      </c>
      <c r="L181" s="259">
        <v>6</v>
      </c>
      <c r="M181" s="259" t="s">
        <v>529</v>
      </c>
      <c r="N181" s="259">
        <v>8</v>
      </c>
      <c r="O181" s="259" t="s">
        <v>529</v>
      </c>
      <c r="P181" s="259">
        <v>0</v>
      </c>
      <c r="Q181" s="259">
        <v>0</v>
      </c>
      <c r="R181" s="259">
        <v>2</v>
      </c>
      <c r="S181" s="259">
        <v>0</v>
      </c>
      <c r="T181" s="259">
        <v>19</v>
      </c>
      <c r="U181" s="259">
        <v>0</v>
      </c>
      <c r="V181" s="259">
        <v>0</v>
      </c>
      <c r="W181" s="259">
        <v>0</v>
      </c>
      <c r="X181" s="259">
        <v>1</v>
      </c>
      <c r="Y181" s="259">
        <v>0</v>
      </c>
      <c r="Z181" s="259">
        <v>0</v>
      </c>
      <c r="AA181" s="259">
        <v>0</v>
      </c>
      <c r="AB181" s="259">
        <v>0</v>
      </c>
      <c r="AC181" s="259">
        <v>6</v>
      </c>
      <c r="AD181" s="259">
        <v>0</v>
      </c>
      <c r="AE181" s="259">
        <v>0</v>
      </c>
      <c r="AF181" s="259">
        <v>4</v>
      </c>
      <c r="AG181" s="259">
        <v>0</v>
      </c>
      <c r="AH181" s="259">
        <v>0</v>
      </c>
      <c r="AI181" s="259">
        <v>2</v>
      </c>
      <c r="AJ181" s="259">
        <v>2</v>
      </c>
      <c r="AK181" s="259">
        <v>2</v>
      </c>
      <c r="AL181" s="259">
        <v>3</v>
      </c>
      <c r="AM181" s="259">
        <v>0</v>
      </c>
      <c r="AN181" s="259">
        <v>0</v>
      </c>
      <c r="AO181" s="259">
        <v>6</v>
      </c>
      <c r="AP181" s="259">
        <v>0</v>
      </c>
      <c r="AQ181" s="259">
        <v>43</v>
      </c>
      <c r="AR181" s="259">
        <v>11</v>
      </c>
      <c r="AS181" s="259">
        <v>9</v>
      </c>
      <c r="AT181" s="259">
        <v>22</v>
      </c>
      <c r="AU181" s="259">
        <v>14</v>
      </c>
      <c r="AV181" s="259">
        <v>47</v>
      </c>
      <c r="AW181" s="259">
        <v>25</v>
      </c>
      <c r="AX181" s="259">
        <v>0</v>
      </c>
      <c r="AY181" s="259">
        <v>0</v>
      </c>
      <c r="AZ181" s="259">
        <v>9</v>
      </c>
      <c r="BA181" s="259">
        <v>0</v>
      </c>
      <c r="BB181" s="259">
        <v>5</v>
      </c>
      <c r="BC181" s="259">
        <v>23</v>
      </c>
      <c r="BD181" s="259">
        <v>1</v>
      </c>
      <c r="BE181" s="259">
        <v>1</v>
      </c>
      <c r="BF181" s="259">
        <v>0</v>
      </c>
      <c r="BG181" s="259">
        <v>0</v>
      </c>
      <c r="BH181" s="259">
        <v>0</v>
      </c>
      <c r="BI181" s="259">
        <v>0</v>
      </c>
      <c r="BJ181" s="259">
        <v>2</v>
      </c>
      <c r="BK181" s="259">
        <v>1</v>
      </c>
      <c r="BL181" s="259">
        <v>2</v>
      </c>
      <c r="BM181" s="259">
        <v>12</v>
      </c>
      <c r="BN181" s="259">
        <v>4</v>
      </c>
      <c r="BO181" s="259">
        <v>0</v>
      </c>
      <c r="BP181" s="259">
        <v>9</v>
      </c>
      <c r="BQ181" s="259">
        <v>1</v>
      </c>
      <c r="BR181" s="259">
        <v>1</v>
      </c>
      <c r="BS181" s="259">
        <v>1</v>
      </c>
      <c r="BT181" s="259">
        <v>1</v>
      </c>
      <c r="BU181" s="259">
        <v>0</v>
      </c>
      <c r="BV181" s="259">
        <v>0</v>
      </c>
      <c r="BW181" s="259">
        <v>1</v>
      </c>
      <c r="BX181" s="259">
        <v>2</v>
      </c>
      <c r="BY181" s="259">
        <v>5</v>
      </c>
      <c r="BZ181" s="259">
        <v>1</v>
      </c>
      <c r="CA181" s="259">
        <v>5</v>
      </c>
      <c r="CB181" s="259">
        <v>6</v>
      </c>
      <c r="CC181" s="259">
        <v>17</v>
      </c>
      <c r="CD181" s="259">
        <v>5</v>
      </c>
      <c r="CE181" s="259">
        <v>1</v>
      </c>
      <c r="CF181" s="259">
        <v>1</v>
      </c>
      <c r="CG181" s="259">
        <v>1</v>
      </c>
      <c r="CH181" s="259">
        <v>0</v>
      </c>
      <c r="CI181" s="259">
        <v>14</v>
      </c>
      <c r="CJ181" s="259">
        <v>30</v>
      </c>
      <c r="CK181" s="259">
        <v>0</v>
      </c>
      <c r="CL181" s="259">
        <v>46</v>
      </c>
      <c r="CM181" s="259">
        <v>34</v>
      </c>
      <c r="CN181" s="259">
        <v>4</v>
      </c>
      <c r="CO181" s="259">
        <v>0</v>
      </c>
    </row>
    <row r="182" spans="1:93" ht="33.75" customHeight="1">
      <c r="A182" s="255" t="s">
        <v>204</v>
      </c>
      <c r="B182" s="255" t="s">
        <v>205</v>
      </c>
      <c r="C182" s="255" t="s">
        <v>206</v>
      </c>
      <c r="D182" s="256">
        <v>634</v>
      </c>
      <c r="E182" s="256">
        <v>8</v>
      </c>
      <c r="F182" s="256">
        <v>104</v>
      </c>
      <c r="G182" s="256">
        <v>51</v>
      </c>
      <c r="H182" s="256">
        <v>1</v>
      </c>
      <c r="I182" s="256">
        <v>0</v>
      </c>
      <c r="J182" s="256">
        <v>0</v>
      </c>
      <c r="K182" s="256">
        <v>0</v>
      </c>
      <c r="L182" s="260">
        <v>4</v>
      </c>
      <c r="M182" s="260" t="s">
        <v>529</v>
      </c>
      <c r="N182" s="260">
        <v>6</v>
      </c>
      <c r="O182" s="260" t="s">
        <v>529</v>
      </c>
      <c r="P182" s="260">
        <v>0</v>
      </c>
      <c r="Q182" s="260">
        <v>2</v>
      </c>
      <c r="R182" s="260">
        <v>1</v>
      </c>
      <c r="S182" s="260">
        <v>1</v>
      </c>
      <c r="T182" s="260">
        <v>17</v>
      </c>
      <c r="U182" s="260">
        <v>0</v>
      </c>
      <c r="V182" s="260">
        <v>0</v>
      </c>
      <c r="W182" s="260">
        <v>0</v>
      </c>
      <c r="X182" s="260">
        <v>1</v>
      </c>
      <c r="Y182" s="260">
        <v>0</v>
      </c>
      <c r="Z182" s="260">
        <v>0</v>
      </c>
      <c r="AA182" s="260">
        <v>2</v>
      </c>
      <c r="AB182" s="260">
        <v>0</v>
      </c>
      <c r="AC182" s="260">
        <v>6</v>
      </c>
      <c r="AD182" s="260">
        <v>0</v>
      </c>
      <c r="AE182" s="260">
        <v>1</v>
      </c>
      <c r="AF182" s="260">
        <v>3</v>
      </c>
      <c r="AG182" s="260">
        <v>0</v>
      </c>
      <c r="AH182" s="260">
        <v>0</v>
      </c>
      <c r="AI182" s="260">
        <v>0</v>
      </c>
      <c r="AJ182" s="260">
        <v>0</v>
      </c>
      <c r="AK182" s="260">
        <v>2</v>
      </c>
      <c r="AL182" s="260">
        <v>3</v>
      </c>
      <c r="AM182" s="260">
        <v>1</v>
      </c>
      <c r="AN182" s="260">
        <v>0</v>
      </c>
      <c r="AO182" s="260">
        <v>3</v>
      </c>
      <c r="AP182" s="260">
        <v>1</v>
      </c>
      <c r="AQ182" s="260">
        <v>44</v>
      </c>
      <c r="AR182" s="260">
        <v>7</v>
      </c>
      <c r="AS182" s="260">
        <v>13</v>
      </c>
      <c r="AT182" s="260">
        <v>18</v>
      </c>
      <c r="AU182" s="260">
        <v>9</v>
      </c>
      <c r="AV182" s="260">
        <v>55</v>
      </c>
      <c r="AW182" s="260">
        <v>18</v>
      </c>
      <c r="AX182" s="260">
        <v>0</v>
      </c>
      <c r="AY182" s="260">
        <v>0</v>
      </c>
      <c r="AZ182" s="260">
        <v>2</v>
      </c>
      <c r="BA182" s="260">
        <v>0</v>
      </c>
      <c r="BB182" s="260">
        <v>2</v>
      </c>
      <c r="BC182" s="260">
        <v>37</v>
      </c>
      <c r="BD182" s="260">
        <v>1</v>
      </c>
      <c r="BE182" s="260">
        <v>0</v>
      </c>
      <c r="BF182" s="260">
        <v>0</v>
      </c>
      <c r="BG182" s="260">
        <v>0</v>
      </c>
      <c r="BH182" s="260">
        <v>3</v>
      </c>
      <c r="BI182" s="260">
        <v>1</v>
      </c>
      <c r="BJ182" s="260">
        <v>1</v>
      </c>
      <c r="BK182" s="260">
        <v>0</v>
      </c>
      <c r="BL182" s="260">
        <v>0</v>
      </c>
      <c r="BM182" s="260">
        <v>22</v>
      </c>
      <c r="BN182" s="260">
        <v>2</v>
      </c>
      <c r="BO182" s="260">
        <v>2</v>
      </c>
      <c r="BP182" s="260">
        <v>11</v>
      </c>
      <c r="BQ182" s="260">
        <v>1</v>
      </c>
      <c r="BR182" s="260">
        <v>1</v>
      </c>
      <c r="BS182" s="260">
        <v>0</v>
      </c>
      <c r="BT182" s="260">
        <v>0</v>
      </c>
      <c r="BU182" s="260">
        <v>1</v>
      </c>
      <c r="BV182" s="260">
        <v>0</v>
      </c>
      <c r="BW182" s="260">
        <v>1</v>
      </c>
      <c r="BX182" s="260">
        <v>0</v>
      </c>
      <c r="BY182" s="260">
        <v>4</v>
      </c>
      <c r="BZ182" s="260">
        <v>1</v>
      </c>
      <c r="CA182" s="260">
        <v>5</v>
      </c>
      <c r="CB182" s="260">
        <v>1</v>
      </c>
      <c r="CC182" s="260">
        <v>20</v>
      </c>
      <c r="CD182" s="260">
        <v>1</v>
      </c>
      <c r="CE182" s="260">
        <v>2</v>
      </c>
      <c r="CF182" s="260">
        <v>2</v>
      </c>
      <c r="CG182" s="260">
        <v>0</v>
      </c>
      <c r="CH182" s="260">
        <v>0</v>
      </c>
      <c r="CI182" s="260">
        <v>17</v>
      </c>
      <c r="CJ182" s="260">
        <v>21</v>
      </c>
      <c r="CK182" s="260">
        <v>1</v>
      </c>
      <c r="CL182" s="260">
        <v>22</v>
      </c>
      <c r="CM182" s="260">
        <v>55</v>
      </c>
      <c r="CN182" s="260">
        <v>12</v>
      </c>
      <c r="CO182" s="260">
        <v>0</v>
      </c>
    </row>
    <row r="183" spans="1:93" ht="33.75" customHeight="1">
      <c r="A183" s="257" t="s">
        <v>207</v>
      </c>
      <c r="B183" s="257" t="s">
        <v>205</v>
      </c>
      <c r="C183" s="257" t="s">
        <v>206</v>
      </c>
      <c r="D183" s="258">
        <v>683</v>
      </c>
      <c r="E183" s="258">
        <v>2</v>
      </c>
      <c r="F183" s="258">
        <v>71</v>
      </c>
      <c r="G183" s="258">
        <v>59</v>
      </c>
      <c r="H183" s="258">
        <v>1</v>
      </c>
      <c r="I183" s="258">
        <v>0</v>
      </c>
      <c r="J183" s="258">
        <v>0</v>
      </c>
      <c r="K183" s="258">
        <v>0</v>
      </c>
      <c r="L183" s="259">
        <v>2</v>
      </c>
      <c r="M183" s="259" t="s">
        <v>529</v>
      </c>
      <c r="N183" s="259">
        <v>7</v>
      </c>
      <c r="O183" s="259" t="s">
        <v>529</v>
      </c>
      <c r="P183" s="259">
        <v>0</v>
      </c>
      <c r="Q183" s="259">
        <v>7</v>
      </c>
      <c r="R183" s="259">
        <v>0</v>
      </c>
      <c r="S183" s="259">
        <v>0</v>
      </c>
      <c r="T183" s="259">
        <v>21</v>
      </c>
      <c r="U183" s="259">
        <v>1</v>
      </c>
      <c r="V183" s="259">
        <v>0</v>
      </c>
      <c r="W183" s="259">
        <v>0</v>
      </c>
      <c r="X183" s="259">
        <v>0</v>
      </c>
      <c r="Y183" s="259">
        <v>0</v>
      </c>
      <c r="Z183" s="259">
        <v>5</v>
      </c>
      <c r="AA183" s="259">
        <v>2</v>
      </c>
      <c r="AB183" s="259">
        <v>0</v>
      </c>
      <c r="AC183" s="259">
        <v>13</v>
      </c>
      <c r="AD183" s="259">
        <v>0</v>
      </c>
      <c r="AE183" s="259">
        <v>1</v>
      </c>
      <c r="AF183" s="259">
        <v>0</v>
      </c>
      <c r="AG183" s="259">
        <v>1</v>
      </c>
      <c r="AH183" s="259">
        <v>0</v>
      </c>
      <c r="AI183" s="259">
        <v>3</v>
      </c>
      <c r="AJ183" s="259">
        <v>0</v>
      </c>
      <c r="AK183" s="259">
        <v>3</v>
      </c>
      <c r="AL183" s="259">
        <v>8</v>
      </c>
      <c r="AM183" s="259">
        <v>0</v>
      </c>
      <c r="AN183" s="259">
        <v>0</v>
      </c>
      <c r="AO183" s="259">
        <v>1</v>
      </c>
      <c r="AP183" s="259">
        <v>0</v>
      </c>
      <c r="AQ183" s="259">
        <v>43</v>
      </c>
      <c r="AR183" s="259">
        <v>20</v>
      </c>
      <c r="AS183" s="259">
        <v>11</v>
      </c>
      <c r="AT183" s="259">
        <v>33</v>
      </c>
      <c r="AU183" s="259">
        <v>5</v>
      </c>
      <c r="AV183" s="259">
        <v>48</v>
      </c>
      <c r="AW183" s="259">
        <v>37</v>
      </c>
      <c r="AX183" s="259">
        <v>0</v>
      </c>
      <c r="AY183" s="259">
        <v>0</v>
      </c>
      <c r="AZ183" s="259">
        <v>2</v>
      </c>
      <c r="BA183" s="259">
        <v>4</v>
      </c>
      <c r="BB183" s="259">
        <v>3</v>
      </c>
      <c r="BC183" s="259">
        <v>50</v>
      </c>
      <c r="BD183" s="259">
        <v>4</v>
      </c>
      <c r="BE183" s="259">
        <v>0</v>
      </c>
      <c r="BF183" s="259">
        <v>0</v>
      </c>
      <c r="BG183" s="259">
        <v>0</v>
      </c>
      <c r="BH183" s="259">
        <v>7</v>
      </c>
      <c r="BI183" s="259">
        <v>0</v>
      </c>
      <c r="BJ183" s="259">
        <v>3</v>
      </c>
      <c r="BK183" s="259">
        <v>0</v>
      </c>
      <c r="BL183" s="259">
        <v>1</v>
      </c>
      <c r="BM183" s="259">
        <v>20</v>
      </c>
      <c r="BN183" s="259">
        <v>4</v>
      </c>
      <c r="BO183" s="259">
        <v>2</v>
      </c>
      <c r="BP183" s="259">
        <v>15</v>
      </c>
      <c r="BQ183" s="259">
        <v>1</v>
      </c>
      <c r="BR183" s="259">
        <v>1</v>
      </c>
      <c r="BS183" s="259">
        <v>1</v>
      </c>
      <c r="BT183" s="259">
        <v>0</v>
      </c>
      <c r="BU183" s="259">
        <v>1</v>
      </c>
      <c r="BV183" s="259">
        <v>0</v>
      </c>
      <c r="BW183" s="259">
        <v>0</v>
      </c>
      <c r="BX183" s="259">
        <v>0</v>
      </c>
      <c r="BY183" s="259">
        <v>6</v>
      </c>
      <c r="BZ183" s="259">
        <v>0</v>
      </c>
      <c r="CA183" s="259">
        <v>7</v>
      </c>
      <c r="CB183" s="259">
        <v>3</v>
      </c>
      <c r="CC183" s="259">
        <v>14</v>
      </c>
      <c r="CD183" s="259">
        <v>7</v>
      </c>
      <c r="CE183" s="259">
        <v>4</v>
      </c>
      <c r="CF183" s="259">
        <v>3</v>
      </c>
      <c r="CG183" s="259">
        <v>0</v>
      </c>
      <c r="CH183" s="259">
        <v>0</v>
      </c>
      <c r="CI183" s="259">
        <v>13</v>
      </c>
      <c r="CJ183" s="259">
        <v>23</v>
      </c>
      <c r="CK183" s="259">
        <v>0</v>
      </c>
      <c r="CL183" s="259">
        <v>36</v>
      </c>
      <c r="CM183" s="259">
        <v>37</v>
      </c>
      <c r="CN183" s="259">
        <v>6</v>
      </c>
      <c r="CO183" s="259">
        <v>0</v>
      </c>
    </row>
    <row r="184" spans="1:93" ht="33.75" customHeight="1">
      <c r="A184" s="255" t="s">
        <v>208</v>
      </c>
      <c r="B184" s="255" t="s">
        <v>205</v>
      </c>
      <c r="C184" s="255" t="s">
        <v>206</v>
      </c>
      <c r="D184" s="256">
        <v>12201</v>
      </c>
      <c r="E184" s="256">
        <v>18</v>
      </c>
      <c r="F184" s="256">
        <v>141</v>
      </c>
      <c r="G184" s="256">
        <v>93</v>
      </c>
      <c r="H184" s="256">
        <v>8</v>
      </c>
      <c r="I184" s="256">
        <v>0</v>
      </c>
      <c r="J184" s="256">
        <v>1</v>
      </c>
      <c r="K184" s="256">
        <v>0</v>
      </c>
      <c r="L184" s="260">
        <v>8</v>
      </c>
      <c r="M184" s="260" t="s">
        <v>529</v>
      </c>
      <c r="N184" s="260">
        <v>63</v>
      </c>
      <c r="O184" s="260">
        <v>2</v>
      </c>
      <c r="P184" s="260">
        <v>0</v>
      </c>
      <c r="Q184" s="260">
        <v>50</v>
      </c>
      <c r="R184" s="260">
        <v>50</v>
      </c>
      <c r="S184" s="260">
        <v>1</v>
      </c>
      <c r="T184" s="260">
        <v>76</v>
      </c>
      <c r="U184" s="260">
        <v>12</v>
      </c>
      <c r="V184" s="260">
        <v>22</v>
      </c>
      <c r="W184" s="260">
        <v>1</v>
      </c>
      <c r="X184" s="260">
        <v>9</v>
      </c>
      <c r="Y184" s="260">
        <v>1</v>
      </c>
      <c r="Z184" s="260">
        <v>22</v>
      </c>
      <c r="AA184" s="260">
        <v>18</v>
      </c>
      <c r="AB184" s="260">
        <v>3</v>
      </c>
      <c r="AC184" s="260">
        <v>166</v>
      </c>
      <c r="AD184" s="260">
        <v>38</v>
      </c>
      <c r="AE184" s="260">
        <v>35</v>
      </c>
      <c r="AF184" s="260">
        <v>63</v>
      </c>
      <c r="AG184" s="260">
        <v>4</v>
      </c>
      <c r="AH184" s="260">
        <v>8</v>
      </c>
      <c r="AI184" s="260">
        <v>41</v>
      </c>
      <c r="AJ184" s="260">
        <v>41</v>
      </c>
      <c r="AK184" s="260">
        <v>72</v>
      </c>
      <c r="AL184" s="260">
        <v>69</v>
      </c>
      <c r="AM184" s="260">
        <v>4</v>
      </c>
      <c r="AN184" s="260">
        <v>3</v>
      </c>
      <c r="AO184" s="260">
        <v>24</v>
      </c>
      <c r="AP184" s="260">
        <v>3</v>
      </c>
      <c r="AQ184" s="260">
        <v>737</v>
      </c>
      <c r="AR184" s="260">
        <v>143</v>
      </c>
      <c r="AS184" s="260">
        <v>331</v>
      </c>
      <c r="AT184" s="260">
        <v>380</v>
      </c>
      <c r="AU184" s="260">
        <v>356</v>
      </c>
      <c r="AV184" s="260">
        <v>1332</v>
      </c>
      <c r="AW184" s="260">
        <v>344</v>
      </c>
      <c r="AX184" s="260">
        <v>8</v>
      </c>
      <c r="AY184" s="260">
        <v>8</v>
      </c>
      <c r="AZ184" s="260">
        <v>75</v>
      </c>
      <c r="BA184" s="260">
        <v>22</v>
      </c>
      <c r="BB184" s="260">
        <v>26</v>
      </c>
      <c r="BC184" s="260">
        <v>780</v>
      </c>
      <c r="BD184" s="260">
        <v>102</v>
      </c>
      <c r="BE184" s="260">
        <v>29</v>
      </c>
      <c r="BF184" s="260">
        <v>1</v>
      </c>
      <c r="BG184" s="260">
        <v>7</v>
      </c>
      <c r="BH184" s="260">
        <v>416</v>
      </c>
      <c r="BI184" s="260">
        <v>28</v>
      </c>
      <c r="BJ184" s="260">
        <v>24</v>
      </c>
      <c r="BK184" s="260">
        <v>19</v>
      </c>
      <c r="BL184" s="260">
        <v>31</v>
      </c>
      <c r="BM184" s="260">
        <v>297</v>
      </c>
      <c r="BN184" s="260">
        <v>120</v>
      </c>
      <c r="BO184" s="260">
        <v>224</v>
      </c>
      <c r="BP184" s="260">
        <v>705</v>
      </c>
      <c r="BQ184" s="260">
        <v>55</v>
      </c>
      <c r="BR184" s="260">
        <v>100</v>
      </c>
      <c r="BS184" s="260">
        <v>138</v>
      </c>
      <c r="BT184" s="260">
        <v>14</v>
      </c>
      <c r="BU184" s="260">
        <v>43</v>
      </c>
      <c r="BV184" s="260">
        <v>79</v>
      </c>
      <c r="BW184" s="260">
        <v>15</v>
      </c>
      <c r="BX184" s="260">
        <v>31</v>
      </c>
      <c r="BY184" s="260">
        <v>126</v>
      </c>
      <c r="BZ184" s="260">
        <v>89</v>
      </c>
      <c r="CA184" s="260">
        <v>91</v>
      </c>
      <c r="CB184" s="260">
        <v>237</v>
      </c>
      <c r="CC184" s="260">
        <v>485</v>
      </c>
      <c r="CD184" s="260">
        <v>54</v>
      </c>
      <c r="CE184" s="260">
        <v>151</v>
      </c>
      <c r="CF184" s="260">
        <v>76</v>
      </c>
      <c r="CG184" s="260">
        <v>3</v>
      </c>
      <c r="CH184" s="260">
        <v>2</v>
      </c>
      <c r="CI184" s="260">
        <v>401</v>
      </c>
      <c r="CJ184" s="260">
        <v>337</v>
      </c>
      <c r="CK184" s="260">
        <v>28</v>
      </c>
      <c r="CL184" s="260">
        <v>737</v>
      </c>
      <c r="CM184" s="260">
        <v>1091</v>
      </c>
      <c r="CN184" s="260">
        <v>103</v>
      </c>
      <c r="CO184" s="260">
        <v>0</v>
      </c>
    </row>
    <row r="185" spans="1:93" ht="33.75" customHeight="1">
      <c r="A185" s="257" t="s">
        <v>209</v>
      </c>
      <c r="B185" s="257" t="s">
        <v>205</v>
      </c>
      <c r="C185" s="257" t="s">
        <v>206</v>
      </c>
      <c r="D185" s="258">
        <v>2008</v>
      </c>
      <c r="E185" s="258">
        <v>3</v>
      </c>
      <c r="F185" s="258">
        <v>126</v>
      </c>
      <c r="G185" s="258">
        <v>60</v>
      </c>
      <c r="H185" s="258">
        <v>2</v>
      </c>
      <c r="I185" s="258">
        <v>0</v>
      </c>
      <c r="J185" s="258">
        <v>0</v>
      </c>
      <c r="K185" s="258">
        <v>0</v>
      </c>
      <c r="L185" s="259">
        <v>4</v>
      </c>
      <c r="M185" s="259" t="s">
        <v>529</v>
      </c>
      <c r="N185" s="259">
        <v>16</v>
      </c>
      <c r="O185" s="259" t="s">
        <v>529</v>
      </c>
      <c r="P185" s="259">
        <v>0</v>
      </c>
      <c r="Q185" s="259">
        <v>10</v>
      </c>
      <c r="R185" s="259">
        <v>7</v>
      </c>
      <c r="S185" s="259">
        <v>4</v>
      </c>
      <c r="T185" s="259">
        <v>10</v>
      </c>
      <c r="U185" s="259">
        <v>4</v>
      </c>
      <c r="V185" s="259">
        <v>2</v>
      </c>
      <c r="W185" s="259">
        <v>0</v>
      </c>
      <c r="X185" s="259">
        <v>5</v>
      </c>
      <c r="Y185" s="259">
        <v>0</v>
      </c>
      <c r="Z185" s="259">
        <v>4</v>
      </c>
      <c r="AA185" s="259">
        <v>2</v>
      </c>
      <c r="AB185" s="259">
        <v>0</v>
      </c>
      <c r="AC185" s="259">
        <v>42</v>
      </c>
      <c r="AD185" s="259">
        <v>2</v>
      </c>
      <c r="AE185" s="259">
        <v>4</v>
      </c>
      <c r="AF185" s="259">
        <v>8</v>
      </c>
      <c r="AG185" s="259">
        <v>3</v>
      </c>
      <c r="AH185" s="259">
        <v>2</v>
      </c>
      <c r="AI185" s="259">
        <v>1</v>
      </c>
      <c r="AJ185" s="259">
        <v>4</v>
      </c>
      <c r="AK185" s="259">
        <v>13</v>
      </c>
      <c r="AL185" s="259">
        <v>4</v>
      </c>
      <c r="AM185" s="259">
        <v>0</v>
      </c>
      <c r="AN185" s="259">
        <v>0</v>
      </c>
      <c r="AO185" s="259">
        <v>4</v>
      </c>
      <c r="AP185" s="259">
        <v>0</v>
      </c>
      <c r="AQ185" s="259">
        <v>140</v>
      </c>
      <c r="AR185" s="259">
        <v>28</v>
      </c>
      <c r="AS185" s="259">
        <v>81</v>
      </c>
      <c r="AT185" s="259">
        <v>65</v>
      </c>
      <c r="AU185" s="259">
        <v>36</v>
      </c>
      <c r="AV185" s="259">
        <v>228</v>
      </c>
      <c r="AW185" s="259">
        <v>96</v>
      </c>
      <c r="AX185" s="259">
        <v>2</v>
      </c>
      <c r="AY185" s="259">
        <v>3</v>
      </c>
      <c r="AZ185" s="259">
        <v>20</v>
      </c>
      <c r="BA185" s="259">
        <v>4</v>
      </c>
      <c r="BB185" s="259">
        <v>18</v>
      </c>
      <c r="BC185" s="259">
        <v>148</v>
      </c>
      <c r="BD185" s="259">
        <v>4</v>
      </c>
      <c r="BE185" s="259">
        <v>2</v>
      </c>
      <c r="BF185" s="259">
        <v>1</v>
      </c>
      <c r="BG185" s="259">
        <v>0</v>
      </c>
      <c r="BH185" s="259">
        <v>13</v>
      </c>
      <c r="BI185" s="259">
        <v>0</v>
      </c>
      <c r="BJ185" s="259">
        <v>6</v>
      </c>
      <c r="BK185" s="259">
        <v>3</v>
      </c>
      <c r="BL185" s="259">
        <v>3</v>
      </c>
      <c r="BM185" s="259">
        <v>52</v>
      </c>
      <c r="BN185" s="259">
        <v>11</v>
      </c>
      <c r="BO185" s="259">
        <v>9</v>
      </c>
      <c r="BP185" s="259">
        <v>54</v>
      </c>
      <c r="BQ185" s="259">
        <v>3</v>
      </c>
      <c r="BR185" s="259">
        <v>7</v>
      </c>
      <c r="BS185" s="259">
        <v>6</v>
      </c>
      <c r="BT185" s="259">
        <v>1</v>
      </c>
      <c r="BU185" s="259">
        <v>3</v>
      </c>
      <c r="BV185" s="259">
        <v>3</v>
      </c>
      <c r="BW185" s="259">
        <v>5</v>
      </c>
      <c r="BX185" s="259">
        <v>3</v>
      </c>
      <c r="BY185" s="259">
        <v>33</v>
      </c>
      <c r="BZ185" s="259">
        <v>6</v>
      </c>
      <c r="CA185" s="259">
        <v>21</v>
      </c>
      <c r="CB185" s="259">
        <v>26</v>
      </c>
      <c r="CC185" s="259">
        <v>58</v>
      </c>
      <c r="CD185" s="259">
        <v>9</v>
      </c>
      <c r="CE185" s="259">
        <v>19</v>
      </c>
      <c r="CF185" s="259">
        <v>6</v>
      </c>
      <c r="CG185" s="259">
        <v>0</v>
      </c>
      <c r="CH185" s="259">
        <v>0</v>
      </c>
      <c r="CI185" s="259">
        <v>65</v>
      </c>
      <c r="CJ185" s="259">
        <v>57</v>
      </c>
      <c r="CK185" s="259">
        <v>5</v>
      </c>
      <c r="CL185" s="259">
        <v>117</v>
      </c>
      <c r="CM185" s="259">
        <v>167</v>
      </c>
      <c r="CN185" s="259">
        <v>15</v>
      </c>
      <c r="CO185" s="259">
        <v>0</v>
      </c>
    </row>
    <row r="186" spans="1:93" ht="33.75" customHeight="1">
      <c r="A186" s="255" t="s">
        <v>210</v>
      </c>
      <c r="B186" s="255" t="s">
        <v>205</v>
      </c>
      <c r="C186" s="255" t="s">
        <v>206</v>
      </c>
      <c r="D186" s="256">
        <v>162</v>
      </c>
      <c r="E186" s="256">
        <v>0</v>
      </c>
      <c r="F186" s="256">
        <v>23</v>
      </c>
      <c r="G186" s="256">
        <v>17</v>
      </c>
      <c r="H186" s="256">
        <v>0</v>
      </c>
      <c r="I186" s="256">
        <v>0</v>
      </c>
      <c r="J186" s="256">
        <v>0</v>
      </c>
      <c r="K186" s="256">
        <v>0</v>
      </c>
      <c r="L186" s="260">
        <v>0</v>
      </c>
      <c r="M186" s="260" t="s">
        <v>529</v>
      </c>
      <c r="N186" s="260">
        <v>6</v>
      </c>
      <c r="O186" s="260" t="s">
        <v>529</v>
      </c>
      <c r="P186" s="260">
        <v>0</v>
      </c>
      <c r="Q186" s="260">
        <v>0</v>
      </c>
      <c r="R186" s="260">
        <v>0</v>
      </c>
      <c r="S186" s="260">
        <v>0</v>
      </c>
      <c r="T186" s="260">
        <v>4</v>
      </c>
      <c r="U186" s="260">
        <v>0</v>
      </c>
      <c r="V186" s="260">
        <v>0</v>
      </c>
      <c r="W186" s="260">
        <v>0</v>
      </c>
      <c r="X186" s="260">
        <v>0</v>
      </c>
      <c r="Y186" s="260">
        <v>0</v>
      </c>
      <c r="Z186" s="260">
        <v>0</v>
      </c>
      <c r="AA186" s="260">
        <v>2</v>
      </c>
      <c r="AB186" s="260">
        <v>0</v>
      </c>
      <c r="AC186" s="260">
        <v>4</v>
      </c>
      <c r="AD186" s="260">
        <v>0</v>
      </c>
      <c r="AE186" s="260">
        <v>1</v>
      </c>
      <c r="AF186" s="260">
        <v>1</v>
      </c>
      <c r="AG186" s="260">
        <v>0</v>
      </c>
      <c r="AH186" s="260">
        <v>0</v>
      </c>
      <c r="AI186" s="260">
        <v>0</v>
      </c>
      <c r="AJ186" s="260">
        <v>0</v>
      </c>
      <c r="AK186" s="260">
        <v>1</v>
      </c>
      <c r="AL186" s="260">
        <v>4</v>
      </c>
      <c r="AM186" s="260">
        <v>1</v>
      </c>
      <c r="AN186" s="260">
        <v>0</v>
      </c>
      <c r="AO186" s="260">
        <v>0</v>
      </c>
      <c r="AP186" s="260">
        <v>0</v>
      </c>
      <c r="AQ186" s="260">
        <v>10</v>
      </c>
      <c r="AR186" s="260">
        <v>2</v>
      </c>
      <c r="AS186" s="260">
        <v>3</v>
      </c>
      <c r="AT186" s="260">
        <v>9</v>
      </c>
      <c r="AU186" s="260">
        <v>0</v>
      </c>
      <c r="AV186" s="260">
        <v>12</v>
      </c>
      <c r="AW186" s="260">
        <v>4</v>
      </c>
      <c r="AX186" s="260">
        <v>0</v>
      </c>
      <c r="AY186" s="260">
        <v>0</v>
      </c>
      <c r="AZ186" s="260">
        <v>0</v>
      </c>
      <c r="BA186" s="260">
        <v>0</v>
      </c>
      <c r="BB186" s="260">
        <v>1</v>
      </c>
      <c r="BC186" s="260">
        <v>8</v>
      </c>
      <c r="BD186" s="260">
        <v>0</v>
      </c>
      <c r="BE186" s="260">
        <v>0</v>
      </c>
      <c r="BF186" s="260">
        <v>0</v>
      </c>
      <c r="BG186" s="260">
        <v>0</v>
      </c>
      <c r="BH186" s="260">
        <v>0</v>
      </c>
      <c r="BI186" s="260">
        <v>0</v>
      </c>
      <c r="BJ186" s="260">
        <v>1</v>
      </c>
      <c r="BK186" s="260">
        <v>0</v>
      </c>
      <c r="BL186" s="260">
        <v>0</v>
      </c>
      <c r="BM186" s="260">
        <v>2</v>
      </c>
      <c r="BN186" s="260">
        <v>1</v>
      </c>
      <c r="BO186" s="260">
        <v>0</v>
      </c>
      <c r="BP186" s="260">
        <v>3</v>
      </c>
      <c r="BQ186" s="260">
        <v>0</v>
      </c>
      <c r="BR186" s="260">
        <v>0</v>
      </c>
      <c r="BS186" s="260">
        <v>0</v>
      </c>
      <c r="BT186" s="260">
        <v>0</v>
      </c>
      <c r="BU186" s="260">
        <v>0</v>
      </c>
      <c r="BV186" s="260">
        <v>1</v>
      </c>
      <c r="BW186" s="260">
        <v>0</v>
      </c>
      <c r="BX186" s="260">
        <v>0</v>
      </c>
      <c r="BY186" s="260">
        <v>3</v>
      </c>
      <c r="BZ186" s="260">
        <v>1</v>
      </c>
      <c r="CA186" s="260">
        <v>1</v>
      </c>
      <c r="CB186" s="260">
        <v>0</v>
      </c>
      <c r="CC186" s="260">
        <v>4</v>
      </c>
      <c r="CD186" s="260">
        <v>3</v>
      </c>
      <c r="CE186" s="260">
        <v>0</v>
      </c>
      <c r="CF186" s="260">
        <v>0</v>
      </c>
      <c r="CG186" s="260">
        <v>0</v>
      </c>
      <c r="CH186" s="260">
        <v>0</v>
      </c>
      <c r="CI186" s="260">
        <v>7</v>
      </c>
      <c r="CJ186" s="260">
        <v>6</v>
      </c>
      <c r="CK186" s="260">
        <v>0</v>
      </c>
      <c r="CL186" s="260">
        <v>9</v>
      </c>
      <c r="CM186" s="260">
        <v>6</v>
      </c>
      <c r="CN186" s="260">
        <v>1</v>
      </c>
      <c r="CO186" s="260">
        <v>0</v>
      </c>
    </row>
    <row r="187" spans="1:93" ht="33.75" customHeight="1">
      <c r="A187" s="257" t="s">
        <v>211</v>
      </c>
      <c r="B187" s="257" t="s">
        <v>205</v>
      </c>
      <c r="C187" s="257" t="s">
        <v>206</v>
      </c>
      <c r="D187" s="258">
        <v>559</v>
      </c>
      <c r="E187" s="258">
        <v>5</v>
      </c>
      <c r="F187" s="258">
        <v>62</v>
      </c>
      <c r="G187" s="258">
        <v>45</v>
      </c>
      <c r="H187" s="258">
        <v>1</v>
      </c>
      <c r="I187" s="258">
        <v>0</v>
      </c>
      <c r="J187" s="258">
        <v>0</v>
      </c>
      <c r="K187" s="258">
        <v>0</v>
      </c>
      <c r="L187" s="259">
        <v>21</v>
      </c>
      <c r="M187" s="259">
        <v>1</v>
      </c>
      <c r="N187" s="259">
        <v>3</v>
      </c>
      <c r="O187" s="259" t="s">
        <v>529</v>
      </c>
      <c r="P187" s="259">
        <v>0</v>
      </c>
      <c r="Q187" s="259">
        <v>4</v>
      </c>
      <c r="R187" s="259">
        <v>2</v>
      </c>
      <c r="S187" s="259">
        <v>0</v>
      </c>
      <c r="T187" s="259">
        <v>20</v>
      </c>
      <c r="U187" s="259">
        <v>0</v>
      </c>
      <c r="V187" s="259">
        <v>0</v>
      </c>
      <c r="W187" s="259">
        <v>0</v>
      </c>
      <c r="X187" s="259">
        <v>0</v>
      </c>
      <c r="Y187" s="259">
        <v>0</v>
      </c>
      <c r="Z187" s="259">
        <v>7</v>
      </c>
      <c r="AA187" s="259">
        <v>1</v>
      </c>
      <c r="AB187" s="259">
        <v>0</v>
      </c>
      <c r="AC187" s="259">
        <v>15</v>
      </c>
      <c r="AD187" s="259">
        <v>1</v>
      </c>
      <c r="AE187" s="259">
        <v>0</v>
      </c>
      <c r="AF187" s="259">
        <v>2</v>
      </c>
      <c r="AG187" s="259">
        <v>0</v>
      </c>
      <c r="AH187" s="259">
        <v>2</v>
      </c>
      <c r="AI187" s="259">
        <v>3</v>
      </c>
      <c r="AJ187" s="259">
        <v>0</v>
      </c>
      <c r="AK187" s="259">
        <v>4</v>
      </c>
      <c r="AL187" s="259">
        <v>5</v>
      </c>
      <c r="AM187" s="259">
        <v>0</v>
      </c>
      <c r="AN187" s="259">
        <v>0</v>
      </c>
      <c r="AO187" s="259">
        <v>6</v>
      </c>
      <c r="AP187" s="259">
        <v>0</v>
      </c>
      <c r="AQ187" s="259">
        <v>35</v>
      </c>
      <c r="AR187" s="259">
        <v>6</v>
      </c>
      <c r="AS187" s="259">
        <v>11</v>
      </c>
      <c r="AT187" s="259">
        <v>20</v>
      </c>
      <c r="AU187" s="259">
        <v>5</v>
      </c>
      <c r="AV187" s="259">
        <v>51</v>
      </c>
      <c r="AW187" s="259">
        <v>27</v>
      </c>
      <c r="AX187" s="259">
        <v>0</v>
      </c>
      <c r="AY187" s="259">
        <v>0</v>
      </c>
      <c r="AZ187" s="259">
        <v>2</v>
      </c>
      <c r="BA187" s="259">
        <v>1</v>
      </c>
      <c r="BB187" s="259">
        <v>3</v>
      </c>
      <c r="BC187" s="259">
        <v>22</v>
      </c>
      <c r="BD187" s="259">
        <v>3</v>
      </c>
      <c r="BE187" s="259">
        <v>1</v>
      </c>
      <c r="BF187" s="259">
        <v>0</v>
      </c>
      <c r="BG187" s="259">
        <v>0</v>
      </c>
      <c r="BH187" s="259">
        <v>7</v>
      </c>
      <c r="BI187" s="259">
        <v>0</v>
      </c>
      <c r="BJ187" s="259">
        <v>1</v>
      </c>
      <c r="BK187" s="259">
        <v>0</v>
      </c>
      <c r="BL187" s="259">
        <v>2</v>
      </c>
      <c r="BM187" s="259">
        <v>7</v>
      </c>
      <c r="BN187" s="259">
        <v>3</v>
      </c>
      <c r="BO187" s="259">
        <v>0</v>
      </c>
      <c r="BP187" s="259">
        <v>16</v>
      </c>
      <c r="BQ187" s="259">
        <v>0</v>
      </c>
      <c r="BR187" s="259">
        <v>1</v>
      </c>
      <c r="BS187" s="259">
        <v>3</v>
      </c>
      <c r="BT187" s="259">
        <v>1</v>
      </c>
      <c r="BU187" s="259">
        <v>0</v>
      </c>
      <c r="BV187" s="259">
        <v>1</v>
      </c>
      <c r="BW187" s="259">
        <v>0</v>
      </c>
      <c r="BX187" s="259">
        <v>0</v>
      </c>
      <c r="BY187" s="259">
        <v>6</v>
      </c>
      <c r="BZ187" s="259">
        <v>0</v>
      </c>
      <c r="CA187" s="259">
        <v>5</v>
      </c>
      <c r="CB187" s="259">
        <v>4</v>
      </c>
      <c r="CC187" s="259">
        <v>10</v>
      </c>
      <c r="CD187" s="259">
        <v>3</v>
      </c>
      <c r="CE187" s="259">
        <v>1</v>
      </c>
      <c r="CF187" s="259">
        <v>0</v>
      </c>
      <c r="CG187" s="259">
        <v>0</v>
      </c>
      <c r="CH187" s="259">
        <v>0</v>
      </c>
      <c r="CI187" s="259">
        <v>9</v>
      </c>
      <c r="CJ187" s="259">
        <v>13</v>
      </c>
      <c r="CK187" s="259">
        <v>1</v>
      </c>
      <c r="CL187" s="259">
        <v>32</v>
      </c>
      <c r="CM187" s="259">
        <v>25</v>
      </c>
      <c r="CN187" s="259">
        <v>11</v>
      </c>
      <c r="CO187" s="259">
        <v>0</v>
      </c>
    </row>
    <row r="188" spans="1:93" ht="33.75" customHeight="1">
      <c r="A188" s="255" t="s">
        <v>212</v>
      </c>
      <c r="B188" s="255" t="s">
        <v>205</v>
      </c>
      <c r="C188" s="255" t="s">
        <v>206</v>
      </c>
      <c r="D188" s="256">
        <v>1297</v>
      </c>
      <c r="E188" s="256">
        <v>2</v>
      </c>
      <c r="F188" s="256">
        <v>80</v>
      </c>
      <c r="G188" s="256">
        <v>26</v>
      </c>
      <c r="H188" s="256">
        <v>1</v>
      </c>
      <c r="I188" s="256">
        <v>0</v>
      </c>
      <c r="J188" s="256">
        <v>0</v>
      </c>
      <c r="K188" s="256">
        <v>0</v>
      </c>
      <c r="L188" s="260">
        <v>1</v>
      </c>
      <c r="M188" s="260" t="s">
        <v>529</v>
      </c>
      <c r="N188" s="260">
        <v>11</v>
      </c>
      <c r="O188" s="260">
        <v>1</v>
      </c>
      <c r="P188" s="260">
        <v>0</v>
      </c>
      <c r="Q188" s="260">
        <v>5</v>
      </c>
      <c r="R188" s="260">
        <v>7</v>
      </c>
      <c r="S188" s="260">
        <v>0</v>
      </c>
      <c r="T188" s="260">
        <v>27</v>
      </c>
      <c r="U188" s="260">
        <v>0</v>
      </c>
      <c r="V188" s="260">
        <v>6</v>
      </c>
      <c r="W188" s="260">
        <v>0</v>
      </c>
      <c r="X188" s="260">
        <v>0</v>
      </c>
      <c r="Y188" s="260">
        <v>0</v>
      </c>
      <c r="Z188" s="260">
        <v>1</v>
      </c>
      <c r="AA188" s="260">
        <v>4</v>
      </c>
      <c r="AB188" s="260">
        <v>0</v>
      </c>
      <c r="AC188" s="260">
        <v>50</v>
      </c>
      <c r="AD188" s="260">
        <v>2</v>
      </c>
      <c r="AE188" s="260">
        <v>4</v>
      </c>
      <c r="AF188" s="260">
        <v>7</v>
      </c>
      <c r="AG188" s="260">
        <v>0</v>
      </c>
      <c r="AH188" s="260">
        <v>1</v>
      </c>
      <c r="AI188" s="260">
        <v>8</v>
      </c>
      <c r="AJ188" s="260">
        <v>3</v>
      </c>
      <c r="AK188" s="260">
        <v>4</v>
      </c>
      <c r="AL188" s="260">
        <v>12</v>
      </c>
      <c r="AM188" s="260">
        <v>2</v>
      </c>
      <c r="AN188" s="260">
        <v>0</v>
      </c>
      <c r="AO188" s="260">
        <v>0</v>
      </c>
      <c r="AP188" s="260">
        <v>0</v>
      </c>
      <c r="AQ188" s="260">
        <v>84</v>
      </c>
      <c r="AR188" s="260">
        <v>28</v>
      </c>
      <c r="AS188" s="260">
        <v>21</v>
      </c>
      <c r="AT188" s="260">
        <v>52</v>
      </c>
      <c r="AU188" s="260">
        <v>16</v>
      </c>
      <c r="AV188" s="260">
        <v>138</v>
      </c>
      <c r="AW188" s="260">
        <v>38</v>
      </c>
      <c r="AX188" s="260">
        <v>1</v>
      </c>
      <c r="AY188" s="260">
        <v>0</v>
      </c>
      <c r="AZ188" s="260">
        <v>10</v>
      </c>
      <c r="BA188" s="260">
        <v>5</v>
      </c>
      <c r="BB188" s="260">
        <v>9</v>
      </c>
      <c r="BC188" s="260">
        <v>74</v>
      </c>
      <c r="BD188" s="260">
        <v>14</v>
      </c>
      <c r="BE188" s="260">
        <v>0</v>
      </c>
      <c r="BF188" s="260">
        <v>0</v>
      </c>
      <c r="BG188" s="260">
        <v>1</v>
      </c>
      <c r="BH188" s="260">
        <v>10</v>
      </c>
      <c r="BI188" s="260">
        <v>0</v>
      </c>
      <c r="BJ188" s="260">
        <v>4</v>
      </c>
      <c r="BK188" s="260">
        <v>5</v>
      </c>
      <c r="BL188" s="260">
        <v>3</v>
      </c>
      <c r="BM188" s="260">
        <v>31</v>
      </c>
      <c r="BN188" s="260">
        <v>8</v>
      </c>
      <c r="BO188" s="260">
        <v>1</v>
      </c>
      <c r="BP188" s="260">
        <v>26</v>
      </c>
      <c r="BQ188" s="260">
        <v>0</v>
      </c>
      <c r="BR188" s="260">
        <v>5</v>
      </c>
      <c r="BS188" s="260">
        <v>3</v>
      </c>
      <c r="BT188" s="260">
        <v>0</v>
      </c>
      <c r="BU188" s="260">
        <v>0</v>
      </c>
      <c r="BV188" s="260">
        <v>2</v>
      </c>
      <c r="BW188" s="260">
        <v>3</v>
      </c>
      <c r="BX188" s="260">
        <v>0</v>
      </c>
      <c r="BY188" s="260">
        <v>9</v>
      </c>
      <c r="BZ188" s="260">
        <v>2</v>
      </c>
      <c r="CA188" s="260">
        <v>24</v>
      </c>
      <c r="CB188" s="260">
        <v>25</v>
      </c>
      <c r="CC188" s="260">
        <v>73</v>
      </c>
      <c r="CD188" s="260">
        <v>7</v>
      </c>
      <c r="CE188" s="260">
        <v>13</v>
      </c>
      <c r="CF188" s="260">
        <v>2</v>
      </c>
      <c r="CG188" s="260">
        <v>1</v>
      </c>
      <c r="CH188" s="260">
        <v>0</v>
      </c>
      <c r="CI188" s="260">
        <v>39</v>
      </c>
      <c r="CJ188" s="260">
        <v>37</v>
      </c>
      <c r="CK188" s="260">
        <v>1</v>
      </c>
      <c r="CL188" s="260">
        <v>69</v>
      </c>
      <c r="CM188" s="260">
        <v>122</v>
      </c>
      <c r="CN188" s="260">
        <v>16</v>
      </c>
      <c r="CO188" s="260">
        <v>0</v>
      </c>
    </row>
    <row r="189" spans="1:93" ht="33.75" customHeight="1">
      <c r="A189" s="257" t="s">
        <v>213</v>
      </c>
      <c r="B189" s="257" t="s">
        <v>205</v>
      </c>
      <c r="C189" s="257" t="s">
        <v>206</v>
      </c>
      <c r="D189" s="258">
        <v>250</v>
      </c>
      <c r="E189" s="258">
        <v>7</v>
      </c>
      <c r="F189" s="258">
        <v>28</v>
      </c>
      <c r="G189" s="258">
        <v>20</v>
      </c>
      <c r="H189" s="258">
        <v>3</v>
      </c>
      <c r="I189" s="258">
        <v>0</v>
      </c>
      <c r="J189" s="258">
        <v>0</v>
      </c>
      <c r="K189" s="258">
        <v>0</v>
      </c>
      <c r="L189" s="259">
        <v>1</v>
      </c>
      <c r="M189" s="259" t="s">
        <v>529</v>
      </c>
      <c r="N189" s="259">
        <v>2</v>
      </c>
      <c r="O189" s="259" t="s">
        <v>529</v>
      </c>
      <c r="P189" s="259">
        <v>0</v>
      </c>
      <c r="Q189" s="259">
        <v>0</v>
      </c>
      <c r="R189" s="259">
        <v>1</v>
      </c>
      <c r="S189" s="259">
        <v>1</v>
      </c>
      <c r="T189" s="259">
        <v>9</v>
      </c>
      <c r="U189" s="259">
        <v>0</v>
      </c>
      <c r="V189" s="259">
        <v>0</v>
      </c>
      <c r="W189" s="259">
        <v>0</v>
      </c>
      <c r="X189" s="259">
        <v>0</v>
      </c>
      <c r="Y189" s="259">
        <v>0</v>
      </c>
      <c r="Z189" s="259">
        <v>1</v>
      </c>
      <c r="AA189" s="259">
        <v>1</v>
      </c>
      <c r="AB189" s="259">
        <v>2</v>
      </c>
      <c r="AC189" s="259">
        <v>1</v>
      </c>
      <c r="AD189" s="259">
        <v>0</v>
      </c>
      <c r="AE189" s="259">
        <v>1</v>
      </c>
      <c r="AF189" s="259">
        <v>0</v>
      </c>
      <c r="AG189" s="259">
        <v>0</v>
      </c>
      <c r="AH189" s="259">
        <v>0</v>
      </c>
      <c r="AI189" s="259">
        <v>2</v>
      </c>
      <c r="AJ189" s="259">
        <v>0</v>
      </c>
      <c r="AK189" s="259">
        <v>1</v>
      </c>
      <c r="AL189" s="259">
        <v>0</v>
      </c>
      <c r="AM189" s="259">
        <v>0</v>
      </c>
      <c r="AN189" s="259">
        <v>0</v>
      </c>
      <c r="AO189" s="259">
        <v>0</v>
      </c>
      <c r="AP189" s="259">
        <v>0</v>
      </c>
      <c r="AQ189" s="259">
        <v>12</v>
      </c>
      <c r="AR189" s="259">
        <v>8</v>
      </c>
      <c r="AS189" s="259">
        <v>5</v>
      </c>
      <c r="AT189" s="259">
        <v>5</v>
      </c>
      <c r="AU189" s="259">
        <v>2</v>
      </c>
      <c r="AV189" s="259">
        <v>14</v>
      </c>
      <c r="AW189" s="259">
        <v>11</v>
      </c>
      <c r="AX189" s="259">
        <v>0</v>
      </c>
      <c r="AY189" s="259">
        <v>0</v>
      </c>
      <c r="AZ189" s="259">
        <v>2</v>
      </c>
      <c r="BA189" s="259">
        <v>0</v>
      </c>
      <c r="BB189" s="259">
        <v>2</v>
      </c>
      <c r="BC189" s="259">
        <v>12</v>
      </c>
      <c r="BD189" s="259">
        <v>1</v>
      </c>
      <c r="BE189" s="259">
        <v>0</v>
      </c>
      <c r="BF189" s="259">
        <v>0</v>
      </c>
      <c r="BG189" s="259">
        <v>0</v>
      </c>
      <c r="BH189" s="259">
        <v>1</v>
      </c>
      <c r="BI189" s="259">
        <v>0</v>
      </c>
      <c r="BJ189" s="259">
        <v>1</v>
      </c>
      <c r="BK189" s="259">
        <v>0</v>
      </c>
      <c r="BL189" s="259">
        <v>0</v>
      </c>
      <c r="BM189" s="259">
        <v>1</v>
      </c>
      <c r="BN189" s="259">
        <v>2</v>
      </c>
      <c r="BO189" s="259">
        <v>0</v>
      </c>
      <c r="BP189" s="259">
        <v>4</v>
      </c>
      <c r="BQ189" s="259">
        <v>0</v>
      </c>
      <c r="BR189" s="259">
        <v>1</v>
      </c>
      <c r="BS189" s="259">
        <v>0</v>
      </c>
      <c r="BT189" s="259">
        <v>0</v>
      </c>
      <c r="BU189" s="259">
        <v>0</v>
      </c>
      <c r="BV189" s="259">
        <v>1</v>
      </c>
      <c r="BW189" s="259">
        <v>0</v>
      </c>
      <c r="BX189" s="259">
        <v>1</v>
      </c>
      <c r="BY189" s="259">
        <v>1</v>
      </c>
      <c r="BZ189" s="259">
        <v>2</v>
      </c>
      <c r="CA189" s="259">
        <v>2</v>
      </c>
      <c r="CB189" s="259">
        <v>1</v>
      </c>
      <c r="CC189" s="259">
        <v>10</v>
      </c>
      <c r="CD189" s="259">
        <v>6</v>
      </c>
      <c r="CE189" s="259">
        <v>5</v>
      </c>
      <c r="CF189" s="259">
        <v>0</v>
      </c>
      <c r="CG189" s="259">
        <v>0</v>
      </c>
      <c r="CH189" s="259">
        <v>0</v>
      </c>
      <c r="CI189" s="259">
        <v>13</v>
      </c>
      <c r="CJ189" s="259">
        <v>14</v>
      </c>
      <c r="CK189" s="259">
        <v>0</v>
      </c>
      <c r="CL189" s="259">
        <v>14</v>
      </c>
      <c r="CM189" s="259">
        <v>14</v>
      </c>
      <c r="CN189" s="259">
        <v>1</v>
      </c>
      <c r="CO189" s="259">
        <v>0</v>
      </c>
    </row>
    <row r="190" spans="1:93" ht="33.75" customHeight="1">
      <c r="A190" s="255" t="s">
        <v>214</v>
      </c>
      <c r="B190" s="255" t="s">
        <v>205</v>
      </c>
      <c r="C190" s="255" t="s">
        <v>206</v>
      </c>
      <c r="D190" s="256">
        <v>248</v>
      </c>
      <c r="E190" s="256">
        <v>0</v>
      </c>
      <c r="F190" s="256">
        <v>40</v>
      </c>
      <c r="G190" s="256">
        <v>20</v>
      </c>
      <c r="H190" s="256">
        <v>2</v>
      </c>
      <c r="I190" s="256">
        <v>0</v>
      </c>
      <c r="J190" s="256">
        <v>0</v>
      </c>
      <c r="K190" s="256">
        <v>0</v>
      </c>
      <c r="L190" s="260">
        <v>3</v>
      </c>
      <c r="M190" s="260" t="s">
        <v>529</v>
      </c>
      <c r="N190" s="260">
        <v>3</v>
      </c>
      <c r="O190" s="260" t="s">
        <v>529</v>
      </c>
      <c r="P190" s="260">
        <v>0</v>
      </c>
      <c r="Q190" s="260">
        <v>5</v>
      </c>
      <c r="R190" s="260">
        <v>1</v>
      </c>
      <c r="S190" s="260">
        <v>0</v>
      </c>
      <c r="T190" s="260">
        <v>9</v>
      </c>
      <c r="U190" s="260">
        <v>0</v>
      </c>
      <c r="V190" s="260">
        <v>0</v>
      </c>
      <c r="W190" s="260">
        <v>0</v>
      </c>
      <c r="X190" s="260">
        <v>0</v>
      </c>
      <c r="Y190" s="260">
        <v>0</v>
      </c>
      <c r="Z190" s="260">
        <v>0</v>
      </c>
      <c r="AA190" s="260">
        <v>3</v>
      </c>
      <c r="AB190" s="260">
        <v>1</v>
      </c>
      <c r="AC190" s="260">
        <v>3</v>
      </c>
      <c r="AD190" s="260">
        <v>0</v>
      </c>
      <c r="AE190" s="260">
        <v>2</v>
      </c>
      <c r="AF190" s="260">
        <v>0</v>
      </c>
      <c r="AG190" s="260">
        <v>0</v>
      </c>
      <c r="AH190" s="260">
        <v>0</v>
      </c>
      <c r="AI190" s="260">
        <v>0</v>
      </c>
      <c r="AJ190" s="260">
        <v>0</v>
      </c>
      <c r="AK190" s="260">
        <v>1</v>
      </c>
      <c r="AL190" s="260">
        <v>5</v>
      </c>
      <c r="AM190" s="260">
        <v>1</v>
      </c>
      <c r="AN190" s="260">
        <v>0</v>
      </c>
      <c r="AO190" s="260">
        <v>2</v>
      </c>
      <c r="AP190" s="260">
        <v>0</v>
      </c>
      <c r="AQ190" s="260">
        <v>14</v>
      </c>
      <c r="AR190" s="260">
        <v>8</v>
      </c>
      <c r="AS190" s="260">
        <v>3</v>
      </c>
      <c r="AT190" s="260">
        <v>3</v>
      </c>
      <c r="AU190" s="260">
        <v>4</v>
      </c>
      <c r="AV190" s="260">
        <v>12</v>
      </c>
      <c r="AW190" s="260">
        <v>14</v>
      </c>
      <c r="AX190" s="260">
        <v>0</v>
      </c>
      <c r="AY190" s="260">
        <v>1</v>
      </c>
      <c r="AZ190" s="260">
        <v>2</v>
      </c>
      <c r="BA190" s="260">
        <v>1</v>
      </c>
      <c r="BB190" s="260">
        <v>2</v>
      </c>
      <c r="BC190" s="260">
        <v>13</v>
      </c>
      <c r="BD190" s="260">
        <v>0</v>
      </c>
      <c r="BE190" s="260">
        <v>0</v>
      </c>
      <c r="BF190" s="260">
        <v>0</v>
      </c>
      <c r="BG190" s="260">
        <v>0</v>
      </c>
      <c r="BH190" s="260">
        <v>0</v>
      </c>
      <c r="BI190" s="260">
        <v>0</v>
      </c>
      <c r="BJ190" s="260">
        <v>0</v>
      </c>
      <c r="BK190" s="260">
        <v>0</v>
      </c>
      <c r="BL190" s="260">
        <v>0</v>
      </c>
      <c r="BM190" s="260">
        <v>4</v>
      </c>
      <c r="BN190" s="260">
        <v>1</v>
      </c>
      <c r="BO190" s="260">
        <v>0</v>
      </c>
      <c r="BP190" s="260">
        <v>5</v>
      </c>
      <c r="BQ190" s="260">
        <v>0</v>
      </c>
      <c r="BR190" s="260">
        <v>0</v>
      </c>
      <c r="BS190" s="260">
        <v>1</v>
      </c>
      <c r="BT190" s="260">
        <v>0</v>
      </c>
      <c r="BU190" s="260">
        <v>0</v>
      </c>
      <c r="BV190" s="260">
        <v>0</v>
      </c>
      <c r="BW190" s="260">
        <v>0</v>
      </c>
      <c r="BX190" s="260">
        <v>0</v>
      </c>
      <c r="BY190" s="260">
        <v>3</v>
      </c>
      <c r="BZ190" s="260">
        <v>0</v>
      </c>
      <c r="CA190" s="260">
        <v>3</v>
      </c>
      <c r="CB190" s="260">
        <v>1</v>
      </c>
      <c r="CC190" s="260">
        <v>6</v>
      </c>
      <c r="CD190" s="260">
        <v>0</v>
      </c>
      <c r="CE190" s="260">
        <v>1</v>
      </c>
      <c r="CF190" s="260">
        <v>1</v>
      </c>
      <c r="CG190" s="260">
        <v>0</v>
      </c>
      <c r="CH190" s="260">
        <v>0</v>
      </c>
      <c r="CI190" s="260">
        <v>3</v>
      </c>
      <c r="CJ190" s="260">
        <v>10</v>
      </c>
      <c r="CK190" s="260">
        <v>0</v>
      </c>
      <c r="CL190" s="260">
        <v>3</v>
      </c>
      <c r="CM190" s="260">
        <v>24</v>
      </c>
      <c r="CN190" s="260">
        <v>4</v>
      </c>
      <c r="CO190" s="260">
        <v>0</v>
      </c>
    </row>
    <row r="191" spans="1:93" ht="33.75" customHeight="1">
      <c r="A191" s="257" t="s">
        <v>215</v>
      </c>
      <c r="B191" s="257" t="s">
        <v>205</v>
      </c>
      <c r="C191" s="257" t="s">
        <v>206</v>
      </c>
      <c r="D191" s="258">
        <v>245</v>
      </c>
      <c r="E191" s="258">
        <v>1</v>
      </c>
      <c r="F191" s="258">
        <v>29</v>
      </c>
      <c r="G191" s="258">
        <v>12</v>
      </c>
      <c r="H191" s="258">
        <v>2</v>
      </c>
      <c r="I191" s="258">
        <v>0</v>
      </c>
      <c r="J191" s="258">
        <v>0</v>
      </c>
      <c r="K191" s="258">
        <v>0</v>
      </c>
      <c r="L191" s="259">
        <v>1</v>
      </c>
      <c r="M191" s="259" t="s">
        <v>529</v>
      </c>
      <c r="N191" s="259">
        <v>4</v>
      </c>
      <c r="O191" s="259" t="s">
        <v>529</v>
      </c>
      <c r="P191" s="259">
        <v>0</v>
      </c>
      <c r="Q191" s="259">
        <v>5</v>
      </c>
      <c r="R191" s="259">
        <v>0</v>
      </c>
      <c r="S191" s="259">
        <v>0</v>
      </c>
      <c r="T191" s="259">
        <v>6</v>
      </c>
      <c r="U191" s="259">
        <v>0</v>
      </c>
      <c r="V191" s="259">
        <v>0</v>
      </c>
      <c r="W191" s="259">
        <v>0</v>
      </c>
      <c r="X191" s="259">
        <v>0</v>
      </c>
      <c r="Y191" s="259">
        <v>0</v>
      </c>
      <c r="Z191" s="259">
        <v>5</v>
      </c>
      <c r="AA191" s="259">
        <v>0</v>
      </c>
      <c r="AB191" s="259">
        <v>0</v>
      </c>
      <c r="AC191" s="259">
        <v>0</v>
      </c>
      <c r="AD191" s="259">
        <v>1</v>
      </c>
      <c r="AE191" s="259">
        <v>0</v>
      </c>
      <c r="AF191" s="259">
        <v>3</v>
      </c>
      <c r="AG191" s="259">
        <v>0</v>
      </c>
      <c r="AH191" s="259">
        <v>1</v>
      </c>
      <c r="AI191" s="259">
        <v>0</v>
      </c>
      <c r="AJ191" s="259">
        <v>1</v>
      </c>
      <c r="AK191" s="259">
        <v>3</v>
      </c>
      <c r="AL191" s="259">
        <v>0</v>
      </c>
      <c r="AM191" s="259">
        <v>0</v>
      </c>
      <c r="AN191" s="259">
        <v>0</v>
      </c>
      <c r="AO191" s="259">
        <v>0</v>
      </c>
      <c r="AP191" s="259">
        <v>0</v>
      </c>
      <c r="AQ191" s="259">
        <v>13</v>
      </c>
      <c r="AR191" s="259">
        <v>8</v>
      </c>
      <c r="AS191" s="259">
        <v>8</v>
      </c>
      <c r="AT191" s="259">
        <v>9</v>
      </c>
      <c r="AU191" s="259">
        <v>4</v>
      </c>
      <c r="AV191" s="259">
        <v>19</v>
      </c>
      <c r="AW191" s="259">
        <v>15</v>
      </c>
      <c r="AX191" s="259">
        <v>1</v>
      </c>
      <c r="AY191" s="259">
        <v>0</v>
      </c>
      <c r="AZ191" s="259">
        <v>1</v>
      </c>
      <c r="BA191" s="259">
        <v>1</v>
      </c>
      <c r="BB191" s="259">
        <v>1</v>
      </c>
      <c r="BC191" s="259">
        <v>10</v>
      </c>
      <c r="BD191" s="259">
        <v>0</v>
      </c>
      <c r="BE191" s="259">
        <v>1</v>
      </c>
      <c r="BF191" s="259">
        <v>0</v>
      </c>
      <c r="BG191" s="259">
        <v>0</v>
      </c>
      <c r="BH191" s="259">
        <v>0</v>
      </c>
      <c r="BI191" s="259">
        <v>0</v>
      </c>
      <c r="BJ191" s="259">
        <v>1</v>
      </c>
      <c r="BK191" s="259">
        <v>0</v>
      </c>
      <c r="BL191" s="259">
        <v>0</v>
      </c>
      <c r="BM191" s="259">
        <v>3</v>
      </c>
      <c r="BN191" s="259">
        <v>0</v>
      </c>
      <c r="BO191" s="259">
        <v>1</v>
      </c>
      <c r="BP191" s="259">
        <v>8</v>
      </c>
      <c r="BQ191" s="259">
        <v>1</v>
      </c>
      <c r="BR191" s="259">
        <v>0</v>
      </c>
      <c r="BS191" s="259">
        <v>0</v>
      </c>
      <c r="BT191" s="259">
        <v>0</v>
      </c>
      <c r="BU191" s="259">
        <v>0</v>
      </c>
      <c r="BV191" s="259">
        <v>0</v>
      </c>
      <c r="BW191" s="259">
        <v>2</v>
      </c>
      <c r="BX191" s="259">
        <v>0</v>
      </c>
      <c r="BY191" s="259">
        <v>2</v>
      </c>
      <c r="BZ191" s="259">
        <v>0</v>
      </c>
      <c r="CA191" s="259">
        <v>3</v>
      </c>
      <c r="CB191" s="259">
        <v>2</v>
      </c>
      <c r="CC191" s="259">
        <v>11</v>
      </c>
      <c r="CD191" s="259">
        <v>1</v>
      </c>
      <c r="CE191" s="259">
        <v>1</v>
      </c>
      <c r="CF191" s="259">
        <v>0</v>
      </c>
      <c r="CG191" s="259">
        <v>0</v>
      </c>
      <c r="CH191" s="259">
        <v>0</v>
      </c>
      <c r="CI191" s="259">
        <v>6</v>
      </c>
      <c r="CJ191" s="259">
        <v>11</v>
      </c>
      <c r="CK191" s="259">
        <v>0</v>
      </c>
      <c r="CL191" s="259">
        <v>9</v>
      </c>
      <c r="CM191" s="259">
        <v>15</v>
      </c>
      <c r="CN191" s="259">
        <v>3</v>
      </c>
      <c r="CO191" s="259">
        <v>0</v>
      </c>
    </row>
    <row r="192" spans="1:93" ht="33.75" customHeight="1">
      <c r="A192" s="255" t="s">
        <v>216</v>
      </c>
      <c r="B192" s="255" t="s">
        <v>205</v>
      </c>
      <c r="C192" s="255" t="s">
        <v>206</v>
      </c>
      <c r="D192" s="256">
        <v>224</v>
      </c>
      <c r="E192" s="256">
        <v>1</v>
      </c>
      <c r="F192" s="256">
        <v>30</v>
      </c>
      <c r="G192" s="256">
        <v>14</v>
      </c>
      <c r="H192" s="256">
        <v>0</v>
      </c>
      <c r="I192" s="256">
        <v>0</v>
      </c>
      <c r="J192" s="256">
        <v>0</v>
      </c>
      <c r="K192" s="256">
        <v>0</v>
      </c>
      <c r="L192" s="260">
        <v>5</v>
      </c>
      <c r="M192" s="260" t="s">
        <v>529</v>
      </c>
      <c r="N192" s="260">
        <v>2</v>
      </c>
      <c r="O192" s="260" t="s">
        <v>529</v>
      </c>
      <c r="P192" s="260">
        <v>0</v>
      </c>
      <c r="Q192" s="260">
        <v>1</v>
      </c>
      <c r="R192" s="260">
        <v>2</v>
      </c>
      <c r="S192" s="260">
        <v>0</v>
      </c>
      <c r="T192" s="260">
        <v>5</v>
      </c>
      <c r="U192" s="260">
        <v>0</v>
      </c>
      <c r="V192" s="260">
        <v>0</v>
      </c>
      <c r="W192" s="260">
        <v>2</v>
      </c>
      <c r="X192" s="260">
        <v>0</v>
      </c>
      <c r="Y192" s="260">
        <v>0</v>
      </c>
      <c r="Z192" s="260">
        <v>0</v>
      </c>
      <c r="AA192" s="260">
        <v>2</v>
      </c>
      <c r="AB192" s="260">
        <v>0</v>
      </c>
      <c r="AC192" s="260">
        <v>6</v>
      </c>
      <c r="AD192" s="260">
        <v>0</v>
      </c>
      <c r="AE192" s="260">
        <v>0</v>
      </c>
      <c r="AF192" s="260">
        <v>1</v>
      </c>
      <c r="AG192" s="260">
        <v>0</v>
      </c>
      <c r="AH192" s="260">
        <v>0</v>
      </c>
      <c r="AI192" s="260">
        <v>1</v>
      </c>
      <c r="AJ192" s="260">
        <v>0</v>
      </c>
      <c r="AK192" s="260">
        <v>1</v>
      </c>
      <c r="AL192" s="260">
        <v>1</v>
      </c>
      <c r="AM192" s="260">
        <v>0</v>
      </c>
      <c r="AN192" s="260">
        <v>0</v>
      </c>
      <c r="AO192" s="260">
        <v>2</v>
      </c>
      <c r="AP192" s="260">
        <v>1</v>
      </c>
      <c r="AQ192" s="260">
        <v>14</v>
      </c>
      <c r="AR192" s="260">
        <v>6</v>
      </c>
      <c r="AS192" s="260">
        <v>1</v>
      </c>
      <c r="AT192" s="260">
        <v>5</v>
      </c>
      <c r="AU192" s="260">
        <v>3</v>
      </c>
      <c r="AV192" s="260">
        <v>36</v>
      </c>
      <c r="AW192" s="260">
        <v>11</v>
      </c>
      <c r="AX192" s="260">
        <v>0</v>
      </c>
      <c r="AY192" s="260">
        <v>0</v>
      </c>
      <c r="AZ192" s="260">
        <v>2</v>
      </c>
      <c r="BA192" s="260">
        <v>0</v>
      </c>
      <c r="BB192" s="260">
        <v>1</v>
      </c>
      <c r="BC192" s="260">
        <v>16</v>
      </c>
      <c r="BD192" s="260">
        <v>0</v>
      </c>
      <c r="BE192" s="260">
        <v>0</v>
      </c>
      <c r="BF192" s="260">
        <v>0</v>
      </c>
      <c r="BG192" s="260">
        <v>0</v>
      </c>
      <c r="BH192" s="260">
        <v>0</v>
      </c>
      <c r="BI192" s="260">
        <v>0</v>
      </c>
      <c r="BJ192" s="260">
        <v>1</v>
      </c>
      <c r="BK192" s="260">
        <v>0</v>
      </c>
      <c r="BL192" s="260">
        <v>0</v>
      </c>
      <c r="BM192" s="260">
        <v>4</v>
      </c>
      <c r="BN192" s="260">
        <v>1</v>
      </c>
      <c r="BO192" s="260">
        <v>0</v>
      </c>
      <c r="BP192" s="260">
        <v>4</v>
      </c>
      <c r="BQ192" s="260">
        <v>0</v>
      </c>
      <c r="BR192" s="260">
        <v>1</v>
      </c>
      <c r="BS192" s="260">
        <v>0</v>
      </c>
      <c r="BT192" s="260">
        <v>0</v>
      </c>
      <c r="BU192" s="260">
        <v>0</v>
      </c>
      <c r="BV192" s="260">
        <v>0</v>
      </c>
      <c r="BW192" s="260">
        <v>0</v>
      </c>
      <c r="BX192" s="260">
        <v>0</v>
      </c>
      <c r="BY192" s="260">
        <v>1</v>
      </c>
      <c r="BZ192" s="260">
        <v>0</v>
      </c>
      <c r="CA192" s="260">
        <v>1</v>
      </c>
      <c r="CB192" s="260">
        <v>1</v>
      </c>
      <c r="CC192" s="260">
        <v>7</v>
      </c>
      <c r="CD192" s="260">
        <v>1</v>
      </c>
      <c r="CE192" s="260">
        <v>1</v>
      </c>
      <c r="CF192" s="260">
        <v>0</v>
      </c>
      <c r="CG192" s="260">
        <v>0</v>
      </c>
      <c r="CH192" s="260">
        <v>0</v>
      </c>
      <c r="CI192" s="260">
        <v>4</v>
      </c>
      <c r="CJ192" s="260">
        <v>7</v>
      </c>
      <c r="CK192" s="260">
        <v>0</v>
      </c>
      <c r="CL192" s="260">
        <v>8</v>
      </c>
      <c r="CM192" s="260">
        <v>7</v>
      </c>
      <c r="CN192" s="260">
        <v>3</v>
      </c>
      <c r="CO192" s="260">
        <v>0</v>
      </c>
    </row>
    <row r="193" spans="1:93" ht="33.75" customHeight="1">
      <c r="A193" s="257" t="s">
        <v>217</v>
      </c>
      <c r="B193" s="257" t="s">
        <v>205</v>
      </c>
      <c r="C193" s="257" t="s">
        <v>206</v>
      </c>
      <c r="D193" s="258">
        <v>1672</v>
      </c>
      <c r="E193" s="258">
        <v>3</v>
      </c>
      <c r="F193" s="258">
        <v>127</v>
      </c>
      <c r="G193" s="258">
        <v>22</v>
      </c>
      <c r="H193" s="258">
        <v>5</v>
      </c>
      <c r="I193" s="258">
        <v>0</v>
      </c>
      <c r="J193" s="258">
        <v>0</v>
      </c>
      <c r="K193" s="258">
        <v>1</v>
      </c>
      <c r="L193" s="259">
        <v>4</v>
      </c>
      <c r="M193" s="259" t="s">
        <v>529</v>
      </c>
      <c r="N193" s="259">
        <v>10</v>
      </c>
      <c r="O193" s="259" t="s">
        <v>529</v>
      </c>
      <c r="P193" s="259">
        <v>0</v>
      </c>
      <c r="Q193" s="259">
        <v>5</v>
      </c>
      <c r="R193" s="259">
        <v>7</v>
      </c>
      <c r="S193" s="259">
        <v>0</v>
      </c>
      <c r="T193" s="259">
        <v>33</v>
      </c>
      <c r="U193" s="259">
        <v>1</v>
      </c>
      <c r="V193" s="259">
        <v>4</v>
      </c>
      <c r="W193" s="259">
        <v>0</v>
      </c>
      <c r="X193" s="259">
        <v>4</v>
      </c>
      <c r="Y193" s="259">
        <v>0</v>
      </c>
      <c r="Z193" s="259">
        <v>4</v>
      </c>
      <c r="AA193" s="259">
        <v>10</v>
      </c>
      <c r="AB193" s="259">
        <v>0</v>
      </c>
      <c r="AC193" s="259">
        <v>40</v>
      </c>
      <c r="AD193" s="259">
        <v>0</v>
      </c>
      <c r="AE193" s="259">
        <v>3</v>
      </c>
      <c r="AF193" s="259">
        <v>12</v>
      </c>
      <c r="AG193" s="259">
        <v>6</v>
      </c>
      <c r="AH193" s="259">
        <v>3</v>
      </c>
      <c r="AI193" s="259">
        <v>1</v>
      </c>
      <c r="AJ193" s="259">
        <v>2</v>
      </c>
      <c r="AK193" s="259">
        <v>21</v>
      </c>
      <c r="AL193" s="259">
        <v>12</v>
      </c>
      <c r="AM193" s="259">
        <v>3</v>
      </c>
      <c r="AN193" s="259">
        <v>1</v>
      </c>
      <c r="AO193" s="259">
        <v>8</v>
      </c>
      <c r="AP193" s="259">
        <v>0</v>
      </c>
      <c r="AQ193" s="259">
        <v>143</v>
      </c>
      <c r="AR193" s="259">
        <v>24</v>
      </c>
      <c r="AS193" s="259">
        <v>61</v>
      </c>
      <c r="AT193" s="259">
        <v>70</v>
      </c>
      <c r="AU193" s="259">
        <v>11</v>
      </c>
      <c r="AV193" s="259">
        <v>112</v>
      </c>
      <c r="AW193" s="259">
        <v>65</v>
      </c>
      <c r="AX193" s="259">
        <v>1</v>
      </c>
      <c r="AY193" s="259">
        <v>0</v>
      </c>
      <c r="AZ193" s="259">
        <v>10</v>
      </c>
      <c r="BA193" s="259">
        <v>1</v>
      </c>
      <c r="BB193" s="259">
        <v>3</v>
      </c>
      <c r="BC193" s="259">
        <v>89</v>
      </c>
      <c r="BD193" s="259">
        <v>2</v>
      </c>
      <c r="BE193" s="259">
        <v>0</v>
      </c>
      <c r="BF193" s="259">
        <v>0</v>
      </c>
      <c r="BG193" s="259">
        <v>0</v>
      </c>
      <c r="BH193" s="259">
        <v>11</v>
      </c>
      <c r="BI193" s="259">
        <v>0</v>
      </c>
      <c r="BJ193" s="259">
        <v>3</v>
      </c>
      <c r="BK193" s="259">
        <v>1</v>
      </c>
      <c r="BL193" s="259">
        <v>2</v>
      </c>
      <c r="BM193" s="259">
        <v>23</v>
      </c>
      <c r="BN193" s="259">
        <v>10</v>
      </c>
      <c r="BO193" s="259">
        <v>7</v>
      </c>
      <c r="BP193" s="259">
        <v>36</v>
      </c>
      <c r="BQ193" s="259">
        <v>3</v>
      </c>
      <c r="BR193" s="259">
        <v>3</v>
      </c>
      <c r="BS193" s="259">
        <v>10</v>
      </c>
      <c r="BT193" s="259">
        <v>2</v>
      </c>
      <c r="BU193" s="259">
        <v>6</v>
      </c>
      <c r="BV193" s="259">
        <v>1</v>
      </c>
      <c r="BW193" s="259">
        <v>2</v>
      </c>
      <c r="BX193" s="259">
        <v>3</v>
      </c>
      <c r="BY193" s="259">
        <v>18</v>
      </c>
      <c r="BZ193" s="259">
        <v>1</v>
      </c>
      <c r="CA193" s="259">
        <v>10</v>
      </c>
      <c r="CB193" s="259">
        <v>16</v>
      </c>
      <c r="CC193" s="259">
        <v>58</v>
      </c>
      <c r="CD193" s="259">
        <v>14</v>
      </c>
      <c r="CE193" s="259">
        <v>32</v>
      </c>
      <c r="CF193" s="259">
        <v>0</v>
      </c>
      <c r="CG193" s="259">
        <v>0</v>
      </c>
      <c r="CH193" s="259">
        <v>0</v>
      </c>
      <c r="CI193" s="259">
        <v>31</v>
      </c>
      <c r="CJ193" s="259">
        <v>26</v>
      </c>
      <c r="CK193" s="259">
        <v>2</v>
      </c>
      <c r="CL193" s="259">
        <v>159</v>
      </c>
      <c r="CM193" s="259">
        <v>196</v>
      </c>
      <c r="CN193" s="259">
        <v>42</v>
      </c>
      <c r="CO193" s="259">
        <v>0</v>
      </c>
    </row>
    <row r="194" spans="1:93" ht="33.75" customHeight="1">
      <c r="A194" s="255" t="s">
        <v>218</v>
      </c>
      <c r="B194" s="255" t="s">
        <v>205</v>
      </c>
      <c r="C194" s="255" t="s">
        <v>206</v>
      </c>
      <c r="D194" s="256">
        <v>99</v>
      </c>
      <c r="E194" s="256">
        <v>0</v>
      </c>
      <c r="F194" s="256">
        <v>11</v>
      </c>
      <c r="G194" s="256">
        <v>21</v>
      </c>
      <c r="H194" s="256">
        <v>2</v>
      </c>
      <c r="I194" s="256">
        <v>0</v>
      </c>
      <c r="J194" s="256">
        <v>0</v>
      </c>
      <c r="K194" s="256">
        <v>0</v>
      </c>
      <c r="L194" s="260">
        <v>0</v>
      </c>
      <c r="M194" s="260" t="s">
        <v>529</v>
      </c>
      <c r="N194" s="260">
        <v>0</v>
      </c>
      <c r="O194" s="260" t="s">
        <v>529</v>
      </c>
      <c r="P194" s="260">
        <v>0</v>
      </c>
      <c r="Q194" s="260">
        <v>0</v>
      </c>
      <c r="R194" s="260">
        <v>0</v>
      </c>
      <c r="S194" s="260">
        <v>0</v>
      </c>
      <c r="T194" s="260">
        <v>3</v>
      </c>
      <c r="U194" s="260">
        <v>0</v>
      </c>
      <c r="V194" s="260">
        <v>0</v>
      </c>
      <c r="W194" s="260">
        <v>0</v>
      </c>
      <c r="X194" s="260">
        <v>0</v>
      </c>
      <c r="Y194" s="260">
        <v>0</v>
      </c>
      <c r="Z194" s="260">
        <v>0</v>
      </c>
      <c r="AA194" s="260">
        <v>0</v>
      </c>
      <c r="AB194" s="260">
        <v>0</v>
      </c>
      <c r="AC194" s="260">
        <v>0</v>
      </c>
      <c r="AD194" s="260">
        <v>0</v>
      </c>
      <c r="AE194" s="260">
        <v>0</v>
      </c>
      <c r="AF194" s="260">
        <v>0</v>
      </c>
      <c r="AG194" s="260">
        <v>1</v>
      </c>
      <c r="AH194" s="260">
        <v>0</v>
      </c>
      <c r="AI194" s="260">
        <v>0</v>
      </c>
      <c r="AJ194" s="260">
        <v>0</v>
      </c>
      <c r="AK194" s="260">
        <v>0</v>
      </c>
      <c r="AL194" s="260">
        <v>1</v>
      </c>
      <c r="AM194" s="260">
        <v>0</v>
      </c>
      <c r="AN194" s="260">
        <v>0</v>
      </c>
      <c r="AO194" s="260">
        <v>0</v>
      </c>
      <c r="AP194" s="260">
        <v>0</v>
      </c>
      <c r="AQ194" s="260">
        <v>6</v>
      </c>
      <c r="AR194" s="260">
        <v>5</v>
      </c>
      <c r="AS194" s="260">
        <v>1</v>
      </c>
      <c r="AT194" s="260">
        <v>1</v>
      </c>
      <c r="AU194" s="260">
        <v>1</v>
      </c>
      <c r="AV194" s="260">
        <v>3</v>
      </c>
      <c r="AW194" s="260">
        <v>7</v>
      </c>
      <c r="AX194" s="260">
        <v>0</v>
      </c>
      <c r="AY194" s="260">
        <v>0</v>
      </c>
      <c r="AZ194" s="260">
        <v>0</v>
      </c>
      <c r="BA194" s="260">
        <v>1</v>
      </c>
      <c r="BB194" s="260">
        <v>0</v>
      </c>
      <c r="BC194" s="260">
        <v>9</v>
      </c>
      <c r="BD194" s="260">
        <v>0</v>
      </c>
      <c r="BE194" s="260">
        <v>0</v>
      </c>
      <c r="BF194" s="260">
        <v>0</v>
      </c>
      <c r="BG194" s="260">
        <v>0</v>
      </c>
      <c r="BH194" s="260">
        <v>1</v>
      </c>
      <c r="BI194" s="260">
        <v>0</v>
      </c>
      <c r="BJ194" s="260">
        <v>1</v>
      </c>
      <c r="BK194" s="260">
        <v>0</v>
      </c>
      <c r="BL194" s="260">
        <v>0</v>
      </c>
      <c r="BM194" s="260">
        <v>1</v>
      </c>
      <c r="BN194" s="260">
        <v>1</v>
      </c>
      <c r="BO194" s="260">
        <v>0</v>
      </c>
      <c r="BP194" s="260">
        <v>0</v>
      </c>
      <c r="BQ194" s="260">
        <v>0</v>
      </c>
      <c r="BR194" s="260">
        <v>0</v>
      </c>
      <c r="BS194" s="260">
        <v>0</v>
      </c>
      <c r="BT194" s="260">
        <v>0</v>
      </c>
      <c r="BU194" s="260">
        <v>0</v>
      </c>
      <c r="BV194" s="260">
        <v>0</v>
      </c>
      <c r="BW194" s="260">
        <v>0</v>
      </c>
      <c r="BX194" s="260">
        <v>0</v>
      </c>
      <c r="BY194" s="260">
        <v>2</v>
      </c>
      <c r="BZ194" s="260">
        <v>0</v>
      </c>
      <c r="CA194" s="260">
        <v>1</v>
      </c>
      <c r="CB194" s="260">
        <v>0</v>
      </c>
      <c r="CC194" s="260">
        <v>1</v>
      </c>
      <c r="CD194" s="260">
        <v>0</v>
      </c>
      <c r="CE194" s="260">
        <v>0</v>
      </c>
      <c r="CF194" s="260">
        <v>0</v>
      </c>
      <c r="CG194" s="260">
        <v>0</v>
      </c>
      <c r="CH194" s="260">
        <v>0</v>
      </c>
      <c r="CI194" s="260">
        <v>0</v>
      </c>
      <c r="CJ194" s="260">
        <v>4</v>
      </c>
      <c r="CK194" s="260">
        <v>2</v>
      </c>
      <c r="CL194" s="260">
        <v>4</v>
      </c>
      <c r="CM194" s="260">
        <v>6</v>
      </c>
      <c r="CN194" s="260">
        <v>2</v>
      </c>
      <c r="CO194" s="260">
        <v>0</v>
      </c>
    </row>
    <row r="195" spans="1:93" ht="33.75" customHeight="1">
      <c r="A195" s="257" t="s">
        <v>219</v>
      </c>
      <c r="B195" s="257" t="s">
        <v>205</v>
      </c>
      <c r="C195" s="257" t="s">
        <v>206</v>
      </c>
      <c r="D195" s="258">
        <v>215</v>
      </c>
      <c r="E195" s="258">
        <v>0</v>
      </c>
      <c r="F195" s="258">
        <v>15</v>
      </c>
      <c r="G195" s="258">
        <v>21</v>
      </c>
      <c r="H195" s="258">
        <v>2</v>
      </c>
      <c r="I195" s="258">
        <v>0</v>
      </c>
      <c r="J195" s="258">
        <v>0</v>
      </c>
      <c r="K195" s="258">
        <v>0</v>
      </c>
      <c r="L195" s="259">
        <v>3</v>
      </c>
      <c r="M195" s="259" t="s">
        <v>529</v>
      </c>
      <c r="N195" s="259">
        <v>1</v>
      </c>
      <c r="O195" s="259" t="s">
        <v>529</v>
      </c>
      <c r="P195" s="259">
        <v>0</v>
      </c>
      <c r="Q195" s="259">
        <v>3</v>
      </c>
      <c r="R195" s="259">
        <v>2</v>
      </c>
      <c r="S195" s="259">
        <v>0</v>
      </c>
      <c r="T195" s="259">
        <v>4</v>
      </c>
      <c r="U195" s="259">
        <v>0</v>
      </c>
      <c r="V195" s="259">
        <v>0</v>
      </c>
      <c r="W195" s="259">
        <v>0</v>
      </c>
      <c r="X195" s="259">
        <v>0</v>
      </c>
      <c r="Y195" s="259">
        <v>0</v>
      </c>
      <c r="Z195" s="259">
        <v>1</v>
      </c>
      <c r="AA195" s="259">
        <v>0</v>
      </c>
      <c r="AB195" s="259">
        <v>0</v>
      </c>
      <c r="AC195" s="259">
        <v>10</v>
      </c>
      <c r="AD195" s="259">
        <v>0</v>
      </c>
      <c r="AE195" s="259">
        <v>0</v>
      </c>
      <c r="AF195" s="259">
        <v>2</v>
      </c>
      <c r="AG195" s="259">
        <v>0</v>
      </c>
      <c r="AH195" s="259">
        <v>0</v>
      </c>
      <c r="AI195" s="259">
        <v>0</v>
      </c>
      <c r="AJ195" s="259">
        <v>2</v>
      </c>
      <c r="AK195" s="259">
        <v>2</v>
      </c>
      <c r="AL195" s="259">
        <v>0</v>
      </c>
      <c r="AM195" s="259">
        <v>0</v>
      </c>
      <c r="AN195" s="259">
        <v>0</v>
      </c>
      <c r="AO195" s="259">
        <v>0</v>
      </c>
      <c r="AP195" s="259">
        <v>0</v>
      </c>
      <c r="AQ195" s="259">
        <v>11</v>
      </c>
      <c r="AR195" s="259">
        <v>8</v>
      </c>
      <c r="AS195" s="259">
        <v>4</v>
      </c>
      <c r="AT195" s="259">
        <v>7</v>
      </c>
      <c r="AU195" s="259">
        <v>1</v>
      </c>
      <c r="AV195" s="259">
        <v>13</v>
      </c>
      <c r="AW195" s="259">
        <v>13</v>
      </c>
      <c r="AX195" s="259">
        <v>0</v>
      </c>
      <c r="AY195" s="259">
        <v>0</v>
      </c>
      <c r="AZ195" s="259">
        <v>1</v>
      </c>
      <c r="BA195" s="259">
        <v>1</v>
      </c>
      <c r="BB195" s="259">
        <v>4</v>
      </c>
      <c r="BC195" s="259">
        <v>15</v>
      </c>
      <c r="BD195" s="259">
        <v>0</v>
      </c>
      <c r="BE195" s="259">
        <v>1</v>
      </c>
      <c r="BF195" s="259">
        <v>0</v>
      </c>
      <c r="BG195" s="259">
        <v>0</v>
      </c>
      <c r="BH195" s="259">
        <v>2</v>
      </c>
      <c r="BI195" s="259">
        <v>0</v>
      </c>
      <c r="BJ195" s="259">
        <v>1</v>
      </c>
      <c r="BK195" s="259">
        <v>0</v>
      </c>
      <c r="BL195" s="259">
        <v>0</v>
      </c>
      <c r="BM195" s="259">
        <v>6</v>
      </c>
      <c r="BN195" s="259">
        <v>0</v>
      </c>
      <c r="BO195" s="259">
        <v>0</v>
      </c>
      <c r="BP195" s="259">
        <v>0</v>
      </c>
      <c r="BQ195" s="259">
        <v>0</v>
      </c>
      <c r="BR195" s="259">
        <v>0</v>
      </c>
      <c r="BS195" s="259">
        <v>1</v>
      </c>
      <c r="BT195" s="259">
        <v>0</v>
      </c>
      <c r="BU195" s="259">
        <v>0</v>
      </c>
      <c r="BV195" s="259">
        <v>0</v>
      </c>
      <c r="BW195" s="259">
        <v>0</v>
      </c>
      <c r="BX195" s="259">
        <v>0</v>
      </c>
      <c r="BY195" s="259">
        <v>2</v>
      </c>
      <c r="BZ195" s="259">
        <v>0</v>
      </c>
      <c r="CA195" s="259">
        <v>6</v>
      </c>
      <c r="CB195" s="259">
        <v>1</v>
      </c>
      <c r="CC195" s="259">
        <v>3</v>
      </c>
      <c r="CD195" s="259">
        <v>3</v>
      </c>
      <c r="CE195" s="259">
        <v>1</v>
      </c>
      <c r="CF195" s="259">
        <v>1</v>
      </c>
      <c r="CG195" s="259">
        <v>0</v>
      </c>
      <c r="CH195" s="259">
        <v>0</v>
      </c>
      <c r="CI195" s="259">
        <v>3</v>
      </c>
      <c r="CJ195" s="259">
        <v>8</v>
      </c>
      <c r="CK195" s="259">
        <v>0</v>
      </c>
      <c r="CL195" s="259">
        <v>12</v>
      </c>
      <c r="CM195" s="259">
        <v>17</v>
      </c>
      <c r="CN195" s="259">
        <v>1</v>
      </c>
      <c r="CO195" s="259">
        <v>0</v>
      </c>
    </row>
    <row r="196" spans="1:93" ht="33.75" customHeight="1">
      <c r="A196" s="255" t="s">
        <v>220</v>
      </c>
      <c r="B196" s="255" t="s">
        <v>205</v>
      </c>
      <c r="C196" s="255" t="s">
        <v>206</v>
      </c>
      <c r="D196" s="256">
        <v>785</v>
      </c>
      <c r="E196" s="256">
        <v>1</v>
      </c>
      <c r="F196" s="256">
        <v>13</v>
      </c>
      <c r="G196" s="256">
        <v>8</v>
      </c>
      <c r="H196" s="256">
        <v>0</v>
      </c>
      <c r="I196" s="256">
        <v>0</v>
      </c>
      <c r="J196" s="256">
        <v>0</v>
      </c>
      <c r="K196" s="256">
        <v>0</v>
      </c>
      <c r="L196" s="260">
        <v>0</v>
      </c>
      <c r="M196" s="260" t="s">
        <v>529</v>
      </c>
      <c r="N196" s="260">
        <v>4</v>
      </c>
      <c r="O196" s="260" t="s">
        <v>529</v>
      </c>
      <c r="P196" s="260">
        <v>0</v>
      </c>
      <c r="Q196" s="260">
        <v>3</v>
      </c>
      <c r="R196" s="260">
        <v>3</v>
      </c>
      <c r="S196" s="260">
        <v>0</v>
      </c>
      <c r="T196" s="260">
        <v>7</v>
      </c>
      <c r="U196" s="260">
        <v>1</v>
      </c>
      <c r="V196" s="260">
        <v>2</v>
      </c>
      <c r="W196" s="260">
        <v>0</v>
      </c>
      <c r="X196" s="260">
        <v>0</v>
      </c>
      <c r="Y196" s="260">
        <v>0</v>
      </c>
      <c r="Z196" s="260">
        <v>1</v>
      </c>
      <c r="AA196" s="260">
        <v>5</v>
      </c>
      <c r="AB196" s="260">
        <v>1</v>
      </c>
      <c r="AC196" s="260">
        <v>41</v>
      </c>
      <c r="AD196" s="260">
        <v>6</v>
      </c>
      <c r="AE196" s="260">
        <v>7</v>
      </c>
      <c r="AF196" s="260">
        <v>11</v>
      </c>
      <c r="AG196" s="260">
        <v>1</v>
      </c>
      <c r="AH196" s="260">
        <v>4</v>
      </c>
      <c r="AI196" s="260">
        <v>11</v>
      </c>
      <c r="AJ196" s="260">
        <v>0</v>
      </c>
      <c r="AK196" s="260">
        <v>8</v>
      </c>
      <c r="AL196" s="260">
        <v>4</v>
      </c>
      <c r="AM196" s="260">
        <v>0</v>
      </c>
      <c r="AN196" s="260">
        <v>0</v>
      </c>
      <c r="AO196" s="260">
        <v>4</v>
      </c>
      <c r="AP196" s="260">
        <v>0</v>
      </c>
      <c r="AQ196" s="260">
        <v>65</v>
      </c>
      <c r="AR196" s="260">
        <v>5</v>
      </c>
      <c r="AS196" s="260">
        <v>38</v>
      </c>
      <c r="AT196" s="260">
        <v>30</v>
      </c>
      <c r="AU196" s="260">
        <v>21</v>
      </c>
      <c r="AV196" s="260">
        <v>59</v>
      </c>
      <c r="AW196" s="260">
        <v>20</v>
      </c>
      <c r="AX196" s="260">
        <v>0</v>
      </c>
      <c r="AY196" s="260">
        <v>0</v>
      </c>
      <c r="AZ196" s="260">
        <v>8</v>
      </c>
      <c r="BA196" s="260">
        <v>1</v>
      </c>
      <c r="BB196" s="260">
        <v>1</v>
      </c>
      <c r="BC196" s="260">
        <v>46</v>
      </c>
      <c r="BD196" s="260">
        <v>4</v>
      </c>
      <c r="BE196" s="260">
        <v>0</v>
      </c>
      <c r="BF196" s="260">
        <v>0</v>
      </c>
      <c r="BG196" s="260">
        <v>0</v>
      </c>
      <c r="BH196" s="260">
        <v>10</v>
      </c>
      <c r="BI196" s="260">
        <v>1</v>
      </c>
      <c r="BJ196" s="260">
        <v>2</v>
      </c>
      <c r="BK196" s="260">
        <v>0</v>
      </c>
      <c r="BL196" s="260">
        <v>1</v>
      </c>
      <c r="BM196" s="260">
        <v>16</v>
      </c>
      <c r="BN196" s="260">
        <v>3</v>
      </c>
      <c r="BO196" s="260">
        <v>7</v>
      </c>
      <c r="BP196" s="260">
        <v>25</v>
      </c>
      <c r="BQ196" s="260">
        <v>2</v>
      </c>
      <c r="BR196" s="260">
        <v>5</v>
      </c>
      <c r="BS196" s="260">
        <v>6</v>
      </c>
      <c r="BT196" s="260">
        <v>0</v>
      </c>
      <c r="BU196" s="260">
        <v>6</v>
      </c>
      <c r="BV196" s="260">
        <v>0</v>
      </c>
      <c r="BW196" s="260">
        <v>1</v>
      </c>
      <c r="BX196" s="260">
        <v>2</v>
      </c>
      <c r="BY196" s="260">
        <v>15</v>
      </c>
      <c r="BZ196" s="260">
        <v>4</v>
      </c>
      <c r="CA196" s="260">
        <v>0</v>
      </c>
      <c r="CB196" s="260">
        <v>6</v>
      </c>
      <c r="CC196" s="260">
        <v>21</v>
      </c>
      <c r="CD196" s="260">
        <v>5</v>
      </c>
      <c r="CE196" s="260">
        <v>11</v>
      </c>
      <c r="CF196" s="260">
        <v>6</v>
      </c>
      <c r="CG196" s="260">
        <v>0</v>
      </c>
      <c r="CH196" s="260">
        <v>0</v>
      </c>
      <c r="CI196" s="260">
        <v>22</v>
      </c>
      <c r="CJ196" s="260">
        <v>10</v>
      </c>
      <c r="CK196" s="260">
        <v>2</v>
      </c>
      <c r="CL196" s="260">
        <v>40</v>
      </c>
      <c r="CM196" s="260">
        <v>106</v>
      </c>
      <c r="CN196" s="260">
        <v>6</v>
      </c>
      <c r="CO196" s="260">
        <v>0</v>
      </c>
    </row>
    <row r="197" spans="1:93" ht="33.75" customHeight="1">
      <c r="A197" s="257" t="s">
        <v>221</v>
      </c>
      <c r="B197" s="257" t="s">
        <v>205</v>
      </c>
      <c r="C197" s="257" t="s">
        <v>206</v>
      </c>
      <c r="D197" s="258">
        <v>327</v>
      </c>
      <c r="E197" s="258">
        <v>0</v>
      </c>
      <c r="F197" s="258">
        <v>43</v>
      </c>
      <c r="G197" s="258">
        <v>5</v>
      </c>
      <c r="H197" s="258">
        <v>0</v>
      </c>
      <c r="I197" s="258">
        <v>0</v>
      </c>
      <c r="J197" s="258">
        <v>0</v>
      </c>
      <c r="K197" s="258">
        <v>0</v>
      </c>
      <c r="L197" s="259">
        <v>0</v>
      </c>
      <c r="M197" s="259" t="s">
        <v>529</v>
      </c>
      <c r="N197" s="259">
        <v>2</v>
      </c>
      <c r="O197" s="259">
        <v>1</v>
      </c>
      <c r="P197" s="259">
        <v>0</v>
      </c>
      <c r="Q197" s="259">
        <v>3</v>
      </c>
      <c r="R197" s="259">
        <v>5</v>
      </c>
      <c r="S197" s="259">
        <v>0</v>
      </c>
      <c r="T197" s="259">
        <v>5</v>
      </c>
      <c r="U197" s="259">
        <v>0</v>
      </c>
      <c r="V197" s="259">
        <v>2</v>
      </c>
      <c r="W197" s="259">
        <v>0</v>
      </c>
      <c r="X197" s="259">
        <v>1</v>
      </c>
      <c r="Y197" s="259">
        <v>0</v>
      </c>
      <c r="Z197" s="259">
        <v>2</v>
      </c>
      <c r="AA197" s="259">
        <v>1</v>
      </c>
      <c r="AB197" s="259">
        <v>1</v>
      </c>
      <c r="AC197" s="259">
        <v>11</v>
      </c>
      <c r="AD197" s="259">
        <v>1</v>
      </c>
      <c r="AE197" s="259">
        <v>0</v>
      </c>
      <c r="AF197" s="259">
        <v>1</v>
      </c>
      <c r="AG197" s="259">
        <v>1</v>
      </c>
      <c r="AH197" s="259">
        <v>0</v>
      </c>
      <c r="AI197" s="259">
        <v>3</v>
      </c>
      <c r="AJ197" s="259">
        <v>1</v>
      </c>
      <c r="AK197" s="259">
        <v>1</v>
      </c>
      <c r="AL197" s="259">
        <v>1</v>
      </c>
      <c r="AM197" s="259">
        <v>0</v>
      </c>
      <c r="AN197" s="259">
        <v>0</v>
      </c>
      <c r="AO197" s="259">
        <v>2</v>
      </c>
      <c r="AP197" s="259">
        <v>0</v>
      </c>
      <c r="AQ197" s="259">
        <v>20</v>
      </c>
      <c r="AR197" s="259">
        <v>5</v>
      </c>
      <c r="AS197" s="259">
        <v>15</v>
      </c>
      <c r="AT197" s="259">
        <v>5</v>
      </c>
      <c r="AU197" s="259">
        <v>6</v>
      </c>
      <c r="AV197" s="259">
        <v>27</v>
      </c>
      <c r="AW197" s="259">
        <v>15</v>
      </c>
      <c r="AX197" s="259">
        <v>0</v>
      </c>
      <c r="AY197" s="259">
        <v>0</v>
      </c>
      <c r="AZ197" s="259">
        <v>2</v>
      </c>
      <c r="BA197" s="259">
        <v>0</v>
      </c>
      <c r="BB197" s="259">
        <v>2</v>
      </c>
      <c r="BC197" s="259">
        <v>16</v>
      </c>
      <c r="BD197" s="259">
        <v>1</v>
      </c>
      <c r="BE197" s="259">
        <v>1</v>
      </c>
      <c r="BF197" s="259">
        <v>0</v>
      </c>
      <c r="BG197" s="259">
        <v>1</v>
      </c>
      <c r="BH197" s="259">
        <v>0</v>
      </c>
      <c r="BI197" s="259">
        <v>0</v>
      </c>
      <c r="BJ197" s="259">
        <v>1</v>
      </c>
      <c r="BK197" s="259">
        <v>0</v>
      </c>
      <c r="BL197" s="259">
        <v>3</v>
      </c>
      <c r="BM197" s="259">
        <v>7</v>
      </c>
      <c r="BN197" s="259">
        <v>3</v>
      </c>
      <c r="BO197" s="259">
        <v>0</v>
      </c>
      <c r="BP197" s="259">
        <v>7</v>
      </c>
      <c r="BQ197" s="259">
        <v>0</v>
      </c>
      <c r="BR197" s="259">
        <v>1</v>
      </c>
      <c r="BS197" s="259">
        <v>1</v>
      </c>
      <c r="BT197" s="259">
        <v>0</v>
      </c>
      <c r="BU197" s="259">
        <v>0</v>
      </c>
      <c r="BV197" s="259">
        <v>1</v>
      </c>
      <c r="BW197" s="259">
        <v>0</v>
      </c>
      <c r="BX197" s="259">
        <v>0</v>
      </c>
      <c r="BY197" s="259">
        <v>11</v>
      </c>
      <c r="BZ197" s="259">
        <v>1</v>
      </c>
      <c r="CA197" s="259">
        <v>2</v>
      </c>
      <c r="CB197" s="259">
        <v>5</v>
      </c>
      <c r="CC197" s="259">
        <v>6</v>
      </c>
      <c r="CD197" s="259">
        <v>2</v>
      </c>
      <c r="CE197" s="259">
        <v>7</v>
      </c>
      <c r="CF197" s="259">
        <v>0</v>
      </c>
      <c r="CG197" s="259">
        <v>2</v>
      </c>
      <c r="CH197" s="259">
        <v>0</v>
      </c>
      <c r="CI197" s="259">
        <v>6</v>
      </c>
      <c r="CJ197" s="259">
        <v>7</v>
      </c>
      <c r="CK197" s="259">
        <v>1</v>
      </c>
      <c r="CL197" s="259">
        <v>20</v>
      </c>
      <c r="CM197" s="259">
        <v>21</v>
      </c>
      <c r="CN197" s="259">
        <v>3</v>
      </c>
      <c r="CO197" s="259">
        <v>0</v>
      </c>
    </row>
    <row r="198" spans="1:93" ht="33.75" customHeight="1">
      <c r="A198" s="255" t="s">
        <v>222</v>
      </c>
      <c r="B198" s="255" t="s">
        <v>205</v>
      </c>
      <c r="C198" s="255" t="s">
        <v>206</v>
      </c>
      <c r="D198" s="256">
        <v>605</v>
      </c>
      <c r="E198" s="256">
        <v>6</v>
      </c>
      <c r="F198" s="256">
        <v>97</v>
      </c>
      <c r="G198" s="256">
        <v>35</v>
      </c>
      <c r="H198" s="256">
        <v>2</v>
      </c>
      <c r="I198" s="256">
        <v>0</v>
      </c>
      <c r="J198" s="256">
        <v>0</v>
      </c>
      <c r="K198" s="256">
        <v>0</v>
      </c>
      <c r="L198" s="260">
        <v>8</v>
      </c>
      <c r="M198" s="260" t="s">
        <v>529</v>
      </c>
      <c r="N198" s="260">
        <v>3</v>
      </c>
      <c r="O198" s="260">
        <v>1</v>
      </c>
      <c r="P198" s="260">
        <v>0</v>
      </c>
      <c r="Q198" s="260">
        <v>2</v>
      </c>
      <c r="R198" s="260">
        <v>7</v>
      </c>
      <c r="S198" s="260">
        <v>1</v>
      </c>
      <c r="T198" s="260">
        <v>15</v>
      </c>
      <c r="U198" s="260">
        <v>0</v>
      </c>
      <c r="V198" s="260">
        <v>1</v>
      </c>
      <c r="W198" s="260">
        <v>0</v>
      </c>
      <c r="X198" s="260">
        <v>1</v>
      </c>
      <c r="Y198" s="260">
        <v>0</v>
      </c>
      <c r="Z198" s="260">
        <v>0</v>
      </c>
      <c r="AA198" s="260">
        <v>6</v>
      </c>
      <c r="AB198" s="260">
        <v>1</v>
      </c>
      <c r="AC198" s="260">
        <v>14</v>
      </c>
      <c r="AD198" s="260">
        <v>0</v>
      </c>
      <c r="AE198" s="260">
        <v>2</v>
      </c>
      <c r="AF198" s="260">
        <v>0</v>
      </c>
      <c r="AG198" s="260">
        <v>0</v>
      </c>
      <c r="AH198" s="260">
        <v>1</v>
      </c>
      <c r="AI198" s="260">
        <v>2</v>
      </c>
      <c r="AJ198" s="260">
        <v>0</v>
      </c>
      <c r="AK198" s="260">
        <v>4</v>
      </c>
      <c r="AL198" s="260">
        <v>6</v>
      </c>
      <c r="AM198" s="260">
        <v>1</v>
      </c>
      <c r="AN198" s="260">
        <v>0</v>
      </c>
      <c r="AO198" s="260">
        <v>3</v>
      </c>
      <c r="AP198" s="260">
        <v>0</v>
      </c>
      <c r="AQ198" s="260">
        <v>24</v>
      </c>
      <c r="AR198" s="260">
        <v>5</v>
      </c>
      <c r="AS198" s="260">
        <v>8</v>
      </c>
      <c r="AT198" s="260">
        <v>13</v>
      </c>
      <c r="AU198" s="260">
        <v>6</v>
      </c>
      <c r="AV198" s="260">
        <v>56</v>
      </c>
      <c r="AW198" s="260">
        <v>25</v>
      </c>
      <c r="AX198" s="260">
        <v>0</v>
      </c>
      <c r="AY198" s="260">
        <v>0</v>
      </c>
      <c r="AZ198" s="260">
        <v>2</v>
      </c>
      <c r="BA198" s="260">
        <v>2</v>
      </c>
      <c r="BB198" s="260">
        <v>3</v>
      </c>
      <c r="BC198" s="260">
        <v>22</v>
      </c>
      <c r="BD198" s="260">
        <v>3</v>
      </c>
      <c r="BE198" s="260">
        <v>0</v>
      </c>
      <c r="BF198" s="260">
        <v>0</v>
      </c>
      <c r="BG198" s="260">
        <v>0</v>
      </c>
      <c r="BH198" s="260">
        <v>6</v>
      </c>
      <c r="BI198" s="260">
        <v>0</v>
      </c>
      <c r="BJ198" s="260">
        <v>2</v>
      </c>
      <c r="BK198" s="260">
        <v>3</v>
      </c>
      <c r="BL198" s="260">
        <v>0</v>
      </c>
      <c r="BM198" s="260">
        <v>12</v>
      </c>
      <c r="BN198" s="260">
        <v>5</v>
      </c>
      <c r="BO198" s="260">
        <v>0</v>
      </c>
      <c r="BP198" s="260">
        <v>8</v>
      </c>
      <c r="BQ198" s="260">
        <v>1</v>
      </c>
      <c r="BR198" s="260">
        <v>2</v>
      </c>
      <c r="BS198" s="260">
        <v>2</v>
      </c>
      <c r="BT198" s="260">
        <v>0</v>
      </c>
      <c r="BU198" s="260">
        <v>1</v>
      </c>
      <c r="BV198" s="260">
        <v>0</v>
      </c>
      <c r="BW198" s="260">
        <v>1</v>
      </c>
      <c r="BX198" s="260">
        <v>0</v>
      </c>
      <c r="BY198" s="260">
        <v>6</v>
      </c>
      <c r="BZ198" s="260">
        <v>1</v>
      </c>
      <c r="CA198" s="260">
        <v>2</v>
      </c>
      <c r="CB198" s="260">
        <v>9</v>
      </c>
      <c r="CC198" s="260">
        <v>9</v>
      </c>
      <c r="CD198" s="260">
        <v>1</v>
      </c>
      <c r="CE198" s="260">
        <v>2</v>
      </c>
      <c r="CF198" s="260">
        <v>0</v>
      </c>
      <c r="CG198" s="260">
        <v>0</v>
      </c>
      <c r="CH198" s="260">
        <v>0</v>
      </c>
      <c r="CI198" s="260">
        <v>17</v>
      </c>
      <c r="CJ198" s="260">
        <v>16</v>
      </c>
      <c r="CK198" s="260">
        <v>0</v>
      </c>
      <c r="CL198" s="260">
        <v>27</v>
      </c>
      <c r="CM198" s="260">
        <v>81</v>
      </c>
      <c r="CN198" s="260">
        <v>3</v>
      </c>
      <c r="CO198" s="260">
        <v>0</v>
      </c>
    </row>
    <row r="199" spans="1:93" ht="33.75" customHeight="1">
      <c r="A199" s="257" t="s">
        <v>223</v>
      </c>
      <c r="B199" s="257" t="s">
        <v>205</v>
      </c>
      <c r="C199" s="257" t="s">
        <v>206</v>
      </c>
      <c r="D199" s="258">
        <v>1201</v>
      </c>
      <c r="E199" s="258">
        <v>2</v>
      </c>
      <c r="F199" s="258">
        <v>151</v>
      </c>
      <c r="G199" s="258">
        <v>65</v>
      </c>
      <c r="H199" s="258">
        <v>2</v>
      </c>
      <c r="I199" s="258">
        <v>0</v>
      </c>
      <c r="J199" s="258">
        <v>0</v>
      </c>
      <c r="K199" s="258">
        <v>0</v>
      </c>
      <c r="L199" s="259">
        <v>12</v>
      </c>
      <c r="M199" s="259" t="s">
        <v>529</v>
      </c>
      <c r="N199" s="259">
        <v>11</v>
      </c>
      <c r="O199" s="259" t="s">
        <v>529</v>
      </c>
      <c r="P199" s="259">
        <v>0</v>
      </c>
      <c r="Q199" s="259">
        <v>4</v>
      </c>
      <c r="R199" s="259">
        <v>4</v>
      </c>
      <c r="S199" s="259">
        <v>0</v>
      </c>
      <c r="T199" s="259">
        <v>13</v>
      </c>
      <c r="U199" s="259">
        <v>1</v>
      </c>
      <c r="V199" s="259">
        <v>2</v>
      </c>
      <c r="W199" s="259">
        <v>1</v>
      </c>
      <c r="X199" s="259">
        <v>1</v>
      </c>
      <c r="Y199" s="259">
        <v>0</v>
      </c>
      <c r="Z199" s="259">
        <v>7</v>
      </c>
      <c r="AA199" s="259">
        <v>7</v>
      </c>
      <c r="AB199" s="259">
        <v>1</v>
      </c>
      <c r="AC199" s="259">
        <v>24</v>
      </c>
      <c r="AD199" s="259">
        <v>0</v>
      </c>
      <c r="AE199" s="259">
        <v>5</v>
      </c>
      <c r="AF199" s="259">
        <v>4</v>
      </c>
      <c r="AG199" s="259">
        <v>0</v>
      </c>
      <c r="AH199" s="259">
        <v>0</v>
      </c>
      <c r="AI199" s="259">
        <v>4</v>
      </c>
      <c r="AJ199" s="259">
        <v>2</v>
      </c>
      <c r="AK199" s="259">
        <v>7</v>
      </c>
      <c r="AL199" s="259">
        <v>10</v>
      </c>
      <c r="AM199" s="259">
        <v>1</v>
      </c>
      <c r="AN199" s="259">
        <v>0</v>
      </c>
      <c r="AO199" s="259">
        <v>4</v>
      </c>
      <c r="AP199" s="259">
        <v>2</v>
      </c>
      <c r="AQ199" s="259">
        <v>66</v>
      </c>
      <c r="AR199" s="259">
        <v>15</v>
      </c>
      <c r="AS199" s="259">
        <v>22</v>
      </c>
      <c r="AT199" s="259">
        <v>41</v>
      </c>
      <c r="AU199" s="259">
        <v>17</v>
      </c>
      <c r="AV199" s="259">
        <v>95</v>
      </c>
      <c r="AW199" s="259">
        <v>50</v>
      </c>
      <c r="AX199" s="259">
        <v>0</v>
      </c>
      <c r="AY199" s="259">
        <v>0</v>
      </c>
      <c r="AZ199" s="259">
        <v>11</v>
      </c>
      <c r="BA199" s="259">
        <v>3</v>
      </c>
      <c r="BB199" s="259">
        <v>8</v>
      </c>
      <c r="BC199" s="259">
        <v>62</v>
      </c>
      <c r="BD199" s="259">
        <v>14</v>
      </c>
      <c r="BE199" s="259">
        <v>0</v>
      </c>
      <c r="BF199" s="259">
        <v>0</v>
      </c>
      <c r="BG199" s="259">
        <v>1</v>
      </c>
      <c r="BH199" s="259">
        <v>7</v>
      </c>
      <c r="BI199" s="259">
        <v>0</v>
      </c>
      <c r="BJ199" s="259">
        <v>5</v>
      </c>
      <c r="BK199" s="259">
        <v>2</v>
      </c>
      <c r="BL199" s="259">
        <v>1</v>
      </c>
      <c r="BM199" s="259">
        <v>27</v>
      </c>
      <c r="BN199" s="259">
        <v>12</v>
      </c>
      <c r="BO199" s="259">
        <v>4</v>
      </c>
      <c r="BP199" s="259">
        <v>34</v>
      </c>
      <c r="BQ199" s="259">
        <v>0</v>
      </c>
      <c r="BR199" s="259">
        <v>2</v>
      </c>
      <c r="BS199" s="259">
        <v>7</v>
      </c>
      <c r="BT199" s="259">
        <v>1</v>
      </c>
      <c r="BU199" s="259">
        <v>1</v>
      </c>
      <c r="BV199" s="259">
        <v>2</v>
      </c>
      <c r="BW199" s="259">
        <v>0</v>
      </c>
      <c r="BX199" s="259">
        <v>0</v>
      </c>
      <c r="BY199" s="259">
        <v>13</v>
      </c>
      <c r="BZ199" s="259">
        <v>5</v>
      </c>
      <c r="CA199" s="259">
        <v>11</v>
      </c>
      <c r="CB199" s="259">
        <v>10</v>
      </c>
      <c r="CC199" s="259">
        <v>35</v>
      </c>
      <c r="CD199" s="259">
        <v>6</v>
      </c>
      <c r="CE199" s="259">
        <v>14</v>
      </c>
      <c r="CF199" s="259">
        <v>6</v>
      </c>
      <c r="CG199" s="259">
        <v>1</v>
      </c>
      <c r="CH199" s="259">
        <v>0</v>
      </c>
      <c r="CI199" s="259">
        <v>35</v>
      </c>
      <c r="CJ199" s="259">
        <v>22</v>
      </c>
      <c r="CK199" s="259">
        <v>4</v>
      </c>
      <c r="CL199" s="259">
        <v>52</v>
      </c>
      <c r="CM199" s="259">
        <v>117</v>
      </c>
      <c r="CN199" s="259">
        <v>13</v>
      </c>
      <c r="CO199" s="259">
        <v>0</v>
      </c>
    </row>
    <row r="200" spans="1:93" ht="33.75" customHeight="1">
      <c r="A200" s="255" t="s">
        <v>224</v>
      </c>
      <c r="B200" s="255" t="s">
        <v>205</v>
      </c>
      <c r="C200" s="255" t="s">
        <v>206</v>
      </c>
      <c r="D200" s="256">
        <v>171</v>
      </c>
      <c r="E200" s="256">
        <v>2</v>
      </c>
      <c r="F200" s="256">
        <v>11</v>
      </c>
      <c r="G200" s="256">
        <v>8</v>
      </c>
      <c r="H200" s="256">
        <v>0</v>
      </c>
      <c r="I200" s="256">
        <v>0</v>
      </c>
      <c r="J200" s="256">
        <v>0</v>
      </c>
      <c r="K200" s="256">
        <v>0</v>
      </c>
      <c r="L200" s="260">
        <v>1</v>
      </c>
      <c r="M200" s="260" t="s">
        <v>529</v>
      </c>
      <c r="N200" s="260">
        <v>0</v>
      </c>
      <c r="O200" s="260" t="s">
        <v>529</v>
      </c>
      <c r="P200" s="260">
        <v>0</v>
      </c>
      <c r="Q200" s="260">
        <v>0</v>
      </c>
      <c r="R200" s="260">
        <v>0</v>
      </c>
      <c r="S200" s="260">
        <v>0</v>
      </c>
      <c r="T200" s="260">
        <v>6</v>
      </c>
      <c r="U200" s="260">
        <v>0</v>
      </c>
      <c r="V200" s="260">
        <v>0</v>
      </c>
      <c r="W200" s="260">
        <v>0</v>
      </c>
      <c r="X200" s="260">
        <v>0</v>
      </c>
      <c r="Y200" s="260">
        <v>0</v>
      </c>
      <c r="Z200" s="260">
        <v>0</v>
      </c>
      <c r="AA200" s="260">
        <v>1</v>
      </c>
      <c r="AB200" s="260">
        <v>0</v>
      </c>
      <c r="AC200" s="260">
        <v>1</v>
      </c>
      <c r="AD200" s="260">
        <v>0</v>
      </c>
      <c r="AE200" s="260">
        <v>0</v>
      </c>
      <c r="AF200" s="260">
        <v>0</v>
      </c>
      <c r="AG200" s="260">
        <v>0</v>
      </c>
      <c r="AH200" s="260">
        <v>0</v>
      </c>
      <c r="AI200" s="260">
        <v>0</v>
      </c>
      <c r="AJ200" s="260">
        <v>0</v>
      </c>
      <c r="AK200" s="260">
        <v>1</v>
      </c>
      <c r="AL200" s="260">
        <v>0</v>
      </c>
      <c r="AM200" s="260">
        <v>1</v>
      </c>
      <c r="AN200" s="260">
        <v>0</v>
      </c>
      <c r="AO200" s="260">
        <v>0</v>
      </c>
      <c r="AP200" s="260">
        <v>0</v>
      </c>
      <c r="AQ200" s="260">
        <v>20</v>
      </c>
      <c r="AR200" s="260">
        <v>5</v>
      </c>
      <c r="AS200" s="260">
        <v>6</v>
      </c>
      <c r="AT200" s="260">
        <v>5</v>
      </c>
      <c r="AU200" s="260">
        <v>1</v>
      </c>
      <c r="AV200" s="260">
        <v>16</v>
      </c>
      <c r="AW200" s="260">
        <v>11</v>
      </c>
      <c r="AX200" s="260">
        <v>0</v>
      </c>
      <c r="AY200" s="260">
        <v>1</v>
      </c>
      <c r="AZ200" s="260">
        <v>1</v>
      </c>
      <c r="BA200" s="260">
        <v>0</v>
      </c>
      <c r="BB200" s="260">
        <v>5</v>
      </c>
      <c r="BC200" s="260">
        <v>11</v>
      </c>
      <c r="BD200" s="260">
        <v>1</v>
      </c>
      <c r="BE200" s="260">
        <v>0</v>
      </c>
      <c r="BF200" s="260">
        <v>0</v>
      </c>
      <c r="BG200" s="260">
        <v>0</v>
      </c>
      <c r="BH200" s="260">
        <v>0</v>
      </c>
      <c r="BI200" s="260">
        <v>0</v>
      </c>
      <c r="BJ200" s="260">
        <v>0</v>
      </c>
      <c r="BK200" s="260">
        <v>0</v>
      </c>
      <c r="BL200" s="260">
        <v>0</v>
      </c>
      <c r="BM200" s="260">
        <v>2</v>
      </c>
      <c r="BN200" s="260">
        <v>1</v>
      </c>
      <c r="BO200" s="260">
        <v>1</v>
      </c>
      <c r="BP200" s="260">
        <v>1</v>
      </c>
      <c r="BQ200" s="260">
        <v>0</v>
      </c>
      <c r="BR200" s="260">
        <v>0</v>
      </c>
      <c r="BS200" s="260">
        <v>1</v>
      </c>
      <c r="BT200" s="260">
        <v>0</v>
      </c>
      <c r="BU200" s="260">
        <v>1</v>
      </c>
      <c r="BV200" s="260">
        <v>1</v>
      </c>
      <c r="BW200" s="260">
        <v>0</v>
      </c>
      <c r="BX200" s="260">
        <v>0</v>
      </c>
      <c r="BY200" s="260">
        <v>3</v>
      </c>
      <c r="BZ200" s="260">
        <v>0</v>
      </c>
      <c r="CA200" s="260">
        <v>2</v>
      </c>
      <c r="CB200" s="260">
        <v>1</v>
      </c>
      <c r="CC200" s="260">
        <v>6</v>
      </c>
      <c r="CD200" s="260">
        <v>0</v>
      </c>
      <c r="CE200" s="260">
        <v>2</v>
      </c>
      <c r="CF200" s="260">
        <v>0</v>
      </c>
      <c r="CG200" s="260">
        <v>0</v>
      </c>
      <c r="CH200" s="260">
        <v>0</v>
      </c>
      <c r="CI200" s="260">
        <v>2</v>
      </c>
      <c r="CJ200" s="260">
        <v>7</v>
      </c>
      <c r="CK200" s="260">
        <v>0</v>
      </c>
      <c r="CL200" s="260">
        <v>7</v>
      </c>
      <c r="CM200" s="260">
        <v>14</v>
      </c>
      <c r="CN200" s="260">
        <v>4</v>
      </c>
      <c r="CO200" s="260">
        <v>0</v>
      </c>
    </row>
    <row r="201" spans="1:93" ht="33.75" customHeight="1">
      <c r="A201" s="257" t="s">
        <v>225</v>
      </c>
      <c r="B201" s="257" t="s">
        <v>205</v>
      </c>
      <c r="C201" s="257" t="s">
        <v>206</v>
      </c>
      <c r="D201" s="258">
        <v>319</v>
      </c>
      <c r="E201" s="258">
        <v>0</v>
      </c>
      <c r="F201" s="258">
        <v>34</v>
      </c>
      <c r="G201" s="258">
        <v>5</v>
      </c>
      <c r="H201" s="258">
        <v>0</v>
      </c>
      <c r="I201" s="258">
        <v>0</v>
      </c>
      <c r="J201" s="258">
        <v>0</v>
      </c>
      <c r="K201" s="258">
        <v>0</v>
      </c>
      <c r="L201" s="259">
        <v>0</v>
      </c>
      <c r="M201" s="259" t="s">
        <v>529</v>
      </c>
      <c r="N201" s="259">
        <v>2</v>
      </c>
      <c r="O201" s="259" t="s">
        <v>529</v>
      </c>
      <c r="P201" s="259">
        <v>0</v>
      </c>
      <c r="Q201" s="259">
        <v>1</v>
      </c>
      <c r="R201" s="259">
        <v>1</v>
      </c>
      <c r="S201" s="259">
        <v>0</v>
      </c>
      <c r="T201" s="259">
        <v>4</v>
      </c>
      <c r="U201" s="259">
        <v>0</v>
      </c>
      <c r="V201" s="259">
        <v>0</v>
      </c>
      <c r="W201" s="259">
        <v>0</v>
      </c>
      <c r="X201" s="259">
        <v>0</v>
      </c>
      <c r="Y201" s="259">
        <v>0</v>
      </c>
      <c r="Z201" s="259">
        <v>0</v>
      </c>
      <c r="AA201" s="259">
        <v>2</v>
      </c>
      <c r="AB201" s="259">
        <v>0</v>
      </c>
      <c r="AC201" s="259">
        <v>13</v>
      </c>
      <c r="AD201" s="259">
        <v>0</v>
      </c>
      <c r="AE201" s="259">
        <v>1</v>
      </c>
      <c r="AF201" s="259">
        <v>4</v>
      </c>
      <c r="AG201" s="259">
        <v>0</v>
      </c>
      <c r="AH201" s="259">
        <v>1</v>
      </c>
      <c r="AI201" s="259">
        <v>0</v>
      </c>
      <c r="AJ201" s="259">
        <v>1</v>
      </c>
      <c r="AK201" s="259">
        <v>1</v>
      </c>
      <c r="AL201" s="259">
        <v>0</v>
      </c>
      <c r="AM201" s="259">
        <v>0</v>
      </c>
      <c r="AN201" s="259">
        <v>0</v>
      </c>
      <c r="AO201" s="259">
        <v>1</v>
      </c>
      <c r="AP201" s="259">
        <v>0</v>
      </c>
      <c r="AQ201" s="259">
        <v>25</v>
      </c>
      <c r="AR201" s="259">
        <v>8</v>
      </c>
      <c r="AS201" s="259">
        <v>15</v>
      </c>
      <c r="AT201" s="259">
        <v>14</v>
      </c>
      <c r="AU201" s="259">
        <v>3</v>
      </c>
      <c r="AV201" s="259">
        <v>21</v>
      </c>
      <c r="AW201" s="259">
        <v>26</v>
      </c>
      <c r="AX201" s="259">
        <v>0</v>
      </c>
      <c r="AY201" s="259">
        <v>0</v>
      </c>
      <c r="AZ201" s="259">
        <v>4</v>
      </c>
      <c r="BA201" s="259">
        <v>0</v>
      </c>
      <c r="BB201" s="259">
        <v>0</v>
      </c>
      <c r="BC201" s="259">
        <v>10</v>
      </c>
      <c r="BD201" s="259">
        <v>0</v>
      </c>
      <c r="BE201" s="259">
        <v>2</v>
      </c>
      <c r="BF201" s="259">
        <v>0</v>
      </c>
      <c r="BG201" s="259">
        <v>0</v>
      </c>
      <c r="BH201" s="259">
        <v>0</v>
      </c>
      <c r="BI201" s="259">
        <v>0</v>
      </c>
      <c r="BJ201" s="259">
        <v>1</v>
      </c>
      <c r="BK201" s="259">
        <v>2</v>
      </c>
      <c r="BL201" s="259">
        <v>0</v>
      </c>
      <c r="BM201" s="259">
        <v>3</v>
      </c>
      <c r="BN201" s="259">
        <v>2</v>
      </c>
      <c r="BO201" s="259">
        <v>0</v>
      </c>
      <c r="BP201" s="259">
        <v>8</v>
      </c>
      <c r="BQ201" s="259">
        <v>2</v>
      </c>
      <c r="BR201" s="259">
        <v>2</v>
      </c>
      <c r="BS201" s="259">
        <v>3</v>
      </c>
      <c r="BT201" s="259">
        <v>0</v>
      </c>
      <c r="BU201" s="259">
        <v>0</v>
      </c>
      <c r="BV201" s="259">
        <v>0</v>
      </c>
      <c r="BW201" s="259">
        <v>0</v>
      </c>
      <c r="BX201" s="259">
        <v>0</v>
      </c>
      <c r="BY201" s="259">
        <v>5</v>
      </c>
      <c r="BZ201" s="259">
        <v>1</v>
      </c>
      <c r="CA201" s="259">
        <v>4</v>
      </c>
      <c r="CB201" s="259">
        <v>2</v>
      </c>
      <c r="CC201" s="259">
        <v>13</v>
      </c>
      <c r="CD201" s="259">
        <v>1</v>
      </c>
      <c r="CE201" s="259">
        <v>6</v>
      </c>
      <c r="CF201" s="259">
        <v>0</v>
      </c>
      <c r="CG201" s="259">
        <v>0</v>
      </c>
      <c r="CH201" s="259">
        <v>0</v>
      </c>
      <c r="CI201" s="259">
        <v>3</v>
      </c>
      <c r="CJ201" s="259">
        <v>12</v>
      </c>
      <c r="CK201" s="259">
        <v>0</v>
      </c>
      <c r="CL201" s="259">
        <v>17</v>
      </c>
      <c r="CM201" s="259">
        <v>30</v>
      </c>
      <c r="CN201" s="259">
        <v>3</v>
      </c>
      <c r="CO201" s="259">
        <v>0</v>
      </c>
    </row>
    <row r="202" spans="1:93" ht="33.75" customHeight="1">
      <c r="A202" s="255" t="s">
        <v>226</v>
      </c>
      <c r="B202" s="255" t="s">
        <v>205</v>
      </c>
      <c r="C202" s="255" t="s">
        <v>206</v>
      </c>
      <c r="D202" s="256">
        <v>869</v>
      </c>
      <c r="E202" s="256">
        <v>7</v>
      </c>
      <c r="F202" s="256">
        <v>66</v>
      </c>
      <c r="G202" s="256">
        <v>61</v>
      </c>
      <c r="H202" s="256">
        <v>11</v>
      </c>
      <c r="I202" s="256">
        <v>0</v>
      </c>
      <c r="J202" s="256">
        <v>0</v>
      </c>
      <c r="K202" s="256">
        <v>0</v>
      </c>
      <c r="L202" s="260">
        <v>6</v>
      </c>
      <c r="M202" s="260" t="s">
        <v>529</v>
      </c>
      <c r="N202" s="260">
        <v>4</v>
      </c>
      <c r="O202" s="260" t="s">
        <v>529</v>
      </c>
      <c r="P202" s="260">
        <v>0</v>
      </c>
      <c r="Q202" s="260">
        <v>1</v>
      </c>
      <c r="R202" s="260">
        <v>3</v>
      </c>
      <c r="S202" s="260">
        <v>0</v>
      </c>
      <c r="T202" s="260">
        <v>18</v>
      </c>
      <c r="U202" s="260">
        <v>0</v>
      </c>
      <c r="V202" s="260">
        <v>0</v>
      </c>
      <c r="W202" s="260">
        <v>0</v>
      </c>
      <c r="X202" s="260">
        <v>1</v>
      </c>
      <c r="Y202" s="260">
        <v>0</v>
      </c>
      <c r="Z202" s="260">
        <v>2</v>
      </c>
      <c r="AA202" s="260">
        <v>2</v>
      </c>
      <c r="AB202" s="260">
        <v>0</v>
      </c>
      <c r="AC202" s="260">
        <v>15</v>
      </c>
      <c r="AD202" s="260">
        <v>0</v>
      </c>
      <c r="AE202" s="260">
        <v>1</v>
      </c>
      <c r="AF202" s="260">
        <v>2</v>
      </c>
      <c r="AG202" s="260">
        <v>0</v>
      </c>
      <c r="AH202" s="260">
        <v>0</v>
      </c>
      <c r="AI202" s="260">
        <v>4</v>
      </c>
      <c r="AJ202" s="260">
        <v>0</v>
      </c>
      <c r="AK202" s="260">
        <v>9</v>
      </c>
      <c r="AL202" s="260">
        <v>6</v>
      </c>
      <c r="AM202" s="260">
        <v>1</v>
      </c>
      <c r="AN202" s="260">
        <v>0</v>
      </c>
      <c r="AO202" s="260">
        <v>2</v>
      </c>
      <c r="AP202" s="260">
        <v>0</v>
      </c>
      <c r="AQ202" s="260">
        <v>50</v>
      </c>
      <c r="AR202" s="260">
        <v>17</v>
      </c>
      <c r="AS202" s="260">
        <v>17</v>
      </c>
      <c r="AT202" s="260">
        <v>30</v>
      </c>
      <c r="AU202" s="260">
        <v>8</v>
      </c>
      <c r="AV202" s="260">
        <v>89</v>
      </c>
      <c r="AW202" s="260">
        <v>35</v>
      </c>
      <c r="AX202" s="260">
        <v>0</v>
      </c>
      <c r="AY202" s="260">
        <v>1</v>
      </c>
      <c r="AZ202" s="260">
        <v>7</v>
      </c>
      <c r="BA202" s="260">
        <v>3</v>
      </c>
      <c r="BB202" s="260">
        <v>0</v>
      </c>
      <c r="BC202" s="260">
        <v>45</v>
      </c>
      <c r="BD202" s="260">
        <v>1</v>
      </c>
      <c r="BE202" s="260">
        <v>0</v>
      </c>
      <c r="BF202" s="260">
        <v>0</v>
      </c>
      <c r="BG202" s="260">
        <v>0</v>
      </c>
      <c r="BH202" s="260">
        <v>4</v>
      </c>
      <c r="BI202" s="260">
        <v>0</v>
      </c>
      <c r="BJ202" s="260">
        <v>4</v>
      </c>
      <c r="BK202" s="260">
        <v>4</v>
      </c>
      <c r="BL202" s="260">
        <v>1</v>
      </c>
      <c r="BM202" s="260">
        <v>18</v>
      </c>
      <c r="BN202" s="260">
        <v>8</v>
      </c>
      <c r="BO202" s="260">
        <v>0</v>
      </c>
      <c r="BP202" s="260">
        <v>23</v>
      </c>
      <c r="BQ202" s="260">
        <v>1</v>
      </c>
      <c r="BR202" s="260">
        <v>2</v>
      </c>
      <c r="BS202" s="260">
        <v>5</v>
      </c>
      <c r="BT202" s="260">
        <v>0</v>
      </c>
      <c r="BU202" s="260">
        <v>0</v>
      </c>
      <c r="BV202" s="260">
        <v>1</v>
      </c>
      <c r="BW202" s="260">
        <v>1</v>
      </c>
      <c r="BX202" s="260">
        <v>0</v>
      </c>
      <c r="BY202" s="260">
        <v>8</v>
      </c>
      <c r="BZ202" s="260">
        <v>1</v>
      </c>
      <c r="CA202" s="260">
        <v>4</v>
      </c>
      <c r="CB202" s="260">
        <v>3</v>
      </c>
      <c r="CC202" s="260">
        <v>21</v>
      </c>
      <c r="CD202" s="260">
        <v>6</v>
      </c>
      <c r="CE202" s="260">
        <v>4</v>
      </c>
      <c r="CF202" s="260">
        <v>2</v>
      </c>
      <c r="CG202" s="260">
        <v>0</v>
      </c>
      <c r="CH202" s="260">
        <v>0</v>
      </c>
      <c r="CI202" s="260">
        <v>18</v>
      </c>
      <c r="CJ202" s="260">
        <v>24</v>
      </c>
      <c r="CK202" s="260">
        <v>1</v>
      </c>
      <c r="CL202" s="260">
        <v>46</v>
      </c>
      <c r="CM202" s="260">
        <v>121</v>
      </c>
      <c r="CN202" s="260">
        <v>13</v>
      </c>
      <c r="CO202" s="260">
        <v>0</v>
      </c>
    </row>
    <row r="203" spans="1:93" ht="33.75" customHeight="1">
      <c r="A203" s="257" t="s">
        <v>227</v>
      </c>
      <c r="B203" s="257" t="s">
        <v>205</v>
      </c>
      <c r="C203" s="257" t="s">
        <v>206</v>
      </c>
      <c r="D203" s="258">
        <v>1703</v>
      </c>
      <c r="E203" s="258">
        <v>4</v>
      </c>
      <c r="F203" s="258">
        <v>66</v>
      </c>
      <c r="G203" s="258">
        <v>37</v>
      </c>
      <c r="H203" s="258">
        <v>0</v>
      </c>
      <c r="I203" s="258">
        <v>0</v>
      </c>
      <c r="J203" s="258">
        <v>0</v>
      </c>
      <c r="K203" s="258">
        <v>0</v>
      </c>
      <c r="L203" s="259">
        <v>0</v>
      </c>
      <c r="M203" s="259" t="s">
        <v>529</v>
      </c>
      <c r="N203" s="259">
        <v>9</v>
      </c>
      <c r="O203" s="259" t="s">
        <v>529</v>
      </c>
      <c r="P203" s="259">
        <v>0</v>
      </c>
      <c r="Q203" s="259">
        <v>8</v>
      </c>
      <c r="R203" s="259">
        <v>6</v>
      </c>
      <c r="S203" s="259">
        <v>1</v>
      </c>
      <c r="T203" s="259">
        <v>13</v>
      </c>
      <c r="U203" s="259">
        <v>2</v>
      </c>
      <c r="V203" s="259">
        <v>2</v>
      </c>
      <c r="W203" s="259">
        <v>1</v>
      </c>
      <c r="X203" s="259">
        <v>2</v>
      </c>
      <c r="Y203" s="259">
        <v>0</v>
      </c>
      <c r="Z203" s="259">
        <v>3</v>
      </c>
      <c r="AA203" s="259">
        <v>5</v>
      </c>
      <c r="AB203" s="259">
        <v>2</v>
      </c>
      <c r="AC203" s="259">
        <v>26</v>
      </c>
      <c r="AD203" s="259">
        <v>1</v>
      </c>
      <c r="AE203" s="259">
        <v>2</v>
      </c>
      <c r="AF203" s="259">
        <v>10</v>
      </c>
      <c r="AG203" s="259">
        <v>0</v>
      </c>
      <c r="AH203" s="259">
        <v>1</v>
      </c>
      <c r="AI203" s="259">
        <v>6</v>
      </c>
      <c r="AJ203" s="259">
        <v>3</v>
      </c>
      <c r="AK203" s="259">
        <v>15</v>
      </c>
      <c r="AL203" s="259">
        <v>8</v>
      </c>
      <c r="AM203" s="259">
        <v>4</v>
      </c>
      <c r="AN203" s="259">
        <v>0</v>
      </c>
      <c r="AO203" s="259">
        <v>7</v>
      </c>
      <c r="AP203" s="259">
        <v>0</v>
      </c>
      <c r="AQ203" s="259">
        <v>113</v>
      </c>
      <c r="AR203" s="259">
        <v>22</v>
      </c>
      <c r="AS203" s="259">
        <v>49</v>
      </c>
      <c r="AT203" s="259">
        <v>68</v>
      </c>
      <c r="AU203" s="259">
        <v>21</v>
      </c>
      <c r="AV203" s="259">
        <v>203</v>
      </c>
      <c r="AW203" s="259">
        <v>62</v>
      </c>
      <c r="AX203" s="259">
        <v>1</v>
      </c>
      <c r="AY203" s="259">
        <v>0</v>
      </c>
      <c r="AZ203" s="259">
        <v>13</v>
      </c>
      <c r="BA203" s="259">
        <v>2</v>
      </c>
      <c r="BB203" s="259">
        <v>8</v>
      </c>
      <c r="BC203" s="259">
        <v>159</v>
      </c>
      <c r="BD203" s="259">
        <v>8</v>
      </c>
      <c r="BE203" s="259">
        <v>3</v>
      </c>
      <c r="BF203" s="259">
        <v>0</v>
      </c>
      <c r="BG203" s="259">
        <v>0</v>
      </c>
      <c r="BH203" s="259">
        <v>13</v>
      </c>
      <c r="BI203" s="259">
        <v>0</v>
      </c>
      <c r="BJ203" s="259">
        <v>4</v>
      </c>
      <c r="BK203" s="259">
        <v>5</v>
      </c>
      <c r="BL203" s="259">
        <v>3</v>
      </c>
      <c r="BM203" s="259">
        <v>45</v>
      </c>
      <c r="BN203" s="259">
        <v>12</v>
      </c>
      <c r="BO203" s="259">
        <v>2</v>
      </c>
      <c r="BP203" s="259">
        <v>44</v>
      </c>
      <c r="BQ203" s="259">
        <v>4</v>
      </c>
      <c r="BR203" s="259">
        <v>4</v>
      </c>
      <c r="BS203" s="259">
        <v>7</v>
      </c>
      <c r="BT203" s="259">
        <v>1</v>
      </c>
      <c r="BU203" s="259">
        <v>2</v>
      </c>
      <c r="BV203" s="259">
        <v>3</v>
      </c>
      <c r="BW203" s="259">
        <v>0</v>
      </c>
      <c r="BX203" s="259">
        <v>3</v>
      </c>
      <c r="BY203" s="259">
        <v>10</v>
      </c>
      <c r="BZ203" s="259">
        <v>8</v>
      </c>
      <c r="CA203" s="259">
        <v>26</v>
      </c>
      <c r="CB203" s="259">
        <v>26</v>
      </c>
      <c r="CC203" s="259">
        <v>65</v>
      </c>
      <c r="CD203" s="259">
        <v>24</v>
      </c>
      <c r="CE203" s="259">
        <v>30</v>
      </c>
      <c r="CF203" s="259">
        <v>4</v>
      </c>
      <c r="CG203" s="259">
        <v>6</v>
      </c>
      <c r="CH203" s="259">
        <v>0</v>
      </c>
      <c r="CI203" s="259">
        <v>37</v>
      </c>
      <c r="CJ203" s="259">
        <v>47</v>
      </c>
      <c r="CK203" s="259">
        <v>4</v>
      </c>
      <c r="CL203" s="259">
        <v>85</v>
      </c>
      <c r="CM203" s="259">
        <v>188</v>
      </c>
      <c r="CN203" s="259">
        <v>15</v>
      </c>
      <c r="CO203" s="259">
        <v>0</v>
      </c>
    </row>
    <row r="204" spans="1:93" ht="33.75" customHeight="1">
      <c r="A204" s="255" t="s">
        <v>228</v>
      </c>
      <c r="B204" s="255" t="s">
        <v>229</v>
      </c>
      <c r="C204" s="255" t="s">
        <v>230</v>
      </c>
      <c r="D204" s="256">
        <v>1144</v>
      </c>
      <c r="E204" s="256">
        <v>10</v>
      </c>
      <c r="F204" s="256">
        <v>134</v>
      </c>
      <c r="G204" s="256">
        <v>38</v>
      </c>
      <c r="H204" s="256">
        <v>1</v>
      </c>
      <c r="I204" s="256">
        <v>0</v>
      </c>
      <c r="J204" s="256">
        <v>0</v>
      </c>
      <c r="K204" s="256">
        <v>0</v>
      </c>
      <c r="L204" s="260">
        <v>21</v>
      </c>
      <c r="M204" s="260" t="s">
        <v>529</v>
      </c>
      <c r="N204" s="260">
        <v>10</v>
      </c>
      <c r="O204" s="260">
        <v>1</v>
      </c>
      <c r="P204" s="260">
        <v>0</v>
      </c>
      <c r="Q204" s="260">
        <v>18</v>
      </c>
      <c r="R204" s="260">
        <v>4</v>
      </c>
      <c r="S204" s="260">
        <v>0</v>
      </c>
      <c r="T204" s="260">
        <v>35</v>
      </c>
      <c r="U204" s="260">
        <v>0</v>
      </c>
      <c r="V204" s="260">
        <v>0</v>
      </c>
      <c r="W204" s="260">
        <v>0</v>
      </c>
      <c r="X204" s="260">
        <v>1</v>
      </c>
      <c r="Y204" s="260">
        <v>0</v>
      </c>
      <c r="Z204" s="260">
        <v>4</v>
      </c>
      <c r="AA204" s="260">
        <v>1</v>
      </c>
      <c r="AB204" s="260">
        <v>2</v>
      </c>
      <c r="AC204" s="260">
        <v>36</v>
      </c>
      <c r="AD204" s="260">
        <v>0</v>
      </c>
      <c r="AE204" s="260">
        <v>0</v>
      </c>
      <c r="AF204" s="260">
        <v>9</v>
      </c>
      <c r="AG204" s="260">
        <v>4</v>
      </c>
      <c r="AH204" s="260">
        <v>4</v>
      </c>
      <c r="AI204" s="260">
        <v>1</v>
      </c>
      <c r="AJ204" s="260">
        <v>1</v>
      </c>
      <c r="AK204" s="260">
        <v>7</v>
      </c>
      <c r="AL204" s="260">
        <v>10</v>
      </c>
      <c r="AM204" s="260">
        <v>1</v>
      </c>
      <c r="AN204" s="260">
        <v>0</v>
      </c>
      <c r="AO204" s="260">
        <v>3</v>
      </c>
      <c r="AP204" s="260">
        <v>0</v>
      </c>
      <c r="AQ204" s="260">
        <v>81</v>
      </c>
      <c r="AR204" s="260">
        <v>21</v>
      </c>
      <c r="AS204" s="260">
        <v>26</v>
      </c>
      <c r="AT204" s="260">
        <v>56</v>
      </c>
      <c r="AU204" s="260">
        <v>14</v>
      </c>
      <c r="AV204" s="260">
        <v>128</v>
      </c>
      <c r="AW204" s="260">
        <v>53</v>
      </c>
      <c r="AX204" s="260">
        <v>0</v>
      </c>
      <c r="AY204" s="260">
        <v>0</v>
      </c>
      <c r="AZ204" s="260">
        <v>6</v>
      </c>
      <c r="BA204" s="260">
        <v>4</v>
      </c>
      <c r="BB204" s="260">
        <v>3</v>
      </c>
      <c r="BC204" s="260">
        <v>33</v>
      </c>
      <c r="BD204" s="260">
        <v>4</v>
      </c>
      <c r="BE204" s="260">
        <v>1</v>
      </c>
      <c r="BF204" s="260">
        <v>1</v>
      </c>
      <c r="BG204" s="260">
        <v>0</v>
      </c>
      <c r="BH204" s="260">
        <v>5</v>
      </c>
      <c r="BI204" s="260">
        <v>1</v>
      </c>
      <c r="BJ204" s="260">
        <v>2</v>
      </c>
      <c r="BK204" s="260">
        <v>5</v>
      </c>
      <c r="BL204" s="260">
        <v>4</v>
      </c>
      <c r="BM204" s="260">
        <v>19</v>
      </c>
      <c r="BN204" s="260">
        <v>3</v>
      </c>
      <c r="BO204" s="260">
        <v>2</v>
      </c>
      <c r="BP204" s="260">
        <v>24</v>
      </c>
      <c r="BQ204" s="260">
        <v>1</v>
      </c>
      <c r="BR204" s="260">
        <v>2</v>
      </c>
      <c r="BS204" s="260">
        <v>3</v>
      </c>
      <c r="BT204" s="260">
        <v>1</v>
      </c>
      <c r="BU204" s="260">
        <v>0</v>
      </c>
      <c r="BV204" s="260">
        <v>1</v>
      </c>
      <c r="BW204" s="260">
        <v>1</v>
      </c>
      <c r="BX204" s="260">
        <v>0</v>
      </c>
      <c r="BY204" s="260">
        <v>7</v>
      </c>
      <c r="BZ204" s="260">
        <v>1</v>
      </c>
      <c r="CA204" s="260">
        <v>14</v>
      </c>
      <c r="CB204" s="260">
        <v>13</v>
      </c>
      <c r="CC204" s="260">
        <v>41</v>
      </c>
      <c r="CD204" s="260">
        <v>6</v>
      </c>
      <c r="CE204" s="260">
        <v>2</v>
      </c>
      <c r="CF204" s="260">
        <v>2</v>
      </c>
      <c r="CG204" s="260">
        <v>1</v>
      </c>
      <c r="CH204" s="260">
        <v>0</v>
      </c>
      <c r="CI204" s="260">
        <v>26</v>
      </c>
      <c r="CJ204" s="260">
        <v>37</v>
      </c>
      <c r="CK204" s="260">
        <v>1</v>
      </c>
      <c r="CL204" s="260">
        <v>42</v>
      </c>
      <c r="CM204" s="260">
        <v>81</v>
      </c>
      <c r="CN204" s="260">
        <v>9</v>
      </c>
      <c r="CO204" s="260">
        <v>0</v>
      </c>
    </row>
    <row r="205" spans="1:93" ht="33.75" customHeight="1">
      <c r="A205" s="257" t="s">
        <v>231</v>
      </c>
      <c r="B205" s="257" t="s">
        <v>229</v>
      </c>
      <c r="C205" s="257" t="s">
        <v>230</v>
      </c>
      <c r="D205" s="258">
        <v>1115</v>
      </c>
      <c r="E205" s="258">
        <v>3</v>
      </c>
      <c r="F205" s="258">
        <v>104</v>
      </c>
      <c r="G205" s="258">
        <v>19</v>
      </c>
      <c r="H205" s="258">
        <v>0</v>
      </c>
      <c r="I205" s="258">
        <v>0</v>
      </c>
      <c r="J205" s="258">
        <v>0</v>
      </c>
      <c r="K205" s="258">
        <v>0</v>
      </c>
      <c r="L205" s="259">
        <v>18</v>
      </c>
      <c r="M205" s="259" t="s">
        <v>529</v>
      </c>
      <c r="N205" s="259">
        <v>11</v>
      </c>
      <c r="O205" s="259" t="s">
        <v>529</v>
      </c>
      <c r="P205" s="259">
        <v>0</v>
      </c>
      <c r="Q205" s="259">
        <v>4</v>
      </c>
      <c r="R205" s="259">
        <v>4</v>
      </c>
      <c r="S205" s="259">
        <v>1</v>
      </c>
      <c r="T205" s="259">
        <v>25</v>
      </c>
      <c r="U205" s="259">
        <v>1</v>
      </c>
      <c r="V205" s="259">
        <v>4</v>
      </c>
      <c r="W205" s="259">
        <v>0</v>
      </c>
      <c r="X205" s="259">
        <v>0</v>
      </c>
      <c r="Y205" s="259">
        <v>0</v>
      </c>
      <c r="Z205" s="259">
        <v>1</v>
      </c>
      <c r="AA205" s="259">
        <v>12</v>
      </c>
      <c r="AB205" s="259">
        <v>2</v>
      </c>
      <c r="AC205" s="259">
        <v>37</v>
      </c>
      <c r="AD205" s="259">
        <v>1</v>
      </c>
      <c r="AE205" s="259">
        <v>1</v>
      </c>
      <c r="AF205" s="259">
        <v>6</v>
      </c>
      <c r="AG205" s="259">
        <v>6</v>
      </c>
      <c r="AH205" s="259">
        <v>0</v>
      </c>
      <c r="AI205" s="259">
        <v>10</v>
      </c>
      <c r="AJ205" s="259">
        <v>0</v>
      </c>
      <c r="AK205" s="259">
        <v>14</v>
      </c>
      <c r="AL205" s="259">
        <v>3</v>
      </c>
      <c r="AM205" s="259">
        <v>0</v>
      </c>
      <c r="AN205" s="259">
        <v>0</v>
      </c>
      <c r="AO205" s="259">
        <v>1</v>
      </c>
      <c r="AP205" s="259">
        <v>0</v>
      </c>
      <c r="AQ205" s="259">
        <v>56</v>
      </c>
      <c r="AR205" s="259">
        <v>9</v>
      </c>
      <c r="AS205" s="259">
        <v>40</v>
      </c>
      <c r="AT205" s="259">
        <v>75</v>
      </c>
      <c r="AU205" s="259">
        <v>37</v>
      </c>
      <c r="AV205" s="259">
        <v>139</v>
      </c>
      <c r="AW205" s="259">
        <v>35</v>
      </c>
      <c r="AX205" s="259">
        <v>0</v>
      </c>
      <c r="AY205" s="259">
        <v>0</v>
      </c>
      <c r="AZ205" s="259">
        <v>3</v>
      </c>
      <c r="BA205" s="259">
        <v>5</v>
      </c>
      <c r="BB205" s="259">
        <v>10</v>
      </c>
      <c r="BC205" s="259">
        <v>44</v>
      </c>
      <c r="BD205" s="259">
        <v>2</v>
      </c>
      <c r="BE205" s="259">
        <v>1</v>
      </c>
      <c r="BF205" s="259">
        <v>1</v>
      </c>
      <c r="BG205" s="259">
        <v>2</v>
      </c>
      <c r="BH205" s="259">
        <v>9</v>
      </c>
      <c r="BI205" s="259">
        <v>4</v>
      </c>
      <c r="BJ205" s="259">
        <v>8</v>
      </c>
      <c r="BK205" s="259">
        <v>4</v>
      </c>
      <c r="BL205" s="259">
        <v>1</v>
      </c>
      <c r="BM205" s="259">
        <v>22</v>
      </c>
      <c r="BN205" s="259">
        <v>8</v>
      </c>
      <c r="BO205" s="259">
        <v>4</v>
      </c>
      <c r="BP205" s="259">
        <v>28</v>
      </c>
      <c r="BQ205" s="259">
        <v>0</v>
      </c>
      <c r="BR205" s="259">
        <v>6</v>
      </c>
      <c r="BS205" s="259">
        <v>4</v>
      </c>
      <c r="BT205" s="259">
        <v>0</v>
      </c>
      <c r="BU205" s="259">
        <v>3</v>
      </c>
      <c r="BV205" s="259">
        <v>1</v>
      </c>
      <c r="BW205" s="259">
        <v>1</v>
      </c>
      <c r="BX205" s="259">
        <v>0</v>
      </c>
      <c r="BY205" s="259">
        <v>20</v>
      </c>
      <c r="BZ205" s="259">
        <v>2</v>
      </c>
      <c r="CA205" s="259">
        <v>17</v>
      </c>
      <c r="CB205" s="259">
        <v>4</v>
      </c>
      <c r="CC205" s="259">
        <v>25</v>
      </c>
      <c r="CD205" s="259">
        <v>7</v>
      </c>
      <c r="CE205" s="259">
        <v>1</v>
      </c>
      <c r="CF205" s="259">
        <v>0</v>
      </c>
      <c r="CG205" s="259">
        <v>0</v>
      </c>
      <c r="CH205" s="259">
        <v>0</v>
      </c>
      <c r="CI205" s="259">
        <v>23</v>
      </c>
      <c r="CJ205" s="259">
        <v>40</v>
      </c>
      <c r="CK205" s="259">
        <v>5</v>
      </c>
      <c r="CL205" s="259">
        <v>51</v>
      </c>
      <c r="CM205" s="259">
        <v>59</v>
      </c>
      <c r="CN205" s="259">
        <v>11</v>
      </c>
      <c r="CO205" s="259">
        <v>0</v>
      </c>
    </row>
    <row r="206" spans="1:93" ht="33.75" customHeight="1">
      <c r="A206" s="255" t="s">
        <v>232</v>
      </c>
      <c r="B206" s="255" t="s">
        <v>229</v>
      </c>
      <c r="C206" s="255" t="s">
        <v>230</v>
      </c>
      <c r="D206" s="256">
        <v>297</v>
      </c>
      <c r="E206" s="256">
        <v>0</v>
      </c>
      <c r="F206" s="256">
        <v>71</v>
      </c>
      <c r="G206" s="256">
        <v>10</v>
      </c>
      <c r="H206" s="256">
        <v>1</v>
      </c>
      <c r="I206" s="256">
        <v>0</v>
      </c>
      <c r="J206" s="256">
        <v>0</v>
      </c>
      <c r="K206" s="256">
        <v>0</v>
      </c>
      <c r="L206" s="260">
        <v>2</v>
      </c>
      <c r="M206" s="260" t="s">
        <v>529</v>
      </c>
      <c r="N206" s="260">
        <v>4</v>
      </c>
      <c r="O206" s="260" t="s">
        <v>529</v>
      </c>
      <c r="P206" s="260">
        <v>0</v>
      </c>
      <c r="Q206" s="260">
        <v>9</v>
      </c>
      <c r="R206" s="260">
        <v>0</v>
      </c>
      <c r="S206" s="260">
        <v>0</v>
      </c>
      <c r="T206" s="260">
        <v>5</v>
      </c>
      <c r="U206" s="260">
        <v>0</v>
      </c>
      <c r="V206" s="260">
        <v>0</v>
      </c>
      <c r="W206" s="260">
        <v>0</v>
      </c>
      <c r="X206" s="260">
        <v>0</v>
      </c>
      <c r="Y206" s="260">
        <v>0</v>
      </c>
      <c r="Z206" s="260">
        <v>1</v>
      </c>
      <c r="AA206" s="260">
        <v>0</v>
      </c>
      <c r="AB206" s="260">
        <v>0</v>
      </c>
      <c r="AC206" s="260">
        <v>9</v>
      </c>
      <c r="AD206" s="260">
        <v>0</v>
      </c>
      <c r="AE206" s="260">
        <v>1</v>
      </c>
      <c r="AF206" s="260">
        <v>1</v>
      </c>
      <c r="AG206" s="260">
        <v>0</v>
      </c>
      <c r="AH206" s="260">
        <v>0</v>
      </c>
      <c r="AI206" s="260">
        <v>0</v>
      </c>
      <c r="AJ206" s="260">
        <v>1</v>
      </c>
      <c r="AK206" s="260">
        <v>4</v>
      </c>
      <c r="AL206" s="260">
        <v>3</v>
      </c>
      <c r="AM206" s="260">
        <v>0</v>
      </c>
      <c r="AN206" s="260">
        <v>0</v>
      </c>
      <c r="AO206" s="260">
        <v>1</v>
      </c>
      <c r="AP206" s="260">
        <v>0</v>
      </c>
      <c r="AQ206" s="260">
        <v>17</v>
      </c>
      <c r="AR206" s="260">
        <v>15</v>
      </c>
      <c r="AS206" s="260">
        <v>2</v>
      </c>
      <c r="AT206" s="260">
        <v>7</v>
      </c>
      <c r="AU206" s="260">
        <v>2</v>
      </c>
      <c r="AV206" s="260">
        <v>21</v>
      </c>
      <c r="AW206" s="260">
        <v>17</v>
      </c>
      <c r="AX206" s="260">
        <v>0</v>
      </c>
      <c r="AY206" s="260">
        <v>0</v>
      </c>
      <c r="AZ206" s="260">
        <v>0</v>
      </c>
      <c r="BA206" s="260">
        <v>0</v>
      </c>
      <c r="BB206" s="260">
        <v>2</v>
      </c>
      <c r="BC206" s="260">
        <v>15</v>
      </c>
      <c r="BD206" s="260">
        <v>0</v>
      </c>
      <c r="BE206" s="260">
        <v>0</v>
      </c>
      <c r="BF206" s="260">
        <v>0</v>
      </c>
      <c r="BG206" s="260">
        <v>0</v>
      </c>
      <c r="BH206" s="260">
        <v>2</v>
      </c>
      <c r="BI206" s="260">
        <v>0</v>
      </c>
      <c r="BJ206" s="260">
        <v>0</v>
      </c>
      <c r="BK206" s="260">
        <v>0</v>
      </c>
      <c r="BL206" s="260">
        <v>1</v>
      </c>
      <c r="BM206" s="260">
        <v>3</v>
      </c>
      <c r="BN206" s="260">
        <v>3</v>
      </c>
      <c r="BO206" s="260">
        <v>0</v>
      </c>
      <c r="BP206" s="260">
        <v>2</v>
      </c>
      <c r="BQ206" s="260">
        <v>0</v>
      </c>
      <c r="BR206" s="260">
        <v>0</v>
      </c>
      <c r="BS206" s="260">
        <v>0</v>
      </c>
      <c r="BT206" s="260">
        <v>2</v>
      </c>
      <c r="BU206" s="260">
        <v>0</v>
      </c>
      <c r="BV206" s="260">
        <v>1</v>
      </c>
      <c r="BW206" s="260">
        <v>0</v>
      </c>
      <c r="BX206" s="260">
        <v>0</v>
      </c>
      <c r="BY206" s="260">
        <v>3</v>
      </c>
      <c r="BZ206" s="260">
        <v>0</v>
      </c>
      <c r="CA206" s="260">
        <v>8</v>
      </c>
      <c r="CB206" s="260">
        <v>2</v>
      </c>
      <c r="CC206" s="260">
        <v>6</v>
      </c>
      <c r="CD206" s="260">
        <v>2</v>
      </c>
      <c r="CE206" s="260">
        <v>1</v>
      </c>
      <c r="CF206" s="260">
        <v>0</v>
      </c>
      <c r="CG206" s="260">
        <v>0</v>
      </c>
      <c r="CH206" s="260">
        <v>0</v>
      </c>
      <c r="CI206" s="260">
        <v>6</v>
      </c>
      <c r="CJ206" s="260">
        <v>10</v>
      </c>
      <c r="CK206" s="260">
        <v>0</v>
      </c>
      <c r="CL206" s="260">
        <v>13</v>
      </c>
      <c r="CM206" s="260">
        <v>9</v>
      </c>
      <c r="CN206" s="260">
        <v>2</v>
      </c>
      <c r="CO206" s="260">
        <v>0</v>
      </c>
    </row>
    <row r="207" spans="1:93" ht="33.75" customHeight="1">
      <c r="A207" s="257" t="s">
        <v>233</v>
      </c>
      <c r="B207" s="257" t="s">
        <v>229</v>
      </c>
      <c r="C207" s="257" t="s">
        <v>230</v>
      </c>
      <c r="D207" s="258">
        <v>943</v>
      </c>
      <c r="E207" s="258">
        <v>2</v>
      </c>
      <c r="F207" s="258">
        <v>155</v>
      </c>
      <c r="G207" s="258">
        <v>11</v>
      </c>
      <c r="H207" s="258">
        <v>0</v>
      </c>
      <c r="I207" s="258">
        <v>0</v>
      </c>
      <c r="J207" s="258">
        <v>0</v>
      </c>
      <c r="K207" s="258">
        <v>0</v>
      </c>
      <c r="L207" s="259">
        <v>3</v>
      </c>
      <c r="M207" s="259" t="s">
        <v>529</v>
      </c>
      <c r="N207" s="259">
        <v>9</v>
      </c>
      <c r="O207" s="259">
        <v>1</v>
      </c>
      <c r="P207" s="259">
        <v>0</v>
      </c>
      <c r="Q207" s="259">
        <v>5</v>
      </c>
      <c r="R207" s="259">
        <v>7</v>
      </c>
      <c r="S207" s="259">
        <v>1</v>
      </c>
      <c r="T207" s="259">
        <v>9</v>
      </c>
      <c r="U207" s="259">
        <v>0</v>
      </c>
      <c r="V207" s="259">
        <v>1</v>
      </c>
      <c r="W207" s="259">
        <v>1</v>
      </c>
      <c r="X207" s="259">
        <v>0</v>
      </c>
      <c r="Y207" s="259">
        <v>0</v>
      </c>
      <c r="Z207" s="259">
        <v>2</v>
      </c>
      <c r="AA207" s="259">
        <v>0</v>
      </c>
      <c r="AB207" s="259">
        <v>0</v>
      </c>
      <c r="AC207" s="259">
        <v>27</v>
      </c>
      <c r="AD207" s="259">
        <v>2</v>
      </c>
      <c r="AE207" s="259">
        <v>3</v>
      </c>
      <c r="AF207" s="259">
        <v>2</v>
      </c>
      <c r="AG207" s="259">
        <v>2</v>
      </c>
      <c r="AH207" s="259">
        <v>1</v>
      </c>
      <c r="AI207" s="259">
        <v>21</v>
      </c>
      <c r="AJ207" s="259">
        <v>4</v>
      </c>
      <c r="AK207" s="259">
        <v>4</v>
      </c>
      <c r="AL207" s="259">
        <v>2</v>
      </c>
      <c r="AM207" s="259">
        <v>0</v>
      </c>
      <c r="AN207" s="259">
        <v>0</v>
      </c>
      <c r="AO207" s="259">
        <v>8</v>
      </c>
      <c r="AP207" s="259">
        <v>0</v>
      </c>
      <c r="AQ207" s="259">
        <v>45</v>
      </c>
      <c r="AR207" s="259">
        <v>14</v>
      </c>
      <c r="AS207" s="259">
        <v>53</v>
      </c>
      <c r="AT207" s="259">
        <v>40</v>
      </c>
      <c r="AU207" s="259">
        <v>25</v>
      </c>
      <c r="AV207" s="259">
        <v>83</v>
      </c>
      <c r="AW207" s="259">
        <v>46</v>
      </c>
      <c r="AX207" s="259">
        <v>0</v>
      </c>
      <c r="AY207" s="259">
        <v>3</v>
      </c>
      <c r="AZ207" s="259">
        <v>6</v>
      </c>
      <c r="BA207" s="259">
        <v>2</v>
      </c>
      <c r="BB207" s="259">
        <v>0</v>
      </c>
      <c r="BC207" s="259">
        <v>24</v>
      </c>
      <c r="BD207" s="259">
        <v>2</v>
      </c>
      <c r="BE207" s="259">
        <v>0</v>
      </c>
      <c r="BF207" s="259">
        <v>0</v>
      </c>
      <c r="BG207" s="259">
        <v>0</v>
      </c>
      <c r="BH207" s="259">
        <v>6</v>
      </c>
      <c r="BI207" s="259">
        <v>0</v>
      </c>
      <c r="BJ207" s="259">
        <v>3</v>
      </c>
      <c r="BK207" s="259">
        <v>1</v>
      </c>
      <c r="BL207" s="259">
        <v>1</v>
      </c>
      <c r="BM207" s="259">
        <v>13</v>
      </c>
      <c r="BN207" s="259">
        <v>5</v>
      </c>
      <c r="BO207" s="259">
        <v>1</v>
      </c>
      <c r="BP207" s="259">
        <v>25</v>
      </c>
      <c r="BQ207" s="259">
        <v>0</v>
      </c>
      <c r="BR207" s="259">
        <v>1</v>
      </c>
      <c r="BS207" s="259">
        <v>5</v>
      </c>
      <c r="BT207" s="259">
        <v>1</v>
      </c>
      <c r="BU207" s="259">
        <v>4</v>
      </c>
      <c r="BV207" s="259">
        <v>0</v>
      </c>
      <c r="BW207" s="259">
        <v>0</v>
      </c>
      <c r="BX207" s="259">
        <v>3</v>
      </c>
      <c r="BY207" s="259">
        <v>8</v>
      </c>
      <c r="BZ207" s="259">
        <v>1</v>
      </c>
      <c r="CA207" s="259">
        <v>6</v>
      </c>
      <c r="CB207" s="259">
        <v>6</v>
      </c>
      <c r="CC207" s="259">
        <v>25</v>
      </c>
      <c r="CD207" s="259">
        <v>7</v>
      </c>
      <c r="CE207" s="259">
        <v>7</v>
      </c>
      <c r="CF207" s="259">
        <v>6</v>
      </c>
      <c r="CG207" s="259">
        <v>1</v>
      </c>
      <c r="CH207" s="259">
        <v>0</v>
      </c>
      <c r="CI207" s="259">
        <v>18</v>
      </c>
      <c r="CJ207" s="259">
        <v>14</v>
      </c>
      <c r="CK207" s="259">
        <v>2</v>
      </c>
      <c r="CL207" s="259">
        <v>37</v>
      </c>
      <c r="CM207" s="259">
        <v>93</v>
      </c>
      <c r="CN207" s="259">
        <v>17</v>
      </c>
      <c r="CO207" s="259">
        <v>0</v>
      </c>
    </row>
    <row r="208" spans="1:93" ht="33.75" customHeight="1">
      <c r="A208" s="255" t="s">
        <v>234</v>
      </c>
      <c r="B208" s="255" t="s">
        <v>229</v>
      </c>
      <c r="C208" s="255" t="s">
        <v>230</v>
      </c>
      <c r="D208" s="256">
        <v>258</v>
      </c>
      <c r="E208" s="256">
        <v>1</v>
      </c>
      <c r="F208" s="256">
        <v>67</v>
      </c>
      <c r="G208" s="256">
        <v>14</v>
      </c>
      <c r="H208" s="256">
        <v>4</v>
      </c>
      <c r="I208" s="256">
        <v>0</v>
      </c>
      <c r="J208" s="256">
        <v>0</v>
      </c>
      <c r="K208" s="256">
        <v>0</v>
      </c>
      <c r="L208" s="260">
        <v>2</v>
      </c>
      <c r="M208" s="260" t="s">
        <v>529</v>
      </c>
      <c r="N208" s="260">
        <v>14</v>
      </c>
      <c r="O208" s="260">
        <v>2</v>
      </c>
      <c r="P208" s="260">
        <v>0</v>
      </c>
      <c r="Q208" s="260">
        <v>1</v>
      </c>
      <c r="R208" s="260">
        <v>0</v>
      </c>
      <c r="S208" s="260">
        <v>0</v>
      </c>
      <c r="T208" s="260">
        <v>6</v>
      </c>
      <c r="U208" s="260">
        <v>0</v>
      </c>
      <c r="V208" s="260">
        <v>0</v>
      </c>
      <c r="W208" s="260">
        <v>0</v>
      </c>
      <c r="X208" s="260">
        <v>0</v>
      </c>
      <c r="Y208" s="260">
        <v>0</v>
      </c>
      <c r="Z208" s="260">
        <v>0</v>
      </c>
      <c r="AA208" s="260">
        <v>1</v>
      </c>
      <c r="AB208" s="260">
        <v>0</v>
      </c>
      <c r="AC208" s="260">
        <v>4</v>
      </c>
      <c r="AD208" s="260">
        <v>0</v>
      </c>
      <c r="AE208" s="260">
        <v>1</v>
      </c>
      <c r="AF208" s="260">
        <v>4</v>
      </c>
      <c r="AG208" s="260">
        <v>2</v>
      </c>
      <c r="AH208" s="260">
        <v>0</v>
      </c>
      <c r="AI208" s="260">
        <v>3</v>
      </c>
      <c r="AJ208" s="260">
        <v>1</v>
      </c>
      <c r="AK208" s="260">
        <v>1</v>
      </c>
      <c r="AL208" s="260">
        <v>2</v>
      </c>
      <c r="AM208" s="260">
        <v>0</v>
      </c>
      <c r="AN208" s="260">
        <v>0</v>
      </c>
      <c r="AO208" s="260">
        <v>0</v>
      </c>
      <c r="AP208" s="260">
        <v>0</v>
      </c>
      <c r="AQ208" s="260">
        <v>5</v>
      </c>
      <c r="AR208" s="260">
        <v>3</v>
      </c>
      <c r="AS208" s="260">
        <v>5</v>
      </c>
      <c r="AT208" s="260">
        <v>5</v>
      </c>
      <c r="AU208" s="260">
        <v>5</v>
      </c>
      <c r="AV208" s="260">
        <v>24</v>
      </c>
      <c r="AW208" s="260">
        <v>11</v>
      </c>
      <c r="AX208" s="260">
        <v>0</v>
      </c>
      <c r="AY208" s="260">
        <v>0</v>
      </c>
      <c r="AZ208" s="260">
        <v>0</v>
      </c>
      <c r="BA208" s="260">
        <v>0</v>
      </c>
      <c r="BB208" s="260">
        <v>0</v>
      </c>
      <c r="BC208" s="260">
        <v>14</v>
      </c>
      <c r="BD208" s="260">
        <v>0</v>
      </c>
      <c r="BE208" s="260">
        <v>0</v>
      </c>
      <c r="BF208" s="260">
        <v>0</v>
      </c>
      <c r="BG208" s="260">
        <v>0</v>
      </c>
      <c r="BH208" s="260">
        <v>0</v>
      </c>
      <c r="BI208" s="260">
        <v>0</v>
      </c>
      <c r="BJ208" s="260">
        <v>2</v>
      </c>
      <c r="BK208" s="260">
        <v>0</v>
      </c>
      <c r="BL208" s="260">
        <v>0</v>
      </c>
      <c r="BM208" s="260">
        <v>2</v>
      </c>
      <c r="BN208" s="260">
        <v>4</v>
      </c>
      <c r="BO208" s="260">
        <v>0</v>
      </c>
      <c r="BP208" s="260">
        <v>0</v>
      </c>
      <c r="BQ208" s="260">
        <v>0</v>
      </c>
      <c r="BR208" s="260">
        <v>0</v>
      </c>
      <c r="BS208" s="260">
        <v>1</v>
      </c>
      <c r="BT208" s="260">
        <v>0</v>
      </c>
      <c r="BU208" s="260">
        <v>0</v>
      </c>
      <c r="BV208" s="260">
        <v>0</v>
      </c>
      <c r="BW208" s="260">
        <v>0</v>
      </c>
      <c r="BX208" s="260">
        <v>0</v>
      </c>
      <c r="BY208" s="260">
        <v>4</v>
      </c>
      <c r="BZ208" s="260">
        <v>1</v>
      </c>
      <c r="CA208" s="260">
        <v>1</v>
      </c>
      <c r="CB208" s="260">
        <v>0</v>
      </c>
      <c r="CC208" s="260">
        <v>9</v>
      </c>
      <c r="CD208" s="260">
        <v>1</v>
      </c>
      <c r="CE208" s="260">
        <v>1</v>
      </c>
      <c r="CF208" s="260">
        <v>0</v>
      </c>
      <c r="CG208" s="260">
        <v>0</v>
      </c>
      <c r="CH208" s="260">
        <v>0</v>
      </c>
      <c r="CI208" s="260">
        <v>4</v>
      </c>
      <c r="CJ208" s="260">
        <v>3</v>
      </c>
      <c r="CK208" s="260">
        <v>1</v>
      </c>
      <c r="CL208" s="260">
        <v>12</v>
      </c>
      <c r="CM208" s="260">
        <v>9</v>
      </c>
      <c r="CN208" s="260">
        <v>1</v>
      </c>
      <c r="CO208" s="260">
        <v>0</v>
      </c>
    </row>
    <row r="209" spans="1:93" ht="33.75" customHeight="1">
      <c r="A209" s="257" t="s">
        <v>235</v>
      </c>
      <c r="B209" s="257" t="s">
        <v>229</v>
      </c>
      <c r="C209" s="257" t="s">
        <v>230</v>
      </c>
      <c r="D209" s="258">
        <v>523</v>
      </c>
      <c r="E209" s="258">
        <v>3</v>
      </c>
      <c r="F209" s="258">
        <v>41</v>
      </c>
      <c r="G209" s="258">
        <v>10</v>
      </c>
      <c r="H209" s="258">
        <v>0</v>
      </c>
      <c r="I209" s="258">
        <v>0</v>
      </c>
      <c r="J209" s="258">
        <v>0</v>
      </c>
      <c r="K209" s="258">
        <v>0</v>
      </c>
      <c r="L209" s="259">
        <v>0</v>
      </c>
      <c r="M209" s="259" t="s">
        <v>529</v>
      </c>
      <c r="N209" s="259">
        <v>3</v>
      </c>
      <c r="O209" s="259">
        <v>1</v>
      </c>
      <c r="P209" s="259">
        <v>0</v>
      </c>
      <c r="Q209" s="259">
        <v>1</v>
      </c>
      <c r="R209" s="259">
        <v>1</v>
      </c>
      <c r="S209" s="259">
        <v>0</v>
      </c>
      <c r="T209" s="259">
        <v>2</v>
      </c>
      <c r="U209" s="259">
        <v>0</v>
      </c>
      <c r="V209" s="259">
        <v>0</v>
      </c>
      <c r="W209" s="259">
        <v>0</v>
      </c>
      <c r="X209" s="259">
        <v>1</v>
      </c>
      <c r="Y209" s="259">
        <v>0</v>
      </c>
      <c r="Z209" s="259">
        <v>2</v>
      </c>
      <c r="AA209" s="259">
        <v>4</v>
      </c>
      <c r="AB209" s="259">
        <v>1</v>
      </c>
      <c r="AC209" s="259">
        <v>13</v>
      </c>
      <c r="AD209" s="259">
        <v>1</v>
      </c>
      <c r="AE209" s="259">
        <v>0</v>
      </c>
      <c r="AF209" s="259">
        <v>2</v>
      </c>
      <c r="AG209" s="259">
        <v>0</v>
      </c>
      <c r="AH209" s="259">
        <v>0</v>
      </c>
      <c r="AI209" s="259">
        <v>1</v>
      </c>
      <c r="AJ209" s="259">
        <v>1</v>
      </c>
      <c r="AK209" s="259">
        <v>1</v>
      </c>
      <c r="AL209" s="259">
        <v>1</v>
      </c>
      <c r="AM209" s="259">
        <v>0</v>
      </c>
      <c r="AN209" s="259">
        <v>0</v>
      </c>
      <c r="AO209" s="259">
        <v>0</v>
      </c>
      <c r="AP209" s="259">
        <v>0</v>
      </c>
      <c r="AQ209" s="259">
        <v>34</v>
      </c>
      <c r="AR209" s="259">
        <v>9</v>
      </c>
      <c r="AS209" s="259">
        <v>10</v>
      </c>
      <c r="AT209" s="259">
        <v>47</v>
      </c>
      <c r="AU209" s="259">
        <v>16</v>
      </c>
      <c r="AV209" s="259">
        <v>42</v>
      </c>
      <c r="AW209" s="259">
        <v>33</v>
      </c>
      <c r="AX209" s="259">
        <v>0</v>
      </c>
      <c r="AY209" s="259">
        <v>0</v>
      </c>
      <c r="AZ209" s="259">
        <v>2</v>
      </c>
      <c r="BA209" s="259">
        <v>0</v>
      </c>
      <c r="BB209" s="259">
        <v>1</v>
      </c>
      <c r="BC209" s="259">
        <v>30</v>
      </c>
      <c r="BD209" s="259">
        <v>2</v>
      </c>
      <c r="BE209" s="259">
        <v>1</v>
      </c>
      <c r="BF209" s="259">
        <v>0</v>
      </c>
      <c r="BG209" s="259">
        <v>1</v>
      </c>
      <c r="BH209" s="259">
        <v>1</v>
      </c>
      <c r="BI209" s="259">
        <v>1</v>
      </c>
      <c r="BJ209" s="259">
        <v>2</v>
      </c>
      <c r="BK209" s="259">
        <v>1</v>
      </c>
      <c r="BL209" s="259">
        <v>0</v>
      </c>
      <c r="BM209" s="259">
        <v>13</v>
      </c>
      <c r="BN209" s="259">
        <v>2</v>
      </c>
      <c r="BO209" s="259">
        <v>2</v>
      </c>
      <c r="BP209" s="259">
        <v>8</v>
      </c>
      <c r="BQ209" s="259">
        <v>0</v>
      </c>
      <c r="BR209" s="259">
        <v>2</v>
      </c>
      <c r="BS209" s="259">
        <v>1</v>
      </c>
      <c r="BT209" s="259">
        <v>0</v>
      </c>
      <c r="BU209" s="259">
        <v>0</v>
      </c>
      <c r="BV209" s="259">
        <v>1</v>
      </c>
      <c r="BW209" s="259">
        <v>0</v>
      </c>
      <c r="BX209" s="259">
        <v>2</v>
      </c>
      <c r="BY209" s="259">
        <v>5</v>
      </c>
      <c r="BZ209" s="259">
        <v>0</v>
      </c>
      <c r="CA209" s="259">
        <v>2</v>
      </c>
      <c r="CB209" s="259">
        <v>1</v>
      </c>
      <c r="CC209" s="259">
        <v>18</v>
      </c>
      <c r="CD209" s="259">
        <v>3</v>
      </c>
      <c r="CE209" s="259">
        <v>4</v>
      </c>
      <c r="CF209" s="259">
        <v>1</v>
      </c>
      <c r="CG209" s="259">
        <v>0</v>
      </c>
      <c r="CH209" s="259">
        <v>0</v>
      </c>
      <c r="CI209" s="259">
        <v>12</v>
      </c>
      <c r="CJ209" s="259">
        <v>24</v>
      </c>
      <c r="CK209" s="259">
        <v>2</v>
      </c>
      <c r="CL209" s="259">
        <v>21</v>
      </c>
      <c r="CM209" s="259">
        <v>66</v>
      </c>
      <c r="CN209" s="259">
        <v>10</v>
      </c>
      <c r="CO209" s="259">
        <v>0</v>
      </c>
    </row>
    <row r="210" spans="1:93" ht="33.75" customHeight="1">
      <c r="A210" s="255" t="s">
        <v>236</v>
      </c>
      <c r="B210" s="255" t="s">
        <v>229</v>
      </c>
      <c r="C210" s="255" t="s">
        <v>230</v>
      </c>
      <c r="D210" s="256">
        <v>179</v>
      </c>
      <c r="E210" s="256">
        <v>0</v>
      </c>
      <c r="F210" s="256">
        <v>44</v>
      </c>
      <c r="G210" s="256">
        <v>3</v>
      </c>
      <c r="H210" s="256">
        <v>0</v>
      </c>
      <c r="I210" s="256">
        <v>0</v>
      </c>
      <c r="J210" s="256">
        <v>0</v>
      </c>
      <c r="K210" s="256">
        <v>0</v>
      </c>
      <c r="L210" s="260">
        <v>2</v>
      </c>
      <c r="M210" s="260" t="s">
        <v>529</v>
      </c>
      <c r="N210" s="260">
        <v>8</v>
      </c>
      <c r="O210" s="260">
        <v>1</v>
      </c>
      <c r="P210" s="260">
        <v>0</v>
      </c>
      <c r="Q210" s="260">
        <v>1</v>
      </c>
      <c r="R210" s="260">
        <v>1</v>
      </c>
      <c r="S210" s="260">
        <v>0</v>
      </c>
      <c r="T210" s="260">
        <v>5</v>
      </c>
      <c r="U210" s="260">
        <v>0</v>
      </c>
      <c r="V210" s="260">
        <v>0</v>
      </c>
      <c r="W210" s="260">
        <v>0</v>
      </c>
      <c r="X210" s="260">
        <v>0</v>
      </c>
      <c r="Y210" s="260">
        <v>0</v>
      </c>
      <c r="Z210" s="260">
        <v>0</v>
      </c>
      <c r="AA210" s="260">
        <v>0</v>
      </c>
      <c r="AB210" s="260">
        <v>0</v>
      </c>
      <c r="AC210" s="260">
        <v>7</v>
      </c>
      <c r="AD210" s="260">
        <v>0</v>
      </c>
      <c r="AE210" s="260">
        <v>1</v>
      </c>
      <c r="AF210" s="260">
        <v>0</v>
      </c>
      <c r="AG210" s="260">
        <v>0</v>
      </c>
      <c r="AH210" s="260">
        <v>0</v>
      </c>
      <c r="AI210" s="260">
        <v>4</v>
      </c>
      <c r="AJ210" s="260">
        <v>0</v>
      </c>
      <c r="AK210" s="260">
        <v>0</v>
      </c>
      <c r="AL210" s="260">
        <v>1</v>
      </c>
      <c r="AM210" s="260">
        <v>0</v>
      </c>
      <c r="AN210" s="260">
        <v>0</v>
      </c>
      <c r="AO210" s="260">
        <v>0</v>
      </c>
      <c r="AP210" s="260">
        <v>0</v>
      </c>
      <c r="AQ210" s="260">
        <v>8</v>
      </c>
      <c r="AR210" s="260">
        <v>6</v>
      </c>
      <c r="AS210" s="260">
        <v>5</v>
      </c>
      <c r="AT210" s="260">
        <v>2</v>
      </c>
      <c r="AU210" s="260">
        <v>4</v>
      </c>
      <c r="AV210" s="260">
        <v>17</v>
      </c>
      <c r="AW210" s="260">
        <v>8</v>
      </c>
      <c r="AX210" s="260">
        <v>0</v>
      </c>
      <c r="AY210" s="260">
        <v>0</v>
      </c>
      <c r="AZ210" s="260">
        <v>0</v>
      </c>
      <c r="BA210" s="260">
        <v>0</v>
      </c>
      <c r="BB210" s="260">
        <v>1</v>
      </c>
      <c r="BC210" s="260">
        <v>8</v>
      </c>
      <c r="BD210" s="260">
        <v>1</v>
      </c>
      <c r="BE210" s="260">
        <v>0</v>
      </c>
      <c r="BF210" s="260">
        <v>0</v>
      </c>
      <c r="BG210" s="260">
        <v>0</v>
      </c>
      <c r="BH210" s="260">
        <v>3</v>
      </c>
      <c r="BI210" s="260">
        <v>0</v>
      </c>
      <c r="BJ210" s="260">
        <v>0</v>
      </c>
      <c r="BK210" s="260">
        <v>0</v>
      </c>
      <c r="BL210" s="260">
        <v>0</v>
      </c>
      <c r="BM210" s="260">
        <v>5</v>
      </c>
      <c r="BN210" s="260">
        <v>0</v>
      </c>
      <c r="BO210" s="260">
        <v>0</v>
      </c>
      <c r="BP210" s="260">
        <v>3</v>
      </c>
      <c r="BQ210" s="260">
        <v>0</v>
      </c>
      <c r="BR210" s="260">
        <v>0</v>
      </c>
      <c r="BS210" s="260">
        <v>0</v>
      </c>
      <c r="BT210" s="260">
        <v>1</v>
      </c>
      <c r="BU210" s="260">
        <v>1</v>
      </c>
      <c r="BV210" s="260">
        <v>0</v>
      </c>
      <c r="BW210" s="260">
        <v>0</v>
      </c>
      <c r="BX210" s="260">
        <v>0</v>
      </c>
      <c r="BY210" s="260">
        <v>2</v>
      </c>
      <c r="BZ210" s="260">
        <v>0</v>
      </c>
      <c r="CA210" s="260">
        <v>1</v>
      </c>
      <c r="CB210" s="260">
        <v>0</v>
      </c>
      <c r="CC210" s="260">
        <v>3</v>
      </c>
      <c r="CD210" s="260">
        <v>0</v>
      </c>
      <c r="CE210" s="260">
        <v>0</v>
      </c>
      <c r="CF210" s="260">
        <v>1</v>
      </c>
      <c r="CG210" s="260">
        <v>0</v>
      </c>
      <c r="CH210" s="260">
        <v>0</v>
      </c>
      <c r="CI210" s="260">
        <v>5</v>
      </c>
      <c r="CJ210" s="260">
        <v>7</v>
      </c>
      <c r="CK210" s="260">
        <v>0</v>
      </c>
      <c r="CL210" s="260">
        <v>3</v>
      </c>
      <c r="CM210" s="260">
        <v>6</v>
      </c>
      <c r="CN210" s="260">
        <v>0</v>
      </c>
      <c r="CO210" s="260">
        <v>0</v>
      </c>
    </row>
    <row r="211" spans="1:93" ht="33.75" customHeight="1">
      <c r="A211" s="257" t="s">
        <v>237</v>
      </c>
      <c r="B211" s="257" t="s">
        <v>229</v>
      </c>
      <c r="C211" s="257" t="s">
        <v>230</v>
      </c>
      <c r="D211" s="258">
        <v>1479</v>
      </c>
      <c r="E211" s="258">
        <v>3</v>
      </c>
      <c r="F211" s="258">
        <v>130</v>
      </c>
      <c r="G211" s="258">
        <v>30</v>
      </c>
      <c r="H211" s="258">
        <v>1</v>
      </c>
      <c r="I211" s="258">
        <v>0</v>
      </c>
      <c r="J211" s="258">
        <v>1</v>
      </c>
      <c r="K211" s="258">
        <v>0</v>
      </c>
      <c r="L211" s="259">
        <v>18</v>
      </c>
      <c r="M211" s="259" t="s">
        <v>529</v>
      </c>
      <c r="N211" s="259">
        <v>19</v>
      </c>
      <c r="O211" s="259" t="s">
        <v>529</v>
      </c>
      <c r="P211" s="259">
        <v>0</v>
      </c>
      <c r="Q211" s="259">
        <v>3</v>
      </c>
      <c r="R211" s="259">
        <v>6</v>
      </c>
      <c r="S211" s="259">
        <v>0</v>
      </c>
      <c r="T211" s="259">
        <v>25</v>
      </c>
      <c r="U211" s="259">
        <v>1</v>
      </c>
      <c r="V211" s="259">
        <v>0</v>
      </c>
      <c r="W211" s="259">
        <v>0</v>
      </c>
      <c r="X211" s="259">
        <v>0</v>
      </c>
      <c r="Y211" s="259">
        <v>0</v>
      </c>
      <c r="Z211" s="259">
        <v>3</v>
      </c>
      <c r="AA211" s="259">
        <v>5</v>
      </c>
      <c r="AB211" s="259">
        <v>0</v>
      </c>
      <c r="AC211" s="259">
        <v>49</v>
      </c>
      <c r="AD211" s="259">
        <v>0</v>
      </c>
      <c r="AE211" s="259">
        <v>2</v>
      </c>
      <c r="AF211" s="259">
        <v>17</v>
      </c>
      <c r="AG211" s="259">
        <v>3</v>
      </c>
      <c r="AH211" s="259">
        <v>0</v>
      </c>
      <c r="AI211" s="259">
        <v>51</v>
      </c>
      <c r="AJ211" s="259">
        <v>1</v>
      </c>
      <c r="AK211" s="259">
        <v>12</v>
      </c>
      <c r="AL211" s="259">
        <v>4</v>
      </c>
      <c r="AM211" s="259">
        <v>2</v>
      </c>
      <c r="AN211" s="259">
        <v>0</v>
      </c>
      <c r="AO211" s="259">
        <v>2</v>
      </c>
      <c r="AP211" s="259">
        <v>1</v>
      </c>
      <c r="AQ211" s="259">
        <v>97</v>
      </c>
      <c r="AR211" s="259">
        <v>26</v>
      </c>
      <c r="AS211" s="259">
        <v>49</v>
      </c>
      <c r="AT211" s="259">
        <v>56</v>
      </c>
      <c r="AU211" s="259">
        <v>51</v>
      </c>
      <c r="AV211" s="259">
        <v>162</v>
      </c>
      <c r="AW211" s="259">
        <v>44</v>
      </c>
      <c r="AX211" s="259">
        <v>0</v>
      </c>
      <c r="AY211" s="259">
        <v>0</v>
      </c>
      <c r="AZ211" s="259">
        <v>9</v>
      </c>
      <c r="BA211" s="259">
        <v>1</v>
      </c>
      <c r="BB211" s="259">
        <v>1</v>
      </c>
      <c r="BC211" s="259">
        <v>58</v>
      </c>
      <c r="BD211" s="259">
        <v>5</v>
      </c>
      <c r="BE211" s="259">
        <v>2</v>
      </c>
      <c r="BF211" s="259">
        <v>0</v>
      </c>
      <c r="BG211" s="259">
        <v>2</v>
      </c>
      <c r="BH211" s="259">
        <v>9</v>
      </c>
      <c r="BI211" s="259">
        <v>0</v>
      </c>
      <c r="BJ211" s="259">
        <v>5</v>
      </c>
      <c r="BK211" s="259">
        <v>4</v>
      </c>
      <c r="BL211" s="259">
        <v>1</v>
      </c>
      <c r="BM211" s="259">
        <v>30</v>
      </c>
      <c r="BN211" s="259">
        <v>16</v>
      </c>
      <c r="BO211" s="259">
        <v>8</v>
      </c>
      <c r="BP211" s="259">
        <v>14</v>
      </c>
      <c r="BQ211" s="259">
        <v>0</v>
      </c>
      <c r="BR211" s="259">
        <v>8</v>
      </c>
      <c r="BS211" s="259">
        <v>10</v>
      </c>
      <c r="BT211" s="259">
        <v>1</v>
      </c>
      <c r="BU211" s="259">
        <v>3</v>
      </c>
      <c r="BV211" s="259">
        <v>5</v>
      </c>
      <c r="BW211" s="259">
        <v>0</v>
      </c>
      <c r="BX211" s="259">
        <v>2</v>
      </c>
      <c r="BY211" s="259">
        <v>23</v>
      </c>
      <c r="BZ211" s="259">
        <v>1</v>
      </c>
      <c r="CA211" s="259">
        <v>10</v>
      </c>
      <c r="CB211" s="259">
        <v>11</v>
      </c>
      <c r="CC211" s="259">
        <v>30</v>
      </c>
      <c r="CD211" s="259">
        <v>11</v>
      </c>
      <c r="CE211" s="259">
        <v>8</v>
      </c>
      <c r="CF211" s="259">
        <v>1</v>
      </c>
      <c r="CG211" s="259">
        <v>0</v>
      </c>
      <c r="CH211" s="259">
        <v>0</v>
      </c>
      <c r="CI211" s="259">
        <v>31</v>
      </c>
      <c r="CJ211" s="259">
        <v>43</v>
      </c>
      <c r="CK211" s="259">
        <v>12</v>
      </c>
      <c r="CL211" s="259">
        <v>43</v>
      </c>
      <c r="CM211" s="259">
        <v>177</v>
      </c>
      <c r="CN211" s="259">
        <v>10</v>
      </c>
      <c r="CO211" s="259">
        <v>0</v>
      </c>
    </row>
    <row r="212" spans="1:93" ht="33.75" customHeight="1">
      <c r="A212" s="255" t="s">
        <v>238</v>
      </c>
      <c r="B212" s="255" t="s">
        <v>229</v>
      </c>
      <c r="C212" s="255" t="s">
        <v>230</v>
      </c>
      <c r="D212" s="256">
        <v>1902</v>
      </c>
      <c r="E212" s="256">
        <v>11</v>
      </c>
      <c r="F212" s="256">
        <v>292</v>
      </c>
      <c r="G212" s="256">
        <v>23</v>
      </c>
      <c r="H212" s="256">
        <v>2</v>
      </c>
      <c r="I212" s="256">
        <v>0</v>
      </c>
      <c r="J212" s="256">
        <v>0</v>
      </c>
      <c r="K212" s="256">
        <v>0</v>
      </c>
      <c r="L212" s="260">
        <v>6</v>
      </c>
      <c r="M212" s="260" t="s">
        <v>529</v>
      </c>
      <c r="N212" s="260">
        <v>27</v>
      </c>
      <c r="O212" s="260" t="s">
        <v>529</v>
      </c>
      <c r="P212" s="260">
        <v>0</v>
      </c>
      <c r="Q212" s="260">
        <v>22</v>
      </c>
      <c r="R212" s="260">
        <v>7</v>
      </c>
      <c r="S212" s="260">
        <v>2</v>
      </c>
      <c r="T212" s="260">
        <v>25</v>
      </c>
      <c r="U212" s="260">
        <v>1</v>
      </c>
      <c r="V212" s="260">
        <v>0</v>
      </c>
      <c r="W212" s="260">
        <v>0</v>
      </c>
      <c r="X212" s="260">
        <v>1</v>
      </c>
      <c r="Y212" s="260">
        <v>0</v>
      </c>
      <c r="Z212" s="260">
        <v>4</v>
      </c>
      <c r="AA212" s="260">
        <v>3</v>
      </c>
      <c r="AB212" s="260">
        <v>2</v>
      </c>
      <c r="AC212" s="260">
        <v>86</v>
      </c>
      <c r="AD212" s="260">
        <v>0</v>
      </c>
      <c r="AE212" s="260">
        <v>2</v>
      </c>
      <c r="AF212" s="260">
        <v>12</v>
      </c>
      <c r="AG212" s="260">
        <v>5</v>
      </c>
      <c r="AH212" s="260">
        <v>2</v>
      </c>
      <c r="AI212" s="260">
        <v>8</v>
      </c>
      <c r="AJ212" s="260">
        <v>4</v>
      </c>
      <c r="AK212" s="260">
        <v>12</v>
      </c>
      <c r="AL212" s="260">
        <v>5</v>
      </c>
      <c r="AM212" s="260">
        <v>3</v>
      </c>
      <c r="AN212" s="260">
        <v>0</v>
      </c>
      <c r="AO212" s="260">
        <v>7</v>
      </c>
      <c r="AP212" s="260">
        <v>1</v>
      </c>
      <c r="AQ212" s="260">
        <v>91</v>
      </c>
      <c r="AR212" s="260">
        <v>32</v>
      </c>
      <c r="AS212" s="260">
        <v>49</v>
      </c>
      <c r="AT212" s="260">
        <v>82</v>
      </c>
      <c r="AU212" s="260">
        <v>30</v>
      </c>
      <c r="AV212" s="260">
        <v>174</v>
      </c>
      <c r="AW212" s="260">
        <v>85</v>
      </c>
      <c r="AX212" s="260">
        <v>1</v>
      </c>
      <c r="AY212" s="260">
        <v>1</v>
      </c>
      <c r="AZ212" s="260">
        <v>18</v>
      </c>
      <c r="BA212" s="260">
        <v>6</v>
      </c>
      <c r="BB212" s="260">
        <v>7</v>
      </c>
      <c r="BC212" s="260">
        <v>72</v>
      </c>
      <c r="BD212" s="260">
        <v>7</v>
      </c>
      <c r="BE212" s="260">
        <v>3</v>
      </c>
      <c r="BF212" s="260">
        <v>0</v>
      </c>
      <c r="BG212" s="260">
        <v>1</v>
      </c>
      <c r="BH212" s="260">
        <v>10</v>
      </c>
      <c r="BI212" s="260">
        <v>0</v>
      </c>
      <c r="BJ212" s="260">
        <v>9</v>
      </c>
      <c r="BK212" s="260">
        <v>1</v>
      </c>
      <c r="BL212" s="260">
        <v>2</v>
      </c>
      <c r="BM212" s="260">
        <v>40</v>
      </c>
      <c r="BN212" s="260">
        <v>15</v>
      </c>
      <c r="BO212" s="260">
        <v>6</v>
      </c>
      <c r="BP212" s="260">
        <v>26</v>
      </c>
      <c r="BQ212" s="260">
        <v>1</v>
      </c>
      <c r="BR212" s="260">
        <v>3</v>
      </c>
      <c r="BS212" s="260">
        <v>7</v>
      </c>
      <c r="BT212" s="260">
        <v>2</v>
      </c>
      <c r="BU212" s="260">
        <v>1</v>
      </c>
      <c r="BV212" s="260">
        <v>0</v>
      </c>
      <c r="BW212" s="260">
        <v>0</v>
      </c>
      <c r="BX212" s="260">
        <v>3</v>
      </c>
      <c r="BY212" s="260">
        <v>17</v>
      </c>
      <c r="BZ212" s="260">
        <v>3</v>
      </c>
      <c r="CA212" s="260">
        <v>14</v>
      </c>
      <c r="CB212" s="260">
        <v>9</v>
      </c>
      <c r="CC212" s="260">
        <v>60</v>
      </c>
      <c r="CD212" s="260">
        <v>9</v>
      </c>
      <c r="CE212" s="260">
        <v>11</v>
      </c>
      <c r="CF212" s="260">
        <v>4</v>
      </c>
      <c r="CG212" s="260">
        <v>1</v>
      </c>
      <c r="CH212" s="260">
        <v>0</v>
      </c>
      <c r="CI212" s="260">
        <v>25</v>
      </c>
      <c r="CJ212" s="260">
        <v>62</v>
      </c>
      <c r="CK212" s="260">
        <v>4</v>
      </c>
      <c r="CL212" s="260">
        <v>73</v>
      </c>
      <c r="CM212" s="260">
        <v>227</v>
      </c>
      <c r="CN212" s="260">
        <v>23</v>
      </c>
      <c r="CO212" s="260">
        <v>0</v>
      </c>
    </row>
    <row r="213" spans="1:93" ht="33.75" customHeight="1">
      <c r="A213" s="257" t="s">
        <v>239</v>
      </c>
      <c r="B213" s="257" t="s">
        <v>229</v>
      </c>
      <c r="C213" s="257" t="s">
        <v>230</v>
      </c>
      <c r="D213" s="258">
        <v>363</v>
      </c>
      <c r="E213" s="258">
        <v>0</v>
      </c>
      <c r="F213" s="258">
        <v>34</v>
      </c>
      <c r="G213" s="258">
        <v>7</v>
      </c>
      <c r="H213" s="258">
        <v>1</v>
      </c>
      <c r="I213" s="258">
        <v>0</v>
      </c>
      <c r="J213" s="258">
        <v>0</v>
      </c>
      <c r="K213" s="258">
        <v>0</v>
      </c>
      <c r="L213" s="259">
        <v>3</v>
      </c>
      <c r="M213" s="259" t="s">
        <v>529</v>
      </c>
      <c r="N213" s="259">
        <v>2</v>
      </c>
      <c r="O213" s="259" t="s">
        <v>529</v>
      </c>
      <c r="P213" s="259">
        <v>0</v>
      </c>
      <c r="Q213" s="259">
        <v>2</v>
      </c>
      <c r="R213" s="259">
        <v>2</v>
      </c>
      <c r="S213" s="259">
        <v>0</v>
      </c>
      <c r="T213" s="259">
        <v>10</v>
      </c>
      <c r="U213" s="259">
        <v>0</v>
      </c>
      <c r="V213" s="259">
        <v>1</v>
      </c>
      <c r="W213" s="259">
        <v>0</v>
      </c>
      <c r="X213" s="259">
        <v>1</v>
      </c>
      <c r="Y213" s="259">
        <v>0</v>
      </c>
      <c r="Z213" s="259">
        <v>2</v>
      </c>
      <c r="AA213" s="259">
        <v>0</v>
      </c>
      <c r="AB213" s="259">
        <v>0</v>
      </c>
      <c r="AC213" s="259">
        <v>8</v>
      </c>
      <c r="AD213" s="259">
        <v>0</v>
      </c>
      <c r="AE213" s="259">
        <v>1</v>
      </c>
      <c r="AF213" s="259">
        <v>4</v>
      </c>
      <c r="AG213" s="259">
        <v>2</v>
      </c>
      <c r="AH213" s="259">
        <v>0</v>
      </c>
      <c r="AI213" s="259">
        <v>0</v>
      </c>
      <c r="AJ213" s="259">
        <v>0</v>
      </c>
      <c r="AK213" s="259">
        <v>6</v>
      </c>
      <c r="AL213" s="259">
        <v>0</v>
      </c>
      <c r="AM213" s="259">
        <v>0</v>
      </c>
      <c r="AN213" s="259">
        <v>0</v>
      </c>
      <c r="AO213" s="259">
        <v>2</v>
      </c>
      <c r="AP213" s="259">
        <v>0</v>
      </c>
      <c r="AQ213" s="259">
        <v>20</v>
      </c>
      <c r="AR213" s="259">
        <v>4</v>
      </c>
      <c r="AS213" s="259">
        <v>13</v>
      </c>
      <c r="AT213" s="259">
        <v>25</v>
      </c>
      <c r="AU213" s="259">
        <v>7</v>
      </c>
      <c r="AV213" s="259">
        <v>30</v>
      </c>
      <c r="AW213" s="259">
        <v>24</v>
      </c>
      <c r="AX213" s="259">
        <v>0</v>
      </c>
      <c r="AY213" s="259">
        <v>0</v>
      </c>
      <c r="AZ213" s="259">
        <v>4</v>
      </c>
      <c r="BA213" s="259">
        <v>1</v>
      </c>
      <c r="BB213" s="259">
        <v>2</v>
      </c>
      <c r="BC213" s="259">
        <v>25</v>
      </c>
      <c r="BD213" s="259">
        <v>1</v>
      </c>
      <c r="BE213" s="259">
        <v>0</v>
      </c>
      <c r="BF213" s="259">
        <v>0</v>
      </c>
      <c r="BG213" s="259">
        <v>0</v>
      </c>
      <c r="BH213" s="259">
        <v>1</v>
      </c>
      <c r="BI213" s="259">
        <v>0</v>
      </c>
      <c r="BJ213" s="259">
        <v>3</v>
      </c>
      <c r="BK213" s="259">
        <v>1</v>
      </c>
      <c r="BL213" s="259">
        <v>0</v>
      </c>
      <c r="BM213" s="259">
        <v>5</v>
      </c>
      <c r="BN213" s="259">
        <v>3</v>
      </c>
      <c r="BO213" s="259">
        <v>1</v>
      </c>
      <c r="BP213" s="259">
        <v>4</v>
      </c>
      <c r="BQ213" s="259">
        <v>0</v>
      </c>
      <c r="BR213" s="259">
        <v>1</v>
      </c>
      <c r="BS213" s="259">
        <v>2</v>
      </c>
      <c r="BT213" s="259">
        <v>0</v>
      </c>
      <c r="BU213" s="259">
        <v>0</v>
      </c>
      <c r="BV213" s="259">
        <v>0</v>
      </c>
      <c r="BW213" s="259">
        <v>0</v>
      </c>
      <c r="BX213" s="259">
        <v>0</v>
      </c>
      <c r="BY213" s="259">
        <v>5</v>
      </c>
      <c r="BZ213" s="259">
        <v>1</v>
      </c>
      <c r="CA213" s="259">
        <v>7</v>
      </c>
      <c r="CB213" s="259">
        <v>2</v>
      </c>
      <c r="CC213" s="259">
        <v>6</v>
      </c>
      <c r="CD213" s="259">
        <v>7</v>
      </c>
      <c r="CE213" s="259">
        <v>1</v>
      </c>
      <c r="CF213" s="259">
        <v>1</v>
      </c>
      <c r="CG213" s="259">
        <v>0</v>
      </c>
      <c r="CH213" s="259">
        <v>0</v>
      </c>
      <c r="CI213" s="259">
        <v>11</v>
      </c>
      <c r="CJ213" s="259">
        <v>12</v>
      </c>
      <c r="CK213" s="259">
        <v>2</v>
      </c>
      <c r="CL213" s="259">
        <v>24</v>
      </c>
      <c r="CM213" s="259">
        <v>12</v>
      </c>
      <c r="CN213" s="259">
        <v>7</v>
      </c>
      <c r="CO213" s="259">
        <v>0</v>
      </c>
    </row>
    <row r="214" spans="1:93" ht="33.75" customHeight="1">
      <c r="A214" s="255" t="s">
        <v>240</v>
      </c>
      <c r="B214" s="255" t="s">
        <v>229</v>
      </c>
      <c r="C214" s="255" t="s">
        <v>230</v>
      </c>
      <c r="D214" s="256">
        <v>2506</v>
      </c>
      <c r="E214" s="256">
        <v>54</v>
      </c>
      <c r="F214" s="256">
        <v>373</v>
      </c>
      <c r="G214" s="256">
        <v>48</v>
      </c>
      <c r="H214" s="256">
        <v>0</v>
      </c>
      <c r="I214" s="256">
        <v>0</v>
      </c>
      <c r="J214" s="256">
        <v>0</v>
      </c>
      <c r="K214" s="256">
        <v>0</v>
      </c>
      <c r="L214" s="260">
        <v>39</v>
      </c>
      <c r="M214" s="260">
        <v>1</v>
      </c>
      <c r="N214" s="260">
        <v>29</v>
      </c>
      <c r="O214" s="260">
        <v>1</v>
      </c>
      <c r="P214" s="260">
        <v>0</v>
      </c>
      <c r="Q214" s="260">
        <v>6</v>
      </c>
      <c r="R214" s="260">
        <v>19</v>
      </c>
      <c r="S214" s="260">
        <v>4</v>
      </c>
      <c r="T214" s="260">
        <v>33</v>
      </c>
      <c r="U214" s="260">
        <v>0</v>
      </c>
      <c r="V214" s="260">
        <v>2</v>
      </c>
      <c r="W214" s="260">
        <v>0</v>
      </c>
      <c r="X214" s="260">
        <v>1</v>
      </c>
      <c r="Y214" s="260">
        <v>0</v>
      </c>
      <c r="Z214" s="260">
        <v>2</v>
      </c>
      <c r="AA214" s="260">
        <v>14</v>
      </c>
      <c r="AB214" s="260">
        <v>1</v>
      </c>
      <c r="AC214" s="260">
        <v>87</v>
      </c>
      <c r="AD214" s="260">
        <v>0</v>
      </c>
      <c r="AE214" s="260">
        <v>8</v>
      </c>
      <c r="AF214" s="260">
        <v>16</v>
      </c>
      <c r="AG214" s="260">
        <v>2</v>
      </c>
      <c r="AH214" s="260">
        <v>8</v>
      </c>
      <c r="AI214" s="260">
        <v>76</v>
      </c>
      <c r="AJ214" s="260">
        <v>4</v>
      </c>
      <c r="AK214" s="260">
        <v>14</v>
      </c>
      <c r="AL214" s="260">
        <v>6</v>
      </c>
      <c r="AM214" s="260">
        <v>1</v>
      </c>
      <c r="AN214" s="260">
        <v>0</v>
      </c>
      <c r="AO214" s="260">
        <v>6</v>
      </c>
      <c r="AP214" s="260">
        <v>0</v>
      </c>
      <c r="AQ214" s="260">
        <v>136</v>
      </c>
      <c r="AR214" s="260">
        <v>26</v>
      </c>
      <c r="AS214" s="260">
        <v>98</v>
      </c>
      <c r="AT214" s="260">
        <v>82</v>
      </c>
      <c r="AU214" s="260">
        <v>39</v>
      </c>
      <c r="AV214" s="260">
        <v>197</v>
      </c>
      <c r="AW214" s="260">
        <v>95</v>
      </c>
      <c r="AX214" s="260">
        <v>0</v>
      </c>
      <c r="AY214" s="260">
        <v>0</v>
      </c>
      <c r="AZ214" s="260">
        <v>7</v>
      </c>
      <c r="BA214" s="260">
        <v>4</v>
      </c>
      <c r="BB214" s="260">
        <v>9</v>
      </c>
      <c r="BC214" s="260">
        <v>87</v>
      </c>
      <c r="BD214" s="260">
        <v>8</v>
      </c>
      <c r="BE214" s="260">
        <v>2</v>
      </c>
      <c r="BF214" s="260">
        <v>0</v>
      </c>
      <c r="BG214" s="260">
        <v>0</v>
      </c>
      <c r="BH214" s="260">
        <v>10</v>
      </c>
      <c r="BI214" s="260">
        <v>0</v>
      </c>
      <c r="BJ214" s="260">
        <v>8</v>
      </c>
      <c r="BK214" s="260">
        <v>6</v>
      </c>
      <c r="BL214" s="260">
        <v>4</v>
      </c>
      <c r="BM214" s="260">
        <v>45</v>
      </c>
      <c r="BN214" s="260">
        <v>16</v>
      </c>
      <c r="BO214" s="260">
        <v>7</v>
      </c>
      <c r="BP214" s="260">
        <v>47</v>
      </c>
      <c r="BQ214" s="260">
        <v>0</v>
      </c>
      <c r="BR214" s="260">
        <v>6</v>
      </c>
      <c r="BS214" s="260">
        <v>8</v>
      </c>
      <c r="BT214" s="260">
        <v>2</v>
      </c>
      <c r="BU214" s="260">
        <v>2</v>
      </c>
      <c r="BV214" s="260">
        <v>2</v>
      </c>
      <c r="BW214" s="260">
        <v>1</v>
      </c>
      <c r="BX214" s="260">
        <v>6</v>
      </c>
      <c r="BY214" s="260">
        <v>14</v>
      </c>
      <c r="BZ214" s="260">
        <v>6</v>
      </c>
      <c r="CA214" s="260">
        <v>9</v>
      </c>
      <c r="CB214" s="260">
        <v>9</v>
      </c>
      <c r="CC214" s="260">
        <v>51</v>
      </c>
      <c r="CD214" s="260">
        <v>16</v>
      </c>
      <c r="CE214" s="260">
        <v>9</v>
      </c>
      <c r="CF214" s="260">
        <v>3</v>
      </c>
      <c r="CG214" s="260">
        <v>2</v>
      </c>
      <c r="CH214" s="260">
        <v>0</v>
      </c>
      <c r="CI214" s="260">
        <v>53</v>
      </c>
      <c r="CJ214" s="260">
        <v>90</v>
      </c>
      <c r="CK214" s="260">
        <v>12</v>
      </c>
      <c r="CL214" s="260">
        <v>85</v>
      </c>
      <c r="CM214" s="260">
        <v>285</v>
      </c>
      <c r="CN214" s="260">
        <v>46</v>
      </c>
      <c r="CO214" s="260">
        <v>1</v>
      </c>
    </row>
    <row r="215" spans="1:93" ht="33.75" customHeight="1">
      <c r="A215" s="257" t="s">
        <v>241</v>
      </c>
      <c r="B215" s="257" t="s">
        <v>229</v>
      </c>
      <c r="C215" s="257" t="s">
        <v>230</v>
      </c>
      <c r="D215" s="258">
        <v>368</v>
      </c>
      <c r="E215" s="258">
        <v>1</v>
      </c>
      <c r="F215" s="258">
        <v>56</v>
      </c>
      <c r="G215" s="258">
        <v>11</v>
      </c>
      <c r="H215" s="258">
        <v>7</v>
      </c>
      <c r="I215" s="258">
        <v>0</v>
      </c>
      <c r="J215" s="258">
        <v>0</v>
      </c>
      <c r="K215" s="258">
        <v>0</v>
      </c>
      <c r="L215" s="259">
        <v>0</v>
      </c>
      <c r="M215" s="259" t="s">
        <v>529</v>
      </c>
      <c r="N215" s="259">
        <v>9</v>
      </c>
      <c r="O215" s="259" t="s">
        <v>529</v>
      </c>
      <c r="P215" s="259">
        <v>0</v>
      </c>
      <c r="Q215" s="259">
        <v>22</v>
      </c>
      <c r="R215" s="259">
        <v>3</v>
      </c>
      <c r="S215" s="259">
        <v>0</v>
      </c>
      <c r="T215" s="259">
        <v>5</v>
      </c>
      <c r="U215" s="259">
        <v>0</v>
      </c>
      <c r="V215" s="259">
        <v>0</v>
      </c>
      <c r="W215" s="259">
        <v>0</v>
      </c>
      <c r="X215" s="259">
        <v>0</v>
      </c>
      <c r="Y215" s="259">
        <v>0</v>
      </c>
      <c r="Z215" s="259">
        <v>0</v>
      </c>
      <c r="AA215" s="259">
        <v>1</v>
      </c>
      <c r="AB215" s="259">
        <v>0</v>
      </c>
      <c r="AC215" s="259">
        <v>9</v>
      </c>
      <c r="AD215" s="259">
        <v>0</v>
      </c>
      <c r="AE215" s="259">
        <v>0</v>
      </c>
      <c r="AF215" s="259">
        <v>3</v>
      </c>
      <c r="AG215" s="259">
        <v>0</v>
      </c>
      <c r="AH215" s="259">
        <v>0</v>
      </c>
      <c r="AI215" s="259">
        <v>1</v>
      </c>
      <c r="AJ215" s="259">
        <v>0</v>
      </c>
      <c r="AK215" s="259">
        <v>3</v>
      </c>
      <c r="AL215" s="259">
        <v>2</v>
      </c>
      <c r="AM215" s="259">
        <v>1</v>
      </c>
      <c r="AN215" s="259">
        <v>0</v>
      </c>
      <c r="AO215" s="259">
        <v>1</v>
      </c>
      <c r="AP215" s="259">
        <v>0</v>
      </c>
      <c r="AQ215" s="259">
        <v>26</v>
      </c>
      <c r="AR215" s="259">
        <v>5</v>
      </c>
      <c r="AS215" s="259">
        <v>3</v>
      </c>
      <c r="AT215" s="259">
        <v>6</v>
      </c>
      <c r="AU215" s="259">
        <v>6</v>
      </c>
      <c r="AV215" s="259">
        <v>35</v>
      </c>
      <c r="AW215" s="259">
        <v>6</v>
      </c>
      <c r="AX215" s="259">
        <v>0</v>
      </c>
      <c r="AY215" s="259">
        <v>0</v>
      </c>
      <c r="AZ215" s="259">
        <v>2</v>
      </c>
      <c r="BA215" s="259">
        <v>2</v>
      </c>
      <c r="BB215" s="259">
        <v>5</v>
      </c>
      <c r="BC215" s="259">
        <v>17</v>
      </c>
      <c r="BD215" s="259">
        <v>5</v>
      </c>
      <c r="BE215" s="259">
        <v>2</v>
      </c>
      <c r="BF215" s="259">
        <v>0</v>
      </c>
      <c r="BG215" s="259">
        <v>0</v>
      </c>
      <c r="BH215" s="259">
        <v>1</v>
      </c>
      <c r="BI215" s="259">
        <v>0</v>
      </c>
      <c r="BJ215" s="259">
        <v>3</v>
      </c>
      <c r="BK215" s="259">
        <v>1</v>
      </c>
      <c r="BL215" s="259">
        <v>0</v>
      </c>
      <c r="BM215" s="259">
        <v>7</v>
      </c>
      <c r="BN215" s="259">
        <v>3</v>
      </c>
      <c r="BO215" s="259">
        <v>0</v>
      </c>
      <c r="BP215" s="259">
        <v>10</v>
      </c>
      <c r="BQ215" s="259">
        <v>0</v>
      </c>
      <c r="BR215" s="259">
        <v>0</v>
      </c>
      <c r="BS215" s="259">
        <v>0</v>
      </c>
      <c r="BT215" s="259">
        <v>0</v>
      </c>
      <c r="BU215" s="259">
        <v>0</v>
      </c>
      <c r="BV215" s="259">
        <v>0</v>
      </c>
      <c r="BW215" s="259">
        <v>1</v>
      </c>
      <c r="BX215" s="259">
        <v>0</v>
      </c>
      <c r="BY215" s="259">
        <v>1</v>
      </c>
      <c r="BZ215" s="259">
        <v>0</v>
      </c>
      <c r="CA215" s="259">
        <v>4</v>
      </c>
      <c r="CB215" s="259">
        <v>3</v>
      </c>
      <c r="CC215" s="259">
        <v>5</v>
      </c>
      <c r="CD215" s="259">
        <v>4</v>
      </c>
      <c r="CE215" s="259">
        <v>3</v>
      </c>
      <c r="CF215" s="259">
        <v>0</v>
      </c>
      <c r="CG215" s="259">
        <v>0</v>
      </c>
      <c r="CH215" s="259">
        <v>0</v>
      </c>
      <c r="CI215" s="259">
        <v>9</v>
      </c>
      <c r="CJ215" s="259">
        <v>19</v>
      </c>
      <c r="CK215" s="259">
        <v>0</v>
      </c>
      <c r="CL215" s="259">
        <v>15</v>
      </c>
      <c r="CM215" s="259">
        <v>22</v>
      </c>
      <c r="CN215" s="259">
        <v>2</v>
      </c>
      <c r="CO215" s="259">
        <v>0</v>
      </c>
    </row>
    <row r="216" spans="1:93" ht="33.75" customHeight="1">
      <c r="A216" s="255" t="s">
        <v>242</v>
      </c>
      <c r="B216" s="255" t="s">
        <v>229</v>
      </c>
      <c r="C216" s="255" t="s">
        <v>230</v>
      </c>
      <c r="D216" s="256">
        <v>1542</v>
      </c>
      <c r="E216" s="256">
        <v>12</v>
      </c>
      <c r="F216" s="256">
        <v>214</v>
      </c>
      <c r="G216" s="256">
        <v>26</v>
      </c>
      <c r="H216" s="256">
        <v>2</v>
      </c>
      <c r="I216" s="256">
        <v>0</v>
      </c>
      <c r="J216" s="256">
        <v>1</v>
      </c>
      <c r="K216" s="256">
        <v>0</v>
      </c>
      <c r="L216" s="260">
        <v>3</v>
      </c>
      <c r="M216" s="260" t="s">
        <v>529</v>
      </c>
      <c r="N216" s="260">
        <v>14</v>
      </c>
      <c r="O216" s="260">
        <v>2</v>
      </c>
      <c r="P216" s="260">
        <v>0</v>
      </c>
      <c r="Q216" s="260">
        <v>17</v>
      </c>
      <c r="R216" s="260">
        <v>2</v>
      </c>
      <c r="S216" s="260">
        <v>4</v>
      </c>
      <c r="T216" s="260">
        <v>9</v>
      </c>
      <c r="U216" s="260">
        <v>2</v>
      </c>
      <c r="V216" s="260">
        <v>1</v>
      </c>
      <c r="W216" s="260">
        <v>0</v>
      </c>
      <c r="X216" s="260">
        <v>2</v>
      </c>
      <c r="Y216" s="260">
        <v>1</v>
      </c>
      <c r="Z216" s="260">
        <v>3</v>
      </c>
      <c r="AA216" s="260">
        <v>5</v>
      </c>
      <c r="AB216" s="260">
        <v>1</v>
      </c>
      <c r="AC216" s="260">
        <v>62</v>
      </c>
      <c r="AD216" s="260">
        <v>2</v>
      </c>
      <c r="AE216" s="260">
        <v>2</v>
      </c>
      <c r="AF216" s="260">
        <v>14</v>
      </c>
      <c r="AG216" s="260">
        <v>1</v>
      </c>
      <c r="AH216" s="260">
        <v>1</v>
      </c>
      <c r="AI216" s="260">
        <v>5</v>
      </c>
      <c r="AJ216" s="260">
        <v>5</v>
      </c>
      <c r="AK216" s="260">
        <v>13</v>
      </c>
      <c r="AL216" s="260">
        <v>6</v>
      </c>
      <c r="AM216" s="260">
        <v>2</v>
      </c>
      <c r="AN216" s="260">
        <v>2</v>
      </c>
      <c r="AO216" s="260">
        <v>4</v>
      </c>
      <c r="AP216" s="260">
        <v>0</v>
      </c>
      <c r="AQ216" s="260">
        <v>82</v>
      </c>
      <c r="AR216" s="260">
        <v>22</v>
      </c>
      <c r="AS216" s="260">
        <v>24</v>
      </c>
      <c r="AT216" s="260">
        <v>40</v>
      </c>
      <c r="AU216" s="260">
        <v>38</v>
      </c>
      <c r="AV216" s="260">
        <v>156</v>
      </c>
      <c r="AW216" s="260">
        <v>51</v>
      </c>
      <c r="AX216" s="260">
        <v>0</v>
      </c>
      <c r="AY216" s="260">
        <v>0</v>
      </c>
      <c r="AZ216" s="260">
        <v>12</v>
      </c>
      <c r="BA216" s="260">
        <v>5</v>
      </c>
      <c r="BB216" s="260">
        <v>5</v>
      </c>
      <c r="BC216" s="260">
        <v>75</v>
      </c>
      <c r="BD216" s="260">
        <v>2</v>
      </c>
      <c r="BE216" s="260">
        <v>2</v>
      </c>
      <c r="BF216" s="260">
        <v>1</v>
      </c>
      <c r="BG216" s="260">
        <v>0</v>
      </c>
      <c r="BH216" s="260">
        <v>14</v>
      </c>
      <c r="BI216" s="260">
        <v>0</v>
      </c>
      <c r="BJ216" s="260">
        <v>4</v>
      </c>
      <c r="BK216" s="260">
        <v>4</v>
      </c>
      <c r="BL216" s="260">
        <v>1</v>
      </c>
      <c r="BM216" s="260">
        <v>26</v>
      </c>
      <c r="BN216" s="260">
        <v>7</v>
      </c>
      <c r="BO216" s="260">
        <v>6</v>
      </c>
      <c r="BP216" s="260">
        <v>35</v>
      </c>
      <c r="BQ216" s="260">
        <v>5</v>
      </c>
      <c r="BR216" s="260">
        <v>3</v>
      </c>
      <c r="BS216" s="260">
        <v>5</v>
      </c>
      <c r="BT216" s="260">
        <v>0</v>
      </c>
      <c r="BU216" s="260">
        <v>8</v>
      </c>
      <c r="BV216" s="260">
        <v>1</v>
      </c>
      <c r="BW216" s="260">
        <v>0</v>
      </c>
      <c r="BX216" s="260">
        <v>1</v>
      </c>
      <c r="BY216" s="260">
        <v>8</v>
      </c>
      <c r="BZ216" s="260">
        <v>2</v>
      </c>
      <c r="CA216" s="260">
        <v>19</v>
      </c>
      <c r="CB216" s="260">
        <v>21</v>
      </c>
      <c r="CC216" s="260">
        <v>54</v>
      </c>
      <c r="CD216" s="260">
        <v>12</v>
      </c>
      <c r="CE216" s="260">
        <v>11</v>
      </c>
      <c r="CF216" s="260">
        <v>7</v>
      </c>
      <c r="CG216" s="260">
        <v>0</v>
      </c>
      <c r="CH216" s="260">
        <v>0</v>
      </c>
      <c r="CI216" s="260">
        <v>31</v>
      </c>
      <c r="CJ216" s="260">
        <v>39</v>
      </c>
      <c r="CK216" s="260">
        <v>6</v>
      </c>
      <c r="CL216" s="260">
        <v>105</v>
      </c>
      <c r="CM216" s="260">
        <v>135</v>
      </c>
      <c r="CN216" s="260">
        <v>17</v>
      </c>
      <c r="CO216" s="260">
        <v>0</v>
      </c>
    </row>
    <row r="217" spans="1:93" ht="33.75" customHeight="1">
      <c r="A217" s="257" t="s">
        <v>243</v>
      </c>
      <c r="B217" s="257" t="s">
        <v>229</v>
      </c>
      <c r="C217" s="257" t="s">
        <v>230</v>
      </c>
      <c r="D217" s="258">
        <v>5409</v>
      </c>
      <c r="E217" s="258">
        <v>22</v>
      </c>
      <c r="F217" s="258">
        <v>138</v>
      </c>
      <c r="G217" s="258">
        <v>32</v>
      </c>
      <c r="H217" s="258">
        <v>1</v>
      </c>
      <c r="I217" s="258">
        <v>0</v>
      </c>
      <c r="J217" s="258">
        <v>0</v>
      </c>
      <c r="K217" s="258">
        <v>0</v>
      </c>
      <c r="L217" s="259">
        <v>33</v>
      </c>
      <c r="M217" s="259" t="s">
        <v>529</v>
      </c>
      <c r="N217" s="259">
        <v>53</v>
      </c>
      <c r="O217" s="259">
        <v>4</v>
      </c>
      <c r="P217" s="259">
        <v>0</v>
      </c>
      <c r="Q217" s="259">
        <v>25</v>
      </c>
      <c r="R217" s="259">
        <v>18</v>
      </c>
      <c r="S217" s="259">
        <v>3</v>
      </c>
      <c r="T217" s="259">
        <v>34</v>
      </c>
      <c r="U217" s="259">
        <v>6</v>
      </c>
      <c r="V217" s="259">
        <v>13</v>
      </c>
      <c r="W217" s="259">
        <v>0</v>
      </c>
      <c r="X217" s="259">
        <v>6</v>
      </c>
      <c r="Y217" s="259">
        <v>1</v>
      </c>
      <c r="Z217" s="259">
        <v>7</v>
      </c>
      <c r="AA217" s="259">
        <v>14</v>
      </c>
      <c r="AB217" s="259">
        <v>3</v>
      </c>
      <c r="AC217" s="259">
        <v>131</v>
      </c>
      <c r="AD217" s="259">
        <v>7</v>
      </c>
      <c r="AE217" s="259">
        <v>13</v>
      </c>
      <c r="AF217" s="259">
        <v>29</v>
      </c>
      <c r="AG217" s="259">
        <v>9</v>
      </c>
      <c r="AH217" s="259">
        <v>5</v>
      </c>
      <c r="AI217" s="259">
        <v>40</v>
      </c>
      <c r="AJ217" s="259">
        <v>13</v>
      </c>
      <c r="AK217" s="259">
        <v>35</v>
      </c>
      <c r="AL217" s="259">
        <v>15</v>
      </c>
      <c r="AM217" s="259">
        <v>3</v>
      </c>
      <c r="AN217" s="259">
        <v>1</v>
      </c>
      <c r="AO217" s="259">
        <v>14</v>
      </c>
      <c r="AP217" s="259">
        <v>1</v>
      </c>
      <c r="AQ217" s="259">
        <v>367</v>
      </c>
      <c r="AR217" s="259">
        <v>64</v>
      </c>
      <c r="AS217" s="259">
        <v>196</v>
      </c>
      <c r="AT217" s="259">
        <v>275</v>
      </c>
      <c r="AU217" s="259">
        <v>240</v>
      </c>
      <c r="AV217" s="259">
        <v>637</v>
      </c>
      <c r="AW217" s="259">
        <v>215</v>
      </c>
      <c r="AX217" s="259">
        <v>1</v>
      </c>
      <c r="AY217" s="259">
        <v>1</v>
      </c>
      <c r="AZ217" s="259">
        <v>40</v>
      </c>
      <c r="BA217" s="259">
        <v>9</v>
      </c>
      <c r="BB217" s="259">
        <v>12</v>
      </c>
      <c r="BC217" s="259">
        <v>320</v>
      </c>
      <c r="BD217" s="259">
        <v>21</v>
      </c>
      <c r="BE217" s="259">
        <v>9</v>
      </c>
      <c r="BF217" s="259">
        <v>0</v>
      </c>
      <c r="BG217" s="259">
        <v>5</v>
      </c>
      <c r="BH217" s="259">
        <v>66</v>
      </c>
      <c r="BI217" s="259">
        <v>8</v>
      </c>
      <c r="BJ217" s="259">
        <v>22</v>
      </c>
      <c r="BK217" s="259">
        <v>12</v>
      </c>
      <c r="BL217" s="259">
        <v>19</v>
      </c>
      <c r="BM217" s="259">
        <v>127</v>
      </c>
      <c r="BN217" s="259">
        <v>53</v>
      </c>
      <c r="BO217" s="259">
        <v>36</v>
      </c>
      <c r="BP217" s="259">
        <v>228</v>
      </c>
      <c r="BQ217" s="259">
        <v>13</v>
      </c>
      <c r="BR217" s="259">
        <v>29</v>
      </c>
      <c r="BS217" s="259">
        <v>39</v>
      </c>
      <c r="BT217" s="259">
        <v>4</v>
      </c>
      <c r="BU217" s="259">
        <v>19</v>
      </c>
      <c r="BV217" s="259">
        <v>39</v>
      </c>
      <c r="BW217" s="259">
        <v>4</v>
      </c>
      <c r="BX217" s="259">
        <v>17</v>
      </c>
      <c r="BY217" s="259">
        <v>64</v>
      </c>
      <c r="BZ217" s="259">
        <v>25</v>
      </c>
      <c r="CA217" s="259">
        <v>41</v>
      </c>
      <c r="CB217" s="259">
        <v>50</v>
      </c>
      <c r="CC217" s="259">
        <v>163</v>
      </c>
      <c r="CD217" s="259">
        <v>24</v>
      </c>
      <c r="CE217" s="259">
        <v>50</v>
      </c>
      <c r="CF217" s="259">
        <v>27</v>
      </c>
      <c r="CG217" s="259">
        <v>2</v>
      </c>
      <c r="CH217" s="259">
        <v>2</v>
      </c>
      <c r="CI217" s="259">
        <v>165</v>
      </c>
      <c r="CJ217" s="259">
        <v>158</v>
      </c>
      <c r="CK217" s="259">
        <v>18</v>
      </c>
      <c r="CL217" s="259">
        <v>277</v>
      </c>
      <c r="CM217" s="259">
        <v>420</v>
      </c>
      <c r="CN217" s="259">
        <v>47</v>
      </c>
      <c r="CO217" s="259">
        <v>0</v>
      </c>
    </row>
    <row r="218" spans="1:93" ht="33.75" customHeight="1">
      <c r="A218" s="255" t="s">
        <v>244</v>
      </c>
      <c r="B218" s="255" t="s">
        <v>229</v>
      </c>
      <c r="C218" s="255" t="s">
        <v>230</v>
      </c>
      <c r="D218" s="256">
        <v>291</v>
      </c>
      <c r="E218" s="256">
        <v>1</v>
      </c>
      <c r="F218" s="256">
        <v>36</v>
      </c>
      <c r="G218" s="256">
        <v>12</v>
      </c>
      <c r="H218" s="256">
        <v>1</v>
      </c>
      <c r="I218" s="256">
        <v>0</v>
      </c>
      <c r="J218" s="256">
        <v>0</v>
      </c>
      <c r="K218" s="256">
        <v>0</v>
      </c>
      <c r="L218" s="260">
        <v>14</v>
      </c>
      <c r="M218" s="260" t="s">
        <v>529</v>
      </c>
      <c r="N218" s="260">
        <v>3</v>
      </c>
      <c r="O218" s="260" t="s">
        <v>529</v>
      </c>
      <c r="P218" s="260">
        <v>0</v>
      </c>
      <c r="Q218" s="260">
        <v>2</v>
      </c>
      <c r="R218" s="260">
        <v>1</v>
      </c>
      <c r="S218" s="260">
        <v>0</v>
      </c>
      <c r="T218" s="260">
        <v>10</v>
      </c>
      <c r="U218" s="260">
        <v>2</v>
      </c>
      <c r="V218" s="260">
        <v>0</v>
      </c>
      <c r="W218" s="260">
        <v>0</v>
      </c>
      <c r="X218" s="260">
        <v>0</v>
      </c>
      <c r="Y218" s="260">
        <v>0</v>
      </c>
      <c r="Z218" s="260">
        <v>0</v>
      </c>
      <c r="AA218" s="260">
        <v>1</v>
      </c>
      <c r="AB218" s="260">
        <v>0</v>
      </c>
      <c r="AC218" s="260">
        <v>4</v>
      </c>
      <c r="AD218" s="260">
        <v>0</v>
      </c>
      <c r="AE218" s="260">
        <v>1</v>
      </c>
      <c r="AF218" s="260">
        <v>3</v>
      </c>
      <c r="AG218" s="260">
        <v>1</v>
      </c>
      <c r="AH218" s="260">
        <v>1</v>
      </c>
      <c r="AI218" s="260">
        <v>4</v>
      </c>
      <c r="AJ218" s="260">
        <v>0</v>
      </c>
      <c r="AK218" s="260">
        <v>1</v>
      </c>
      <c r="AL218" s="260">
        <v>2</v>
      </c>
      <c r="AM218" s="260">
        <v>0</v>
      </c>
      <c r="AN218" s="260">
        <v>0</v>
      </c>
      <c r="AO218" s="260">
        <v>1</v>
      </c>
      <c r="AP218" s="260">
        <v>0</v>
      </c>
      <c r="AQ218" s="260">
        <v>17</v>
      </c>
      <c r="AR218" s="260">
        <v>6</v>
      </c>
      <c r="AS218" s="260">
        <v>10</v>
      </c>
      <c r="AT218" s="260">
        <v>9</v>
      </c>
      <c r="AU218" s="260">
        <v>3</v>
      </c>
      <c r="AV218" s="260">
        <v>24</v>
      </c>
      <c r="AW218" s="260">
        <v>17</v>
      </c>
      <c r="AX218" s="260">
        <v>0</v>
      </c>
      <c r="AY218" s="260">
        <v>0</v>
      </c>
      <c r="AZ218" s="260">
        <v>3</v>
      </c>
      <c r="BA218" s="260">
        <v>1</v>
      </c>
      <c r="BB218" s="260">
        <v>0</v>
      </c>
      <c r="BC218" s="260">
        <v>10</v>
      </c>
      <c r="BD218" s="260">
        <v>1</v>
      </c>
      <c r="BE218" s="260">
        <v>0</v>
      </c>
      <c r="BF218" s="260">
        <v>0</v>
      </c>
      <c r="BG218" s="260">
        <v>0</v>
      </c>
      <c r="BH218" s="260">
        <v>0</v>
      </c>
      <c r="BI218" s="260">
        <v>0</v>
      </c>
      <c r="BJ218" s="260">
        <v>1</v>
      </c>
      <c r="BK218" s="260">
        <v>0</v>
      </c>
      <c r="BL218" s="260">
        <v>0</v>
      </c>
      <c r="BM218" s="260">
        <v>4</v>
      </c>
      <c r="BN218" s="260">
        <v>1</v>
      </c>
      <c r="BO218" s="260">
        <v>0</v>
      </c>
      <c r="BP218" s="260">
        <v>4</v>
      </c>
      <c r="BQ218" s="260">
        <v>0</v>
      </c>
      <c r="BR218" s="260">
        <v>0</v>
      </c>
      <c r="BS218" s="260">
        <v>0</v>
      </c>
      <c r="BT218" s="260">
        <v>0</v>
      </c>
      <c r="BU218" s="260">
        <v>1</v>
      </c>
      <c r="BV218" s="260">
        <v>0</v>
      </c>
      <c r="BW218" s="260">
        <v>0</v>
      </c>
      <c r="BX218" s="260">
        <v>0</v>
      </c>
      <c r="BY218" s="260">
        <v>2</v>
      </c>
      <c r="BZ218" s="260">
        <v>0</v>
      </c>
      <c r="CA218" s="260">
        <v>6</v>
      </c>
      <c r="CB218" s="260">
        <v>1</v>
      </c>
      <c r="CC218" s="260">
        <v>10</v>
      </c>
      <c r="CD218" s="260">
        <v>1</v>
      </c>
      <c r="CE218" s="260">
        <v>1</v>
      </c>
      <c r="CF218" s="260">
        <v>0</v>
      </c>
      <c r="CG218" s="260">
        <v>0</v>
      </c>
      <c r="CH218" s="260">
        <v>0</v>
      </c>
      <c r="CI218" s="260">
        <v>9</v>
      </c>
      <c r="CJ218" s="260">
        <v>12</v>
      </c>
      <c r="CK218" s="260">
        <v>0</v>
      </c>
      <c r="CL218" s="260">
        <v>18</v>
      </c>
      <c r="CM218" s="260">
        <v>16</v>
      </c>
      <c r="CN218" s="260">
        <v>2</v>
      </c>
      <c r="CO218" s="260">
        <v>0</v>
      </c>
    </row>
    <row r="219" spans="1:93" ht="33.75" customHeight="1">
      <c r="A219" s="257" t="s">
        <v>245</v>
      </c>
      <c r="B219" s="257" t="s">
        <v>229</v>
      </c>
      <c r="C219" s="257" t="s">
        <v>230</v>
      </c>
      <c r="D219" s="258">
        <v>594</v>
      </c>
      <c r="E219" s="258">
        <v>2</v>
      </c>
      <c r="F219" s="258">
        <v>60</v>
      </c>
      <c r="G219" s="258">
        <v>7</v>
      </c>
      <c r="H219" s="258">
        <v>0</v>
      </c>
      <c r="I219" s="258">
        <v>0</v>
      </c>
      <c r="J219" s="258">
        <v>0</v>
      </c>
      <c r="K219" s="258">
        <v>0</v>
      </c>
      <c r="L219" s="259">
        <v>4</v>
      </c>
      <c r="M219" s="259" t="s">
        <v>529</v>
      </c>
      <c r="N219" s="259">
        <v>3</v>
      </c>
      <c r="O219" s="259" t="s">
        <v>529</v>
      </c>
      <c r="P219" s="259">
        <v>0</v>
      </c>
      <c r="Q219" s="259">
        <v>4</v>
      </c>
      <c r="R219" s="259">
        <v>1</v>
      </c>
      <c r="S219" s="259">
        <v>0</v>
      </c>
      <c r="T219" s="259">
        <v>24</v>
      </c>
      <c r="U219" s="259">
        <v>0</v>
      </c>
      <c r="V219" s="259">
        <v>1</v>
      </c>
      <c r="W219" s="259">
        <v>0</v>
      </c>
      <c r="X219" s="259">
        <v>0</v>
      </c>
      <c r="Y219" s="259">
        <v>0</v>
      </c>
      <c r="Z219" s="259">
        <v>3</v>
      </c>
      <c r="AA219" s="259">
        <v>1</v>
      </c>
      <c r="AB219" s="259">
        <v>0</v>
      </c>
      <c r="AC219" s="259">
        <v>22</v>
      </c>
      <c r="AD219" s="259">
        <v>1</v>
      </c>
      <c r="AE219" s="259">
        <v>2</v>
      </c>
      <c r="AF219" s="259">
        <v>4</v>
      </c>
      <c r="AG219" s="259">
        <v>0</v>
      </c>
      <c r="AH219" s="259">
        <v>2</v>
      </c>
      <c r="AI219" s="259">
        <v>16</v>
      </c>
      <c r="AJ219" s="259">
        <v>1</v>
      </c>
      <c r="AK219" s="259">
        <v>5</v>
      </c>
      <c r="AL219" s="259">
        <v>0</v>
      </c>
      <c r="AM219" s="259">
        <v>1</v>
      </c>
      <c r="AN219" s="259">
        <v>0</v>
      </c>
      <c r="AO219" s="259">
        <v>5</v>
      </c>
      <c r="AP219" s="259">
        <v>0</v>
      </c>
      <c r="AQ219" s="259">
        <v>40</v>
      </c>
      <c r="AR219" s="259">
        <v>10</v>
      </c>
      <c r="AS219" s="259">
        <v>17</v>
      </c>
      <c r="AT219" s="259">
        <v>22</v>
      </c>
      <c r="AU219" s="259">
        <v>11</v>
      </c>
      <c r="AV219" s="259">
        <v>59</v>
      </c>
      <c r="AW219" s="259">
        <v>20</v>
      </c>
      <c r="AX219" s="259">
        <v>0</v>
      </c>
      <c r="AY219" s="259">
        <v>0</v>
      </c>
      <c r="AZ219" s="259">
        <v>2</v>
      </c>
      <c r="BA219" s="259">
        <v>0</v>
      </c>
      <c r="BB219" s="259">
        <v>0</v>
      </c>
      <c r="BC219" s="259">
        <v>25</v>
      </c>
      <c r="BD219" s="259">
        <v>1</v>
      </c>
      <c r="BE219" s="259">
        <v>0</v>
      </c>
      <c r="BF219" s="259">
        <v>0</v>
      </c>
      <c r="BG219" s="259">
        <v>0</v>
      </c>
      <c r="BH219" s="259">
        <v>1</v>
      </c>
      <c r="BI219" s="259">
        <v>0</v>
      </c>
      <c r="BJ219" s="259">
        <v>1</v>
      </c>
      <c r="BK219" s="259">
        <v>1</v>
      </c>
      <c r="BL219" s="259">
        <v>2</v>
      </c>
      <c r="BM219" s="259">
        <v>16</v>
      </c>
      <c r="BN219" s="259">
        <v>5</v>
      </c>
      <c r="BO219" s="259">
        <v>5</v>
      </c>
      <c r="BP219" s="259">
        <v>9</v>
      </c>
      <c r="BQ219" s="259">
        <v>0</v>
      </c>
      <c r="BR219" s="259">
        <v>0</v>
      </c>
      <c r="BS219" s="259">
        <v>2</v>
      </c>
      <c r="BT219" s="259">
        <v>0</v>
      </c>
      <c r="BU219" s="259">
        <v>2</v>
      </c>
      <c r="BV219" s="259">
        <v>0</v>
      </c>
      <c r="BW219" s="259">
        <v>0</v>
      </c>
      <c r="BX219" s="259">
        <v>0</v>
      </c>
      <c r="BY219" s="259">
        <v>8</v>
      </c>
      <c r="BZ219" s="259">
        <v>0</v>
      </c>
      <c r="CA219" s="259">
        <v>1</v>
      </c>
      <c r="CB219" s="259">
        <v>2</v>
      </c>
      <c r="CC219" s="259">
        <v>14</v>
      </c>
      <c r="CD219" s="259">
        <v>1</v>
      </c>
      <c r="CE219" s="259">
        <v>3</v>
      </c>
      <c r="CF219" s="259">
        <v>0</v>
      </c>
      <c r="CG219" s="259">
        <v>0</v>
      </c>
      <c r="CH219" s="259">
        <v>0</v>
      </c>
      <c r="CI219" s="259">
        <v>15</v>
      </c>
      <c r="CJ219" s="259">
        <v>20</v>
      </c>
      <c r="CK219" s="259">
        <v>2</v>
      </c>
      <c r="CL219" s="259">
        <v>24</v>
      </c>
      <c r="CM219" s="259">
        <v>80</v>
      </c>
      <c r="CN219" s="259">
        <v>4</v>
      </c>
      <c r="CO219" s="259">
        <v>0</v>
      </c>
    </row>
    <row r="220" spans="1:93" ht="33.75" customHeight="1">
      <c r="A220" s="255" t="s">
        <v>246</v>
      </c>
      <c r="B220" s="255" t="s">
        <v>229</v>
      </c>
      <c r="C220" s="255" t="s">
        <v>230</v>
      </c>
      <c r="D220" s="256">
        <v>345</v>
      </c>
      <c r="E220" s="256">
        <v>2</v>
      </c>
      <c r="F220" s="256">
        <v>33</v>
      </c>
      <c r="G220" s="256">
        <v>8</v>
      </c>
      <c r="H220" s="256">
        <v>0</v>
      </c>
      <c r="I220" s="256">
        <v>0</v>
      </c>
      <c r="J220" s="256">
        <v>0</v>
      </c>
      <c r="K220" s="256">
        <v>0</v>
      </c>
      <c r="L220" s="260">
        <v>4</v>
      </c>
      <c r="M220" s="260" t="s">
        <v>529</v>
      </c>
      <c r="N220" s="260">
        <v>5</v>
      </c>
      <c r="O220" s="260" t="s">
        <v>529</v>
      </c>
      <c r="P220" s="260">
        <v>0</v>
      </c>
      <c r="Q220" s="260">
        <v>9</v>
      </c>
      <c r="R220" s="260">
        <v>2</v>
      </c>
      <c r="S220" s="260">
        <v>0</v>
      </c>
      <c r="T220" s="260">
        <v>4</v>
      </c>
      <c r="U220" s="260">
        <v>0</v>
      </c>
      <c r="V220" s="260">
        <v>1</v>
      </c>
      <c r="W220" s="260">
        <v>0</v>
      </c>
      <c r="X220" s="260">
        <v>0</v>
      </c>
      <c r="Y220" s="260">
        <v>0</v>
      </c>
      <c r="Z220" s="260">
        <v>1</v>
      </c>
      <c r="AA220" s="260">
        <v>0</v>
      </c>
      <c r="AB220" s="260">
        <v>0</v>
      </c>
      <c r="AC220" s="260">
        <v>20</v>
      </c>
      <c r="AD220" s="260">
        <v>1</v>
      </c>
      <c r="AE220" s="260">
        <v>0</v>
      </c>
      <c r="AF220" s="260">
        <v>3</v>
      </c>
      <c r="AG220" s="260">
        <v>0</v>
      </c>
      <c r="AH220" s="260">
        <v>0</v>
      </c>
      <c r="AI220" s="260">
        <v>1</v>
      </c>
      <c r="AJ220" s="260">
        <v>2</v>
      </c>
      <c r="AK220" s="260">
        <v>0</v>
      </c>
      <c r="AL220" s="260">
        <v>3</v>
      </c>
      <c r="AM220" s="260">
        <v>0</v>
      </c>
      <c r="AN220" s="260">
        <v>0</v>
      </c>
      <c r="AO220" s="260">
        <v>1</v>
      </c>
      <c r="AP220" s="260">
        <v>0</v>
      </c>
      <c r="AQ220" s="260">
        <v>20</v>
      </c>
      <c r="AR220" s="260">
        <v>6</v>
      </c>
      <c r="AS220" s="260">
        <v>6</v>
      </c>
      <c r="AT220" s="260">
        <v>10</v>
      </c>
      <c r="AU220" s="260">
        <v>9</v>
      </c>
      <c r="AV220" s="260">
        <v>31</v>
      </c>
      <c r="AW220" s="260">
        <v>17</v>
      </c>
      <c r="AX220" s="260">
        <v>0</v>
      </c>
      <c r="AY220" s="260">
        <v>0</v>
      </c>
      <c r="AZ220" s="260">
        <v>0</v>
      </c>
      <c r="BA220" s="260">
        <v>2</v>
      </c>
      <c r="BB220" s="260">
        <v>0</v>
      </c>
      <c r="BC220" s="260">
        <v>11</v>
      </c>
      <c r="BD220" s="260">
        <v>0</v>
      </c>
      <c r="BE220" s="260">
        <v>0</v>
      </c>
      <c r="BF220" s="260">
        <v>0</v>
      </c>
      <c r="BG220" s="260">
        <v>0</v>
      </c>
      <c r="BH220" s="260">
        <v>3</v>
      </c>
      <c r="BI220" s="260">
        <v>0</v>
      </c>
      <c r="BJ220" s="260">
        <v>1</v>
      </c>
      <c r="BK220" s="260">
        <v>0</v>
      </c>
      <c r="BL220" s="260">
        <v>2</v>
      </c>
      <c r="BM220" s="260">
        <v>6</v>
      </c>
      <c r="BN220" s="260">
        <v>3</v>
      </c>
      <c r="BO220" s="260">
        <v>2</v>
      </c>
      <c r="BP220" s="260">
        <v>11</v>
      </c>
      <c r="BQ220" s="260">
        <v>0</v>
      </c>
      <c r="BR220" s="260">
        <v>1</v>
      </c>
      <c r="BS220" s="260">
        <v>0</v>
      </c>
      <c r="BT220" s="260">
        <v>0</v>
      </c>
      <c r="BU220" s="260">
        <v>0</v>
      </c>
      <c r="BV220" s="260">
        <v>0</v>
      </c>
      <c r="BW220" s="260">
        <v>0</v>
      </c>
      <c r="BX220" s="260">
        <v>0</v>
      </c>
      <c r="BY220" s="260">
        <v>1</v>
      </c>
      <c r="BZ220" s="260">
        <v>0</v>
      </c>
      <c r="CA220" s="260">
        <v>8</v>
      </c>
      <c r="CB220" s="260">
        <v>5</v>
      </c>
      <c r="CC220" s="260">
        <v>24</v>
      </c>
      <c r="CD220" s="260">
        <v>3</v>
      </c>
      <c r="CE220" s="260">
        <v>3</v>
      </c>
      <c r="CF220" s="260">
        <v>0</v>
      </c>
      <c r="CG220" s="260">
        <v>0</v>
      </c>
      <c r="CH220" s="260">
        <v>0</v>
      </c>
      <c r="CI220" s="260">
        <v>5</v>
      </c>
      <c r="CJ220" s="260">
        <v>13</v>
      </c>
      <c r="CK220" s="260">
        <v>0</v>
      </c>
      <c r="CL220" s="260">
        <v>13</v>
      </c>
      <c r="CM220" s="260">
        <v>27</v>
      </c>
      <c r="CN220" s="260">
        <v>2</v>
      </c>
      <c r="CO220" s="260">
        <v>0</v>
      </c>
    </row>
    <row r="221" spans="1:93" ht="33.75" customHeight="1">
      <c r="A221" s="257" t="s">
        <v>247</v>
      </c>
      <c r="B221" s="257" t="s">
        <v>229</v>
      </c>
      <c r="C221" s="257" t="s">
        <v>230</v>
      </c>
      <c r="D221" s="258">
        <v>762</v>
      </c>
      <c r="E221" s="258">
        <v>6</v>
      </c>
      <c r="F221" s="258">
        <v>47</v>
      </c>
      <c r="G221" s="258">
        <v>40</v>
      </c>
      <c r="H221" s="258">
        <v>0</v>
      </c>
      <c r="I221" s="258">
        <v>0</v>
      </c>
      <c r="J221" s="258">
        <v>0</v>
      </c>
      <c r="K221" s="258">
        <v>0</v>
      </c>
      <c r="L221" s="259">
        <v>12</v>
      </c>
      <c r="M221" s="259" t="s">
        <v>529</v>
      </c>
      <c r="N221" s="259">
        <v>9</v>
      </c>
      <c r="O221" s="259" t="s">
        <v>529</v>
      </c>
      <c r="P221" s="259">
        <v>0</v>
      </c>
      <c r="Q221" s="259">
        <v>4</v>
      </c>
      <c r="R221" s="259">
        <v>1</v>
      </c>
      <c r="S221" s="259">
        <v>1</v>
      </c>
      <c r="T221" s="259">
        <v>16</v>
      </c>
      <c r="U221" s="259">
        <v>3</v>
      </c>
      <c r="V221" s="259">
        <v>0</v>
      </c>
      <c r="W221" s="259">
        <v>0</v>
      </c>
      <c r="X221" s="259">
        <v>1</v>
      </c>
      <c r="Y221" s="259">
        <v>0</v>
      </c>
      <c r="Z221" s="259">
        <v>10</v>
      </c>
      <c r="AA221" s="259">
        <v>2</v>
      </c>
      <c r="AB221" s="259">
        <v>0</v>
      </c>
      <c r="AC221" s="259">
        <v>29</v>
      </c>
      <c r="AD221" s="259">
        <v>1</v>
      </c>
      <c r="AE221" s="259">
        <v>2</v>
      </c>
      <c r="AF221" s="259">
        <v>3</v>
      </c>
      <c r="AG221" s="259">
        <v>0</v>
      </c>
      <c r="AH221" s="259">
        <v>3</v>
      </c>
      <c r="AI221" s="259">
        <v>6</v>
      </c>
      <c r="AJ221" s="259">
        <v>0</v>
      </c>
      <c r="AK221" s="259">
        <v>4</v>
      </c>
      <c r="AL221" s="259">
        <v>4</v>
      </c>
      <c r="AM221" s="259">
        <v>0</v>
      </c>
      <c r="AN221" s="259">
        <v>0</v>
      </c>
      <c r="AO221" s="259">
        <v>2</v>
      </c>
      <c r="AP221" s="259">
        <v>0</v>
      </c>
      <c r="AQ221" s="259">
        <v>78</v>
      </c>
      <c r="AR221" s="259">
        <v>12</v>
      </c>
      <c r="AS221" s="259">
        <v>15</v>
      </c>
      <c r="AT221" s="259">
        <v>36</v>
      </c>
      <c r="AU221" s="259">
        <v>14</v>
      </c>
      <c r="AV221" s="259">
        <v>73</v>
      </c>
      <c r="AW221" s="259">
        <v>21</v>
      </c>
      <c r="AX221" s="259">
        <v>0</v>
      </c>
      <c r="AY221" s="259">
        <v>0</v>
      </c>
      <c r="AZ221" s="259">
        <v>2</v>
      </c>
      <c r="BA221" s="259">
        <v>1</v>
      </c>
      <c r="BB221" s="259">
        <v>4</v>
      </c>
      <c r="BC221" s="259">
        <v>49</v>
      </c>
      <c r="BD221" s="259">
        <v>2</v>
      </c>
      <c r="BE221" s="259">
        <v>2</v>
      </c>
      <c r="BF221" s="259">
        <v>0</v>
      </c>
      <c r="BG221" s="259">
        <v>0</v>
      </c>
      <c r="BH221" s="259">
        <v>2</v>
      </c>
      <c r="BI221" s="259">
        <v>0</v>
      </c>
      <c r="BJ221" s="259">
        <v>5</v>
      </c>
      <c r="BK221" s="259">
        <v>1</v>
      </c>
      <c r="BL221" s="259">
        <v>1</v>
      </c>
      <c r="BM221" s="259">
        <v>16</v>
      </c>
      <c r="BN221" s="259">
        <v>8</v>
      </c>
      <c r="BO221" s="259">
        <v>1</v>
      </c>
      <c r="BP221" s="259">
        <v>20</v>
      </c>
      <c r="BQ221" s="259">
        <v>0</v>
      </c>
      <c r="BR221" s="259">
        <v>2</v>
      </c>
      <c r="BS221" s="259">
        <v>1</v>
      </c>
      <c r="BT221" s="259">
        <v>1</v>
      </c>
      <c r="BU221" s="259">
        <v>2</v>
      </c>
      <c r="BV221" s="259">
        <v>0</v>
      </c>
      <c r="BW221" s="259">
        <v>2</v>
      </c>
      <c r="BX221" s="259">
        <v>2</v>
      </c>
      <c r="BY221" s="259">
        <v>9</v>
      </c>
      <c r="BZ221" s="259">
        <v>1</v>
      </c>
      <c r="CA221" s="259">
        <v>13</v>
      </c>
      <c r="CB221" s="259">
        <v>5</v>
      </c>
      <c r="CC221" s="259">
        <v>23</v>
      </c>
      <c r="CD221" s="259">
        <v>7</v>
      </c>
      <c r="CE221" s="259">
        <v>1</v>
      </c>
      <c r="CF221" s="259">
        <v>3</v>
      </c>
      <c r="CG221" s="259">
        <v>2</v>
      </c>
      <c r="CH221" s="259">
        <v>0</v>
      </c>
      <c r="CI221" s="259">
        <v>30</v>
      </c>
      <c r="CJ221" s="259">
        <v>13</v>
      </c>
      <c r="CK221" s="259">
        <v>0</v>
      </c>
      <c r="CL221" s="259">
        <v>33</v>
      </c>
      <c r="CM221" s="259">
        <v>40</v>
      </c>
      <c r="CN221" s="259">
        <v>3</v>
      </c>
      <c r="CO221" s="259">
        <v>0</v>
      </c>
    </row>
    <row r="222" spans="1:93" ht="33.75" customHeight="1">
      <c r="A222" s="255" t="s">
        <v>248</v>
      </c>
      <c r="B222" s="255" t="s">
        <v>249</v>
      </c>
      <c r="C222" s="255" t="s">
        <v>250</v>
      </c>
      <c r="D222" s="256">
        <v>131</v>
      </c>
      <c r="E222" s="256">
        <v>0</v>
      </c>
      <c r="F222" s="256">
        <v>0</v>
      </c>
      <c r="G222" s="256">
        <v>2</v>
      </c>
      <c r="H222" s="256">
        <v>4</v>
      </c>
      <c r="I222" s="256">
        <v>0</v>
      </c>
      <c r="J222" s="256">
        <v>0</v>
      </c>
      <c r="K222" s="256">
        <v>0</v>
      </c>
      <c r="L222" s="260">
        <v>0</v>
      </c>
      <c r="M222" s="260" t="s">
        <v>529</v>
      </c>
      <c r="N222" s="260">
        <v>7</v>
      </c>
      <c r="O222" s="260" t="s">
        <v>529</v>
      </c>
      <c r="P222" s="260">
        <v>0</v>
      </c>
      <c r="Q222" s="260">
        <v>1</v>
      </c>
      <c r="R222" s="260">
        <v>0</v>
      </c>
      <c r="S222" s="260">
        <v>0</v>
      </c>
      <c r="T222" s="260">
        <v>4</v>
      </c>
      <c r="U222" s="260">
        <v>4</v>
      </c>
      <c r="V222" s="260">
        <v>0</v>
      </c>
      <c r="W222" s="260">
        <v>0</v>
      </c>
      <c r="X222" s="260">
        <v>0</v>
      </c>
      <c r="Y222" s="260">
        <v>0</v>
      </c>
      <c r="Z222" s="260">
        <v>0</v>
      </c>
      <c r="AA222" s="260">
        <v>1</v>
      </c>
      <c r="AB222" s="260">
        <v>0</v>
      </c>
      <c r="AC222" s="260">
        <v>3</v>
      </c>
      <c r="AD222" s="260">
        <v>0</v>
      </c>
      <c r="AE222" s="260">
        <v>0</v>
      </c>
      <c r="AF222" s="260">
        <v>1</v>
      </c>
      <c r="AG222" s="260">
        <v>0</v>
      </c>
      <c r="AH222" s="260">
        <v>2</v>
      </c>
      <c r="AI222" s="260">
        <v>1</v>
      </c>
      <c r="AJ222" s="260">
        <v>0</v>
      </c>
      <c r="AK222" s="260">
        <v>3</v>
      </c>
      <c r="AL222" s="260">
        <v>1</v>
      </c>
      <c r="AM222" s="260">
        <v>0</v>
      </c>
      <c r="AN222" s="260">
        <v>0</v>
      </c>
      <c r="AO222" s="260">
        <v>0</v>
      </c>
      <c r="AP222" s="260">
        <v>0</v>
      </c>
      <c r="AQ222" s="260">
        <v>5</v>
      </c>
      <c r="AR222" s="260">
        <v>3</v>
      </c>
      <c r="AS222" s="260">
        <v>3</v>
      </c>
      <c r="AT222" s="260">
        <v>3</v>
      </c>
      <c r="AU222" s="260">
        <v>6</v>
      </c>
      <c r="AV222" s="260">
        <v>7</v>
      </c>
      <c r="AW222" s="260">
        <v>1</v>
      </c>
      <c r="AX222" s="260">
        <v>1</v>
      </c>
      <c r="AY222" s="260">
        <v>0</v>
      </c>
      <c r="AZ222" s="260">
        <v>5</v>
      </c>
      <c r="BA222" s="260">
        <v>1</v>
      </c>
      <c r="BB222" s="260">
        <v>4</v>
      </c>
      <c r="BC222" s="260">
        <v>15</v>
      </c>
      <c r="BD222" s="260">
        <v>0</v>
      </c>
      <c r="BE222" s="260">
        <v>0</v>
      </c>
      <c r="BF222" s="260">
        <v>0</v>
      </c>
      <c r="BG222" s="260">
        <v>0</v>
      </c>
      <c r="BH222" s="260">
        <v>2</v>
      </c>
      <c r="BI222" s="260">
        <v>0</v>
      </c>
      <c r="BJ222" s="260">
        <v>0</v>
      </c>
      <c r="BK222" s="260">
        <v>0</v>
      </c>
      <c r="BL222" s="260">
        <v>2</v>
      </c>
      <c r="BM222" s="260">
        <v>3</v>
      </c>
      <c r="BN222" s="260">
        <v>1</v>
      </c>
      <c r="BO222" s="260">
        <v>0</v>
      </c>
      <c r="BP222" s="260">
        <v>4</v>
      </c>
      <c r="BQ222" s="260">
        <v>0</v>
      </c>
      <c r="BR222" s="260">
        <v>0</v>
      </c>
      <c r="BS222" s="260">
        <v>0</v>
      </c>
      <c r="BT222" s="260">
        <v>0</v>
      </c>
      <c r="BU222" s="260">
        <v>0</v>
      </c>
      <c r="BV222" s="260">
        <v>1</v>
      </c>
      <c r="BW222" s="260">
        <v>1</v>
      </c>
      <c r="BX222" s="260">
        <v>0</v>
      </c>
      <c r="BY222" s="260">
        <v>3</v>
      </c>
      <c r="BZ222" s="260">
        <v>0</v>
      </c>
      <c r="CA222" s="260">
        <v>1</v>
      </c>
      <c r="CB222" s="260">
        <v>1</v>
      </c>
      <c r="CC222" s="260">
        <v>1</v>
      </c>
      <c r="CD222" s="260">
        <v>1</v>
      </c>
      <c r="CE222" s="260">
        <v>0</v>
      </c>
      <c r="CF222" s="260">
        <v>0</v>
      </c>
      <c r="CG222" s="260">
        <v>0</v>
      </c>
      <c r="CH222" s="260">
        <v>0</v>
      </c>
      <c r="CI222" s="260">
        <v>2</v>
      </c>
      <c r="CJ222" s="260">
        <v>3</v>
      </c>
      <c r="CK222" s="260">
        <v>0</v>
      </c>
      <c r="CL222" s="260">
        <v>7</v>
      </c>
      <c r="CM222" s="260">
        <v>8</v>
      </c>
      <c r="CN222" s="260">
        <v>2</v>
      </c>
      <c r="CO222" s="260">
        <v>0</v>
      </c>
    </row>
    <row r="223" spans="1:93" ht="33.75" customHeight="1">
      <c r="A223" s="257" t="s">
        <v>251</v>
      </c>
      <c r="B223" s="257" t="s">
        <v>249</v>
      </c>
      <c r="C223" s="257" t="s">
        <v>250</v>
      </c>
      <c r="D223" s="258">
        <v>239</v>
      </c>
      <c r="E223" s="258">
        <v>2</v>
      </c>
      <c r="F223" s="258">
        <v>78</v>
      </c>
      <c r="G223" s="258">
        <v>2</v>
      </c>
      <c r="H223" s="258">
        <v>0</v>
      </c>
      <c r="I223" s="258">
        <v>0</v>
      </c>
      <c r="J223" s="258">
        <v>0</v>
      </c>
      <c r="K223" s="258">
        <v>0</v>
      </c>
      <c r="L223" s="259">
        <v>0</v>
      </c>
      <c r="M223" s="259" t="s">
        <v>529</v>
      </c>
      <c r="N223" s="259">
        <v>6</v>
      </c>
      <c r="O223" s="259" t="s">
        <v>529</v>
      </c>
      <c r="P223" s="259">
        <v>0</v>
      </c>
      <c r="Q223" s="259">
        <v>0</v>
      </c>
      <c r="R223" s="259">
        <v>3</v>
      </c>
      <c r="S223" s="259">
        <v>0</v>
      </c>
      <c r="T223" s="259">
        <v>3</v>
      </c>
      <c r="U223" s="259">
        <v>0</v>
      </c>
      <c r="V223" s="259">
        <v>0</v>
      </c>
      <c r="W223" s="259">
        <v>0</v>
      </c>
      <c r="X223" s="259">
        <v>0</v>
      </c>
      <c r="Y223" s="259">
        <v>0</v>
      </c>
      <c r="Z223" s="259">
        <v>1</v>
      </c>
      <c r="AA223" s="259">
        <v>0</v>
      </c>
      <c r="AB223" s="259">
        <v>1</v>
      </c>
      <c r="AC223" s="259">
        <v>7</v>
      </c>
      <c r="AD223" s="259">
        <v>0</v>
      </c>
      <c r="AE223" s="259">
        <v>1</v>
      </c>
      <c r="AF223" s="259">
        <v>1</v>
      </c>
      <c r="AG223" s="259">
        <v>1</v>
      </c>
      <c r="AH223" s="259">
        <v>0</v>
      </c>
      <c r="AI223" s="259">
        <v>1</v>
      </c>
      <c r="AJ223" s="259">
        <v>1</v>
      </c>
      <c r="AK223" s="259">
        <v>1</v>
      </c>
      <c r="AL223" s="259">
        <v>0</v>
      </c>
      <c r="AM223" s="259">
        <v>1</v>
      </c>
      <c r="AN223" s="259">
        <v>0</v>
      </c>
      <c r="AO223" s="259">
        <v>0</v>
      </c>
      <c r="AP223" s="259">
        <v>0</v>
      </c>
      <c r="AQ223" s="259">
        <v>12</v>
      </c>
      <c r="AR223" s="259">
        <v>3</v>
      </c>
      <c r="AS223" s="259">
        <v>4</v>
      </c>
      <c r="AT223" s="259">
        <v>5</v>
      </c>
      <c r="AU223" s="259">
        <v>5</v>
      </c>
      <c r="AV223" s="259">
        <v>17</v>
      </c>
      <c r="AW223" s="259">
        <v>12</v>
      </c>
      <c r="AX223" s="259">
        <v>0</v>
      </c>
      <c r="AY223" s="259">
        <v>0</v>
      </c>
      <c r="AZ223" s="259">
        <v>0</v>
      </c>
      <c r="BA223" s="259">
        <v>1</v>
      </c>
      <c r="BB223" s="259">
        <v>0</v>
      </c>
      <c r="BC223" s="259">
        <v>10</v>
      </c>
      <c r="BD223" s="259">
        <v>0</v>
      </c>
      <c r="BE223" s="259">
        <v>0</v>
      </c>
      <c r="BF223" s="259">
        <v>0</v>
      </c>
      <c r="BG223" s="259">
        <v>0</v>
      </c>
      <c r="BH223" s="259">
        <v>1</v>
      </c>
      <c r="BI223" s="259">
        <v>0</v>
      </c>
      <c r="BJ223" s="259">
        <v>0</v>
      </c>
      <c r="BK223" s="259">
        <v>1</v>
      </c>
      <c r="BL223" s="259">
        <v>0</v>
      </c>
      <c r="BM223" s="259">
        <v>1</v>
      </c>
      <c r="BN223" s="259">
        <v>2</v>
      </c>
      <c r="BO223" s="259">
        <v>0</v>
      </c>
      <c r="BP223" s="259">
        <v>5</v>
      </c>
      <c r="BQ223" s="259">
        <v>0</v>
      </c>
      <c r="BR223" s="259">
        <v>1</v>
      </c>
      <c r="BS223" s="259">
        <v>1</v>
      </c>
      <c r="BT223" s="259">
        <v>0</v>
      </c>
      <c r="BU223" s="259">
        <v>0</v>
      </c>
      <c r="BV223" s="259">
        <v>0</v>
      </c>
      <c r="BW223" s="259">
        <v>0</v>
      </c>
      <c r="BX223" s="259">
        <v>1</v>
      </c>
      <c r="BY223" s="259">
        <v>10</v>
      </c>
      <c r="BZ223" s="259">
        <v>0</v>
      </c>
      <c r="CA223" s="259">
        <v>3</v>
      </c>
      <c r="CB223" s="259">
        <v>4</v>
      </c>
      <c r="CC223" s="259">
        <v>4</v>
      </c>
      <c r="CD223" s="259">
        <v>0</v>
      </c>
      <c r="CE223" s="259">
        <v>1</v>
      </c>
      <c r="CF223" s="259">
        <v>0</v>
      </c>
      <c r="CG223" s="259">
        <v>2</v>
      </c>
      <c r="CH223" s="259">
        <v>0</v>
      </c>
      <c r="CI223" s="259">
        <v>2</v>
      </c>
      <c r="CJ223" s="259">
        <v>6</v>
      </c>
      <c r="CK223" s="259">
        <v>0</v>
      </c>
      <c r="CL223" s="259">
        <v>9</v>
      </c>
      <c r="CM223" s="259">
        <v>6</v>
      </c>
      <c r="CN223" s="259">
        <v>0</v>
      </c>
      <c r="CO223" s="259">
        <v>0</v>
      </c>
    </row>
    <row r="224" spans="1:93" ht="33.75" customHeight="1">
      <c r="A224" s="255" t="s">
        <v>252</v>
      </c>
      <c r="B224" s="255" t="s">
        <v>249</v>
      </c>
      <c r="C224" s="255" t="s">
        <v>250</v>
      </c>
      <c r="D224" s="256">
        <v>802</v>
      </c>
      <c r="E224" s="256">
        <v>2</v>
      </c>
      <c r="F224" s="256">
        <v>115</v>
      </c>
      <c r="G224" s="256">
        <v>16</v>
      </c>
      <c r="H224" s="256">
        <v>4</v>
      </c>
      <c r="I224" s="256">
        <v>0</v>
      </c>
      <c r="J224" s="256">
        <v>0</v>
      </c>
      <c r="K224" s="256">
        <v>0</v>
      </c>
      <c r="L224" s="260">
        <v>4</v>
      </c>
      <c r="M224" s="260" t="s">
        <v>529</v>
      </c>
      <c r="N224" s="260">
        <v>20</v>
      </c>
      <c r="O224" s="260" t="s">
        <v>529</v>
      </c>
      <c r="P224" s="260">
        <v>0</v>
      </c>
      <c r="Q224" s="260">
        <v>1</v>
      </c>
      <c r="R224" s="260">
        <v>6</v>
      </c>
      <c r="S224" s="260">
        <v>1</v>
      </c>
      <c r="T224" s="260">
        <v>17</v>
      </c>
      <c r="U224" s="260">
        <v>2</v>
      </c>
      <c r="V224" s="260">
        <v>0</v>
      </c>
      <c r="W224" s="260">
        <v>0</v>
      </c>
      <c r="X224" s="260">
        <v>0</v>
      </c>
      <c r="Y224" s="260">
        <v>0</v>
      </c>
      <c r="Z224" s="260">
        <v>2</v>
      </c>
      <c r="AA224" s="260">
        <v>2</v>
      </c>
      <c r="AB224" s="260">
        <v>0</v>
      </c>
      <c r="AC224" s="260">
        <v>8</v>
      </c>
      <c r="AD224" s="260">
        <v>2</v>
      </c>
      <c r="AE224" s="260">
        <v>1</v>
      </c>
      <c r="AF224" s="260">
        <v>7</v>
      </c>
      <c r="AG224" s="260">
        <v>0</v>
      </c>
      <c r="AH224" s="260">
        <v>1</v>
      </c>
      <c r="AI224" s="260">
        <v>5</v>
      </c>
      <c r="AJ224" s="260">
        <v>0</v>
      </c>
      <c r="AK224" s="260">
        <v>6</v>
      </c>
      <c r="AL224" s="260">
        <v>7</v>
      </c>
      <c r="AM224" s="260">
        <v>0</v>
      </c>
      <c r="AN224" s="260">
        <v>0</v>
      </c>
      <c r="AO224" s="260">
        <v>5</v>
      </c>
      <c r="AP224" s="260">
        <v>0</v>
      </c>
      <c r="AQ224" s="260">
        <v>32</v>
      </c>
      <c r="AR224" s="260">
        <v>9</v>
      </c>
      <c r="AS224" s="260">
        <v>14</v>
      </c>
      <c r="AT224" s="260">
        <v>26</v>
      </c>
      <c r="AU224" s="260">
        <v>19</v>
      </c>
      <c r="AV224" s="260">
        <v>71</v>
      </c>
      <c r="AW224" s="260">
        <v>43</v>
      </c>
      <c r="AX224" s="260">
        <v>0</v>
      </c>
      <c r="AY224" s="260">
        <v>0</v>
      </c>
      <c r="AZ224" s="260">
        <v>2</v>
      </c>
      <c r="BA224" s="260">
        <v>1</v>
      </c>
      <c r="BB224" s="260">
        <v>4</v>
      </c>
      <c r="BC224" s="260">
        <v>58</v>
      </c>
      <c r="BD224" s="260">
        <v>4</v>
      </c>
      <c r="BE224" s="260">
        <v>0</v>
      </c>
      <c r="BF224" s="260">
        <v>0</v>
      </c>
      <c r="BG224" s="260">
        <v>1</v>
      </c>
      <c r="BH224" s="260">
        <v>2</v>
      </c>
      <c r="BI224" s="260">
        <v>1</v>
      </c>
      <c r="BJ224" s="260">
        <v>3</v>
      </c>
      <c r="BK224" s="260">
        <v>2</v>
      </c>
      <c r="BL224" s="260">
        <v>0</v>
      </c>
      <c r="BM224" s="260">
        <v>24</v>
      </c>
      <c r="BN224" s="260">
        <v>7</v>
      </c>
      <c r="BO224" s="260">
        <v>1</v>
      </c>
      <c r="BP224" s="260">
        <v>24</v>
      </c>
      <c r="BQ224" s="260">
        <v>0</v>
      </c>
      <c r="BR224" s="260">
        <v>1</v>
      </c>
      <c r="BS224" s="260">
        <v>4</v>
      </c>
      <c r="BT224" s="260">
        <v>1</v>
      </c>
      <c r="BU224" s="260">
        <v>0</v>
      </c>
      <c r="BV224" s="260">
        <v>2</v>
      </c>
      <c r="BW224" s="260">
        <v>1</v>
      </c>
      <c r="BX224" s="260">
        <v>2</v>
      </c>
      <c r="BY224" s="260">
        <v>10</v>
      </c>
      <c r="BZ224" s="260">
        <v>2</v>
      </c>
      <c r="CA224" s="260">
        <v>16</v>
      </c>
      <c r="CB224" s="260">
        <v>11</v>
      </c>
      <c r="CC224" s="260">
        <v>31</v>
      </c>
      <c r="CD224" s="260">
        <v>6</v>
      </c>
      <c r="CE224" s="260">
        <v>2</v>
      </c>
      <c r="CF224" s="260">
        <v>0</v>
      </c>
      <c r="CG224" s="260">
        <v>1</v>
      </c>
      <c r="CH224" s="260">
        <v>0</v>
      </c>
      <c r="CI224" s="260">
        <v>33</v>
      </c>
      <c r="CJ224" s="260">
        <v>28</v>
      </c>
      <c r="CK224" s="260">
        <v>1</v>
      </c>
      <c r="CL224" s="260">
        <v>25</v>
      </c>
      <c r="CM224" s="260">
        <v>36</v>
      </c>
      <c r="CN224" s="260">
        <v>7</v>
      </c>
      <c r="CO224" s="260">
        <v>0</v>
      </c>
    </row>
    <row r="225" spans="1:93" ht="33.75" customHeight="1">
      <c r="A225" s="257" t="s">
        <v>253</v>
      </c>
      <c r="B225" s="257" t="s">
        <v>249</v>
      </c>
      <c r="C225" s="257" t="s">
        <v>250</v>
      </c>
      <c r="D225" s="258">
        <v>751</v>
      </c>
      <c r="E225" s="258">
        <v>3</v>
      </c>
      <c r="F225" s="258">
        <v>94</v>
      </c>
      <c r="G225" s="258">
        <v>14</v>
      </c>
      <c r="H225" s="258">
        <v>2</v>
      </c>
      <c r="I225" s="258">
        <v>0</v>
      </c>
      <c r="J225" s="258">
        <v>0</v>
      </c>
      <c r="K225" s="258">
        <v>0</v>
      </c>
      <c r="L225" s="259">
        <v>0</v>
      </c>
      <c r="M225" s="259" t="s">
        <v>529</v>
      </c>
      <c r="N225" s="259">
        <v>12</v>
      </c>
      <c r="O225" s="259">
        <v>1</v>
      </c>
      <c r="P225" s="259">
        <v>0</v>
      </c>
      <c r="Q225" s="259">
        <v>3</v>
      </c>
      <c r="R225" s="259">
        <v>10</v>
      </c>
      <c r="S225" s="259">
        <v>4</v>
      </c>
      <c r="T225" s="259">
        <v>16</v>
      </c>
      <c r="U225" s="259">
        <v>2</v>
      </c>
      <c r="V225" s="259">
        <v>0</v>
      </c>
      <c r="W225" s="259">
        <v>0</v>
      </c>
      <c r="X225" s="259">
        <v>3</v>
      </c>
      <c r="Y225" s="259">
        <v>0</v>
      </c>
      <c r="Z225" s="259">
        <v>2</v>
      </c>
      <c r="AA225" s="259">
        <v>2</v>
      </c>
      <c r="AB225" s="259">
        <v>1</v>
      </c>
      <c r="AC225" s="259">
        <v>19</v>
      </c>
      <c r="AD225" s="259">
        <v>0</v>
      </c>
      <c r="AE225" s="259">
        <v>1</v>
      </c>
      <c r="AF225" s="259">
        <v>2</v>
      </c>
      <c r="AG225" s="259">
        <v>0</v>
      </c>
      <c r="AH225" s="259">
        <v>3</v>
      </c>
      <c r="AI225" s="259">
        <v>3</v>
      </c>
      <c r="AJ225" s="259">
        <v>1</v>
      </c>
      <c r="AK225" s="259">
        <v>7</v>
      </c>
      <c r="AL225" s="259">
        <v>6</v>
      </c>
      <c r="AM225" s="259">
        <v>0</v>
      </c>
      <c r="AN225" s="259">
        <v>0</v>
      </c>
      <c r="AO225" s="259">
        <v>3</v>
      </c>
      <c r="AP225" s="259">
        <v>0</v>
      </c>
      <c r="AQ225" s="259">
        <v>54</v>
      </c>
      <c r="AR225" s="259">
        <v>21</v>
      </c>
      <c r="AS225" s="259">
        <v>6</v>
      </c>
      <c r="AT225" s="259">
        <v>40</v>
      </c>
      <c r="AU225" s="259">
        <v>21</v>
      </c>
      <c r="AV225" s="259">
        <v>59</v>
      </c>
      <c r="AW225" s="259">
        <v>51</v>
      </c>
      <c r="AX225" s="259">
        <v>1</v>
      </c>
      <c r="AY225" s="259">
        <v>2</v>
      </c>
      <c r="AZ225" s="259">
        <v>5</v>
      </c>
      <c r="BA225" s="259">
        <v>1</v>
      </c>
      <c r="BB225" s="259">
        <v>3</v>
      </c>
      <c r="BC225" s="259">
        <v>35</v>
      </c>
      <c r="BD225" s="259">
        <v>0</v>
      </c>
      <c r="BE225" s="259">
        <v>1</v>
      </c>
      <c r="BF225" s="259">
        <v>0</v>
      </c>
      <c r="BG225" s="259">
        <v>0</v>
      </c>
      <c r="BH225" s="259">
        <v>7</v>
      </c>
      <c r="BI225" s="259">
        <v>0</v>
      </c>
      <c r="BJ225" s="259">
        <v>4</v>
      </c>
      <c r="BK225" s="259">
        <v>1</v>
      </c>
      <c r="BL225" s="259">
        <v>0</v>
      </c>
      <c r="BM225" s="259">
        <v>11</v>
      </c>
      <c r="BN225" s="259">
        <v>2</v>
      </c>
      <c r="BO225" s="259">
        <v>1</v>
      </c>
      <c r="BP225" s="259">
        <v>31</v>
      </c>
      <c r="BQ225" s="259">
        <v>0</v>
      </c>
      <c r="BR225" s="259">
        <v>3</v>
      </c>
      <c r="BS225" s="259">
        <v>3</v>
      </c>
      <c r="BT225" s="259">
        <v>2</v>
      </c>
      <c r="BU225" s="259">
        <v>2</v>
      </c>
      <c r="BV225" s="259">
        <v>2</v>
      </c>
      <c r="BW225" s="259">
        <v>0</v>
      </c>
      <c r="BX225" s="259">
        <v>1</v>
      </c>
      <c r="BY225" s="259">
        <v>9</v>
      </c>
      <c r="BZ225" s="259">
        <v>0</v>
      </c>
      <c r="CA225" s="259">
        <v>8</v>
      </c>
      <c r="CB225" s="259">
        <v>6</v>
      </c>
      <c r="CC225" s="259">
        <v>24</v>
      </c>
      <c r="CD225" s="259">
        <v>3</v>
      </c>
      <c r="CE225" s="259">
        <v>2</v>
      </c>
      <c r="CF225" s="259">
        <v>2</v>
      </c>
      <c r="CG225" s="259">
        <v>0</v>
      </c>
      <c r="CH225" s="259">
        <v>0</v>
      </c>
      <c r="CI225" s="259">
        <v>25</v>
      </c>
      <c r="CJ225" s="259">
        <v>25</v>
      </c>
      <c r="CK225" s="259">
        <v>2</v>
      </c>
      <c r="CL225" s="259">
        <v>26</v>
      </c>
      <c r="CM225" s="259">
        <v>33</v>
      </c>
      <c r="CN225" s="259">
        <v>2</v>
      </c>
      <c r="CO225" s="259">
        <v>0</v>
      </c>
    </row>
    <row r="226" spans="1:93" ht="33.75" customHeight="1">
      <c r="A226" s="255" t="s">
        <v>254</v>
      </c>
      <c r="B226" s="255" t="s">
        <v>249</v>
      </c>
      <c r="C226" s="255" t="s">
        <v>250</v>
      </c>
      <c r="D226" s="256">
        <v>586</v>
      </c>
      <c r="E226" s="256">
        <v>5</v>
      </c>
      <c r="F226" s="256">
        <v>37</v>
      </c>
      <c r="G226" s="256">
        <v>5</v>
      </c>
      <c r="H226" s="256">
        <v>1</v>
      </c>
      <c r="I226" s="256">
        <v>0</v>
      </c>
      <c r="J226" s="256">
        <v>0</v>
      </c>
      <c r="K226" s="256">
        <v>0</v>
      </c>
      <c r="L226" s="260">
        <v>1</v>
      </c>
      <c r="M226" s="260" t="s">
        <v>529</v>
      </c>
      <c r="N226" s="260">
        <v>1</v>
      </c>
      <c r="O226" s="260">
        <v>1</v>
      </c>
      <c r="P226" s="260">
        <v>0</v>
      </c>
      <c r="Q226" s="260">
        <v>3</v>
      </c>
      <c r="R226" s="260">
        <v>1</v>
      </c>
      <c r="S226" s="260">
        <v>0</v>
      </c>
      <c r="T226" s="260">
        <v>8</v>
      </c>
      <c r="U226" s="260">
        <v>0</v>
      </c>
      <c r="V226" s="260">
        <v>0</v>
      </c>
      <c r="W226" s="260">
        <v>0</v>
      </c>
      <c r="X226" s="260">
        <v>0</v>
      </c>
      <c r="Y226" s="260">
        <v>0</v>
      </c>
      <c r="Z226" s="260">
        <v>2</v>
      </c>
      <c r="AA226" s="260">
        <v>1</v>
      </c>
      <c r="AB226" s="260">
        <v>2</v>
      </c>
      <c r="AC226" s="260">
        <v>16</v>
      </c>
      <c r="AD226" s="260">
        <v>0</v>
      </c>
      <c r="AE226" s="260">
        <v>1</v>
      </c>
      <c r="AF226" s="260">
        <v>2</v>
      </c>
      <c r="AG226" s="260">
        <v>0</v>
      </c>
      <c r="AH226" s="260">
        <v>0</v>
      </c>
      <c r="AI226" s="260">
        <v>1</v>
      </c>
      <c r="AJ226" s="260">
        <v>1</v>
      </c>
      <c r="AK226" s="260">
        <v>2</v>
      </c>
      <c r="AL226" s="260">
        <v>2</v>
      </c>
      <c r="AM226" s="260">
        <v>0</v>
      </c>
      <c r="AN226" s="260">
        <v>0</v>
      </c>
      <c r="AO226" s="260">
        <v>4</v>
      </c>
      <c r="AP226" s="260">
        <v>0</v>
      </c>
      <c r="AQ226" s="260">
        <v>46</v>
      </c>
      <c r="AR226" s="260">
        <v>13</v>
      </c>
      <c r="AS226" s="260">
        <v>26</v>
      </c>
      <c r="AT226" s="260">
        <v>16</v>
      </c>
      <c r="AU226" s="260">
        <v>15</v>
      </c>
      <c r="AV226" s="260">
        <v>59</v>
      </c>
      <c r="AW226" s="260">
        <v>21</v>
      </c>
      <c r="AX226" s="260">
        <v>0</v>
      </c>
      <c r="AY226" s="260">
        <v>1</v>
      </c>
      <c r="AZ226" s="260">
        <v>2</v>
      </c>
      <c r="BA226" s="260">
        <v>1</v>
      </c>
      <c r="BB226" s="260">
        <v>3</v>
      </c>
      <c r="BC226" s="260">
        <v>28</v>
      </c>
      <c r="BD226" s="260">
        <v>1</v>
      </c>
      <c r="BE226" s="260">
        <v>0</v>
      </c>
      <c r="BF226" s="260">
        <v>0</v>
      </c>
      <c r="BG226" s="260">
        <v>1</v>
      </c>
      <c r="BH226" s="260">
        <v>1</v>
      </c>
      <c r="BI226" s="260">
        <v>0</v>
      </c>
      <c r="BJ226" s="260">
        <v>4</v>
      </c>
      <c r="BK226" s="260">
        <v>0</v>
      </c>
      <c r="BL226" s="260">
        <v>1</v>
      </c>
      <c r="BM226" s="260">
        <v>17</v>
      </c>
      <c r="BN226" s="260">
        <v>5</v>
      </c>
      <c r="BO226" s="260">
        <v>5</v>
      </c>
      <c r="BP226" s="260">
        <v>9</v>
      </c>
      <c r="BQ226" s="260">
        <v>0</v>
      </c>
      <c r="BR226" s="260">
        <v>1</v>
      </c>
      <c r="BS226" s="260">
        <v>4</v>
      </c>
      <c r="BT226" s="260">
        <v>0</v>
      </c>
      <c r="BU226" s="260">
        <v>0</v>
      </c>
      <c r="BV226" s="260">
        <v>2</v>
      </c>
      <c r="BW226" s="260">
        <v>0</v>
      </c>
      <c r="BX226" s="260">
        <v>0</v>
      </c>
      <c r="BY226" s="260">
        <v>10</v>
      </c>
      <c r="BZ226" s="260">
        <v>1</v>
      </c>
      <c r="CA226" s="260">
        <v>6</v>
      </c>
      <c r="CB226" s="260">
        <v>3</v>
      </c>
      <c r="CC226" s="260">
        <v>19</v>
      </c>
      <c r="CD226" s="260">
        <v>4</v>
      </c>
      <c r="CE226" s="260">
        <v>2</v>
      </c>
      <c r="CF226" s="260">
        <v>1</v>
      </c>
      <c r="CG226" s="260">
        <v>0</v>
      </c>
      <c r="CH226" s="260">
        <v>0</v>
      </c>
      <c r="CI226" s="260">
        <v>11</v>
      </c>
      <c r="CJ226" s="260">
        <v>23</v>
      </c>
      <c r="CK226" s="260">
        <v>4</v>
      </c>
      <c r="CL226" s="260">
        <v>27</v>
      </c>
      <c r="CM226" s="260">
        <v>86</v>
      </c>
      <c r="CN226" s="260">
        <v>10</v>
      </c>
      <c r="CO226" s="260">
        <v>0</v>
      </c>
    </row>
    <row r="227" spans="1:93" ht="33.75" customHeight="1">
      <c r="A227" s="257" t="s">
        <v>255</v>
      </c>
      <c r="B227" s="257" t="s">
        <v>249</v>
      </c>
      <c r="C227" s="257" t="s">
        <v>250</v>
      </c>
      <c r="D227" s="258">
        <v>192</v>
      </c>
      <c r="E227" s="258">
        <v>3</v>
      </c>
      <c r="F227" s="258">
        <v>2</v>
      </c>
      <c r="G227" s="258">
        <v>3</v>
      </c>
      <c r="H227" s="258">
        <v>2</v>
      </c>
      <c r="I227" s="258">
        <v>0</v>
      </c>
      <c r="J227" s="258">
        <v>0</v>
      </c>
      <c r="K227" s="258">
        <v>0</v>
      </c>
      <c r="L227" s="259">
        <v>0</v>
      </c>
      <c r="M227" s="259" t="s">
        <v>529</v>
      </c>
      <c r="N227" s="259">
        <v>4</v>
      </c>
      <c r="O227" s="259" t="s">
        <v>529</v>
      </c>
      <c r="P227" s="259">
        <v>0</v>
      </c>
      <c r="Q227" s="259">
        <v>2</v>
      </c>
      <c r="R227" s="259">
        <v>0</v>
      </c>
      <c r="S227" s="259">
        <v>0</v>
      </c>
      <c r="T227" s="259">
        <v>6</v>
      </c>
      <c r="U227" s="259">
        <v>0</v>
      </c>
      <c r="V227" s="259">
        <v>0</v>
      </c>
      <c r="W227" s="259">
        <v>0</v>
      </c>
      <c r="X227" s="259">
        <v>0</v>
      </c>
      <c r="Y227" s="259">
        <v>0</v>
      </c>
      <c r="Z227" s="259">
        <v>7</v>
      </c>
      <c r="AA227" s="259">
        <v>0</v>
      </c>
      <c r="AB227" s="259">
        <v>0</v>
      </c>
      <c r="AC227" s="259">
        <v>6</v>
      </c>
      <c r="AD227" s="259">
        <v>1</v>
      </c>
      <c r="AE227" s="259">
        <v>2</v>
      </c>
      <c r="AF227" s="259">
        <v>0</v>
      </c>
      <c r="AG227" s="259">
        <v>0</v>
      </c>
      <c r="AH227" s="259">
        <v>8</v>
      </c>
      <c r="AI227" s="259">
        <v>0</v>
      </c>
      <c r="AJ227" s="259">
        <v>0</v>
      </c>
      <c r="AK227" s="259">
        <v>0</v>
      </c>
      <c r="AL227" s="259">
        <v>5</v>
      </c>
      <c r="AM227" s="259">
        <v>1</v>
      </c>
      <c r="AN227" s="259">
        <v>0</v>
      </c>
      <c r="AO227" s="259">
        <v>0</v>
      </c>
      <c r="AP227" s="259">
        <v>0</v>
      </c>
      <c r="AQ227" s="259">
        <v>20</v>
      </c>
      <c r="AR227" s="259">
        <v>3</v>
      </c>
      <c r="AS227" s="259">
        <v>12</v>
      </c>
      <c r="AT227" s="259">
        <v>4</v>
      </c>
      <c r="AU227" s="259">
        <v>3</v>
      </c>
      <c r="AV227" s="259">
        <v>16</v>
      </c>
      <c r="AW227" s="259">
        <v>9</v>
      </c>
      <c r="AX227" s="259">
        <v>0</v>
      </c>
      <c r="AY227" s="259">
        <v>0</v>
      </c>
      <c r="AZ227" s="259">
        <v>2</v>
      </c>
      <c r="BA227" s="259">
        <v>0</v>
      </c>
      <c r="BB227" s="259">
        <v>1</v>
      </c>
      <c r="BC227" s="259">
        <v>6</v>
      </c>
      <c r="BD227" s="259">
        <v>1</v>
      </c>
      <c r="BE227" s="259">
        <v>1</v>
      </c>
      <c r="BF227" s="259">
        <v>0</v>
      </c>
      <c r="BG227" s="259">
        <v>0</v>
      </c>
      <c r="BH227" s="259">
        <v>2</v>
      </c>
      <c r="BI227" s="259">
        <v>1</v>
      </c>
      <c r="BJ227" s="259">
        <v>0</v>
      </c>
      <c r="BK227" s="259">
        <v>0</v>
      </c>
      <c r="BL227" s="259">
        <v>0</v>
      </c>
      <c r="BM227" s="259">
        <v>3</v>
      </c>
      <c r="BN227" s="259">
        <v>1</v>
      </c>
      <c r="BO227" s="259">
        <v>1</v>
      </c>
      <c r="BP227" s="259">
        <v>6</v>
      </c>
      <c r="BQ227" s="259">
        <v>0</v>
      </c>
      <c r="BR227" s="259">
        <v>0</v>
      </c>
      <c r="BS227" s="259">
        <v>1</v>
      </c>
      <c r="BT227" s="259">
        <v>0</v>
      </c>
      <c r="BU227" s="259">
        <v>1</v>
      </c>
      <c r="BV227" s="259">
        <v>1</v>
      </c>
      <c r="BW227" s="259">
        <v>0</v>
      </c>
      <c r="BX227" s="259">
        <v>1</v>
      </c>
      <c r="BY227" s="259">
        <v>2</v>
      </c>
      <c r="BZ227" s="259">
        <v>0</v>
      </c>
      <c r="CA227" s="259">
        <v>6</v>
      </c>
      <c r="CB227" s="259">
        <v>2</v>
      </c>
      <c r="CC227" s="259">
        <v>6</v>
      </c>
      <c r="CD227" s="259">
        <v>0</v>
      </c>
      <c r="CE227" s="259">
        <v>0</v>
      </c>
      <c r="CF227" s="259">
        <v>0</v>
      </c>
      <c r="CG227" s="259">
        <v>0</v>
      </c>
      <c r="CH227" s="259">
        <v>0</v>
      </c>
      <c r="CI227" s="259">
        <v>5</v>
      </c>
      <c r="CJ227" s="259">
        <v>8</v>
      </c>
      <c r="CK227" s="259">
        <v>0</v>
      </c>
      <c r="CL227" s="259">
        <v>6</v>
      </c>
      <c r="CM227" s="259">
        <v>9</v>
      </c>
      <c r="CN227" s="259">
        <v>0</v>
      </c>
      <c r="CO227" s="259">
        <v>0</v>
      </c>
    </row>
    <row r="228" spans="1:93" ht="33.75" customHeight="1">
      <c r="A228" s="255" t="s">
        <v>256</v>
      </c>
      <c r="B228" s="255" t="s">
        <v>249</v>
      </c>
      <c r="C228" s="255" t="s">
        <v>250</v>
      </c>
      <c r="D228" s="256">
        <v>293</v>
      </c>
      <c r="E228" s="256">
        <v>2</v>
      </c>
      <c r="F228" s="256">
        <v>53</v>
      </c>
      <c r="G228" s="256">
        <v>5</v>
      </c>
      <c r="H228" s="256">
        <v>0</v>
      </c>
      <c r="I228" s="256">
        <v>0</v>
      </c>
      <c r="J228" s="256">
        <v>0</v>
      </c>
      <c r="K228" s="256">
        <v>0</v>
      </c>
      <c r="L228" s="260">
        <v>0</v>
      </c>
      <c r="M228" s="260" t="s">
        <v>529</v>
      </c>
      <c r="N228" s="260">
        <v>7</v>
      </c>
      <c r="O228" s="260" t="s">
        <v>529</v>
      </c>
      <c r="P228" s="260">
        <v>0</v>
      </c>
      <c r="Q228" s="260">
        <v>2</v>
      </c>
      <c r="R228" s="260">
        <v>2</v>
      </c>
      <c r="S228" s="260">
        <v>0</v>
      </c>
      <c r="T228" s="260">
        <v>4</v>
      </c>
      <c r="U228" s="260">
        <v>0</v>
      </c>
      <c r="V228" s="260">
        <v>1</v>
      </c>
      <c r="W228" s="260">
        <v>0</v>
      </c>
      <c r="X228" s="260">
        <v>1</v>
      </c>
      <c r="Y228" s="260">
        <v>0</v>
      </c>
      <c r="Z228" s="260">
        <v>2</v>
      </c>
      <c r="AA228" s="260">
        <v>1</v>
      </c>
      <c r="AB228" s="260">
        <v>0</v>
      </c>
      <c r="AC228" s="260">
        <v>10</v>
      </c>
      <c r="AD228" s="260">
        <v>1</v>
      </c>
      <c r="AE228" s="260">
        <v>0</v>
      </c>
      <c r="AF228" s="260">
        <v>0</v>
      </c>
      <c r="AG228" s="260">
        <v>1</v>
      </c>
      <c r="AH228" s="260">
        <v>1</v>
      </c>
      <c r="AI228" s="260">
        <v>0</v>
      </c>
      <c r="AJ228" s="260">
        <v>1</v>
      </c>
      <c r="AK228" s="260">
        <v>2</v>
      </c>
      <c r="AL228" s="260">
        <v>0</v>
      </c>
      <c r="AM228" s="260">
        <v>1</v>
      </c>
      <c r="AN228" s="260">
        <v>0</v>
      </c>
      <c r="AO228" s="260">
        <v>3</v>
      </c>
      <c r="AP228" s="260">
        <v>0</v>
      </c>
      <c r="AQ228" s="260">
        <v>14</v>
      </c>
      <c r="AR228" s="260">
        <v>4</v>
      </c>
      <c r="AS228" s="260">
        <v>9</v>
      </c>
      <c r="AT228" s="260">
        <v>7</v>
      </c>
      <c r="AU228" s="260">
        <v>7</v>
      </c>
      <c r="AV228" s="260">
        <v>25</v>
      </c>
      <c r="AW228" s="260">
        <v>13</v>
      </c>
      <c r="AX228" s="260">
        <v>0</v>
      </c>
      <c r="AY228" s="260">
        <v>0</v>
      </c>
      <c r="AZ228" s="260">
        <v>1</v>
      </c>
      <c r="BA228" s="260">
        <v>2</v>
      </c>
      <c r="BB228" s="260">
        <v>1</v>
      </c>
      <c r="BC228" s="260">
        <v>12</v>
      </c>
      <c r="BD228" s="260">
        <v>1</v>
      </c>
      <c r="BE228" s="260">
        <v>2</v>
      </c>
      <c r="BF228" s="260">
        <v>0</v>
      </c>
      <c r="BG228" s="260">
        <v>0</v>
      </c>
      <c r="BH228" s="260">
        <v>2</v>
      </c>
      <c r="BI228" s="260">
        <v>0</v>
      </c>
      <c r="BJ228" s="260">
        <v>2</v>
      </c>
      <c r="BK228" s="260">
        <v>0</v>
      </c>
      <c r="BL228" s="260">
        <v>0</v>
      </c>
      <c r="BM228" s="260">
        <v>10</v>
      </c>
      <c r="BN228" s="260">
        <v>4</v>
      </c>
      <c r="BO228" s="260">
        <v>2</v>
      </c>
      <c r="BP228" s="260">
        <v>0</v>
      </c>
      <c r="BQ228" s="260">
        <v>0</v>
      </c>
      <c r="BR228" s="260">
        <v>1</v>
      </c>
      <c r="BS228" s="260">
        <v>1</v>
      </c>
      <c r="BT228" s="260">
        <v>1</v>
      </c>
      <c r="BU228" s="260">
        <v>0</v>
      </c>
      <c r="BV228" s="260">
        <v>1</v>
      </c>
      <c r="BW228" s="260">
        <v>0</v>
      </c>
      <c r="BX228" s="260">
        <v>0</v>
      </c>
      <c r="BY228" s="260">
        <v>2</v>
      </c>
      <c r="BZ228" s="260">
        <v>3</v>
      </c>
      <c r="CA228" s="260">
        <v>1</v>
      </c>
      <c r="CB228" s="260">
        <v>2</v>
      </c>
      <c r="CC228" s="260">
        <v>13</v>
      </c>
      <c r="CD228" s="260">
        <v>1</v>
      </c>
      <c r="CE228" s="260">
        <v>1</v>
      </c>
      <c r="CF228" s="260">
        <v>2</v>
      </c>
      <c r="CG228" s="260">
        <v>1</v>
      </c>
      <c r="CH228" s="260">
        <v>0</v>
      </c>
      <c r="CI228" s="260">
        <v>11</v>
      </c>
      <c r="CJ228" s="260">
        <v>15</v>
      </c>
      <c r="CK228" s="260">
        <v>0</v>
      </c>
      <c r="CL228" s="260">
        <v>7</v>
      </c>
      <c r="CM228" s="260">
        <v>11</v>
      </c>
      <c r="CN228" s="260">
        <v>1</v>
      </c>
      <c r="CO228" s="260">
        <v>0</v>
      </c>
    </row>
    <row r="229" spans="1:93" ht="33.75" customHeight="1">
      <c r="A229" s="257" t="s">
        <v>257</v>
      </c>
      <c r="B229" s="257" t="s">
        <v>249</v>
      </c>
      <c r="C229" s="257" t="s">
        <v>250</v>
      </c>
      <c r="D229" s="258">
        <v>923</v>
      </c>
      <c r="E229" s="258">
        <v>34</v>
      </c>
      <c r="F229" s="258">
        <v>56</v>
      </c>
      <c r="G229" s="258">
        <v>8</v>
      </c>
      <c r="H229" s="258">
        <v>1</v>
      </c>
      <c r="I229" s="258">
        <v>0</v>
      </c>
      <c r="J229" s="258">
        <v>0</v>
      </c>
      <c r="K229" s="258">
        <v>0</v>
      </c>
      <c r="L229" s="259">
        <v>0</v>
      </c>
      <c r="M229" s="259">
        <v>1</v>
      </c>
      <c r="N229" s="259">
        <v>16</v>
      </c>
      <c r="O229" s="259">
        <v>1</v>
      </c>
      <c r="P229" s="259">
        <v>0</v>
      </c>
      <c r="Q229" s="259">
        <v>7</v>
      </c>
      <c r="R229" s="259">
        <v>1</v>
      </c>
      <c r="S229" s="259">
        <v>0</v>
      </c>
      <c r="T229" s="259">
        <v>5</v>
      </c>
      <c r="U229" s="259">
        <v>0</v>
      </c>
      <c r="V229" s="259">
        <v>1</v>
      </c>
      <c r="W229" s="259">
        <v>0</v>
      </c>
      <c r="X229" s="259">
        <v>2</v>
      </c>
      <c r="Y229" s="259">
        <v>1</v>
      </c>
      <c r="Z229" s="259">
        <v>4</v>
      </c>
      <c r="AA229" s="259">
        <v>1</v>
      </c>
      <c r="AB229" s="259">
        <v>3</v>
      </c>
      <c r="AC229" s="259">
        <v>35</v>
      </c>
      <c r="AD229" s="259">
        <v>3</v>
      </c>
      <c r="AE229" s="259">
        <v>3</v>
      </c>
      <c r="AF229" s="259">
        <v>7</v>
      </c>
      <c r="AG229" s="259">
        <v>2</v>
      </c>
      <c r="AH229" s="259">
        <v>2</v>
      </c>
      <c r="AI229" s="259">
        <v>2</v>
      </c>
      <c r="AJ229" s="259">
        <v>3</v>
      </c>
      <c r="AK229" s="259">
        <v>7</v>
      </c>
      <c r="AL229" s="259">
        <v>7</v>
      </c>
      <c r="AM229" s="259">
        <v>0</v>
      </c>
      <c r="AN229" s="259">
        <v>1</v>
      </c>
      <c r="AO229" s="259">
        <v>8</v>
      </c>
      <c r="AP229" s="259">
        <v>0</v>
      </c>
      <c r="AQ229" s="259">
        <v>56</v>
      </c>
      <c r="AR229" s="259">
        <v>7</v>
      </c>
      <c r="AS229" s="259">
        <v>51</v>
      </c>
      <c r="AT229" s="259">
        <v>30</v>
      </c>
      <c r="AU229" s="259">
        <v>36</v>
      </c>
      <c r="AV229" s="259">
        <v>81</v>
      </c>
      <c r="AW229" s="259">
        <v>40</v>
      </c>
      <c r="AX229" s="259">
        <v>0</v>
      </c>
      <c r="AY229" s="259">
        <v>0</v>
      </c>
      <c r="AZ229" s="259">
        <v>5</v>
      </c>
      <c r="BA229" s="259">
        <v>4</v>
      </c>
      <c r="BB229" s="259">
        <v>6</v>
      </c>
      <c r="BC229" s="259">
        <v>46</v>
      </c>
      <c r="BD229" s="259">
        <v>1</v>
      </c>
      <c r="BE229" s="259">
        <v>1</v>
      </c>
      <c r="BF229" s="259">
        <v>0</v>
      </c>
      <c r="BG229" s="259">
        <v>0</v>
      </c>
      <c r="BH229" s="259">
        <v>9</v>
      </c>
      <c r="BI229" s="259">
        <v>1</v>
      </c>
      <c r="BJ229" s="259">
        <v>4</v>
      </c>
      <c r="BK229" s="259">
        <v>0</v>
      </c>
      <c r="BL229" s="259">
        <v>1</v>
      </c>
      <c r="BM229" s="259">
        <v>17</v>
      </c>
      <c r="BN229" s="259">
        <v>5</v>
      </c>
      <c r="BO229" s="259">
        <v>12</v>
      </c>
      <c r="BP229" s="259">
        <v>14</v>
      </c>
      <c r="BQ229" s="259">
        <v>0</v>
      </c>
      <c r="BR229" s="259">
        <v>5</v>
      </c>
      <c r="BS229" s="259">
        <v>7</v>
      </c>
      <c r="BT229" s="259">
        <v>0</v>
      </c>
      <c r="BU229" s="259">
        <v>4</v>
      </c>
      <c r="BV229" s="259">
        <v>4</v>
      </c>
      <c r="BW229" s="259">
        <v>2</v>
      </c>
      <c r="BX229" s="259">
        <v>2</v>
      </c>
      <c r="BY229" s="259">
        <v>19</v>
      </c>
      <c r="BZ229" s="259">
        <v>5</v>
      </c>
      <c r="CA229" s="259">
        <v>9</v>
      </c>
      <c r="CB229" s="259">
        <v>11</v>
      </c>
      <c r="CC229" s="259">
        <v>22</v>
      </c>
      <c r="CD229" s="259">
        <v>1</v>
      </c>
      <c r="CE229" s="259">
        <v>5</v>
      </c>
      <c r="CF229" s="259">
        <v>3</v>
      </c>
      <c r="CG229" s="259">
        <v>5</v>
      </c>
      <c r="CH229" s="259">
        <v>0</v>
      </c>
      <c r="CI229" s="259">
        <v>50</v>
      </c>
      <c r="CJ229" s="259">
        <v>33</v>
      </c>
      <c r="CK229" s="259">
        <v>0</v>
      </c>
      <c r="CL229" s="259">
        <v>25</v>
      </c>
      <c r="CM229" s="259">
        <v>53</v>
      </c>
      <c r="CN229" s="259">
        <v>9</v>
      </c>
      <c r="CO229" s="259">
        <v>0</v>
      </c>
    </row>
    <row r="230" spans="1:93" ht="33.75" customHeight="1">
      <c r="A230" s="255" t="s">
        <v>258</v>
      </c>
      <c r="B230" s="255" t="s">
        <v>249</v>
      </c>
      <c r="C230" s="255" t="s">
        <v>250</v>
      </c>
      <c r="D230" s="256">
        <v>1145</v>
      </c>
      <c r="E230" s="256">
        <v>10</v>
      </c>
      <c r="F230" s="256">
        <v>365</v>
      </c>
      <c r="G230" s="256">
        <v>26</v>
      </c>
      <c r="H230" s="256">
        <v>6</v>
      </c>
      <c r="I230" s="256">
        <v>0</v>
      </c>
      <c r="J230" s="256">
        <v>0</v>
      </c>
      <c r="K230" s="256">
        <v>0</v>
      </c>
      <c r="L230" s="260">
        <v>1</v>
      </c>
      <c r="M230" s="260" t="s">
        <v>529</v>
      </c>
      <c r="N230" s="260">
        <v>18</v>
      </c>
      <c r="O230" s="260" t="s">
        <v>529</v>
      </c>
      <c r="P230" s="260">
        <v>0</v>
      </c>
      <c r="Q230" s="260">
        <v>2</v>
      </c>
      <c r="R230" s="260">
        <v>1</v>
      </c>
      <c r="S230" s="260">
        <v>0</v>
      </c>
      <c r="T230" s="260">
        <v>13</v>
      </c>
      <c r="U230" s="260">
        <v>0</v>
      </c>
      <c r="V230" s="260">
        <v>2</v>
      </c>
      <c r="W230" s="260">
        <v>0</v>
      </c>
      <c r="X230" s="260">
        <v>0</v>
      </c>
      <c r="Y230" s="260">
        <v>0</v>
      </c>
      <c r="Z230" s="260">
        <v>0</v>
      </c>
      <c r="AA230" s="260">
        <v>1</v>
      </c>
      <c r="AB230" s="260">
        <v>2</v>
      </c>
      <c r="AC230" s="260">
        <v>24</v>
      </c>
      <c r="AD230" s="260">
        <v>0</v>
      </c>
      <c r="AE230" s="260">
        <v>1</v>
      </c>
      <c r="AF230" s="260">
        <v>2</v>
      </c>
      <c r="AG230" s="260">
        <v>5</v>
      </c>
      <c r="AH230" s="260">
        <v>3</v>
      </c>
      <c r="AI230" s="260">
        <v>2</v>
      </c>
      <c r="AJ230" s="260">
        <v>2</v>
      </c>
      <c r="AK230" s="260">
        <v>3</v>
      </c>
      <c r="AL230" s="260">
        <v>4</v>
      </c>
      <c r="AM230" s="260">
        <v>4</v>
      </c>
      <c r="AN230" s="260">
        <v>0</v>
      </c>
      <c r="AO230" s="260">
        <v>4</v>
      </c>
      <c r="AP230" s="260">
        <v>1</v>
      </c>
      <c r="AQ230" s="260">
        <v>44</v>
      </c>
      <c r="AR230" s="260">
        <v>16</v>
      </c>
      <c r="AS230" s="260">
        <v>18</v>
      </c>
      <c r="AT230" s="260">
        <v>29</v>
      </c>
      <c r="AU230" s="260">
        <v>30</v>
      </c>
      <c r="AV230" s="260">
        <v>88</v>
      </c>
      <c r="AW230" s="260">
        <v>67</v>
      </c>
      <c r="AX230" s="260">
        <v>0</v>
      </c>
      <c r="AY230" s="260">
        <v>0</v>
      </c>
      <c r="AZ230" s="260">
        <v>7</v>
      </c>
      <c r="BA230" s="260">
        <v>5</v>
      </c>
      <c r="BB230" s="260">
        <v>2</v>
      </c>
      <c r="BC230" s="260">
        <v>56</v>
      </c>
      <c r="BD230" s="260">
        <v>4</v>
      </c>
      <c r="BE230" s="260">
        <v>1</v>
      </c>
      <c r="BF230" s="260">
        <v>0</v>
      </c>
      <c r="BG230" s="260">
        <v>1</v>
      </c>
      <c r="BH230" s="260">
        <v>9</v>
      </c>
      <c r="BI230" s="260">
        <v>0</v>
      </c>
      <c r="BJ230" s="260">
        <v>6</v>
      </c>
      <c r="BK230" s="260">
        <v>3</v>
      </c>
      <c r="BL230" s="260">
        <v>3</v>
      </c>
      <c r="BM230" s="260">
        <v>13</v>
      </c>
      <c r="BN230" s="260">
        <v>7</v>
      </c>
      <c r="BO230" s="260">
        <v>2</v>
      </c>
      <c r="BP230" s="260">
        <v>32</v>
      </c>
      <c r="BQ230" s="260">
        <v>4</v>
      </c>
      <c r="BR230" s="260">
        <v>2</v>
      </c>
      <c r="BS230" s="260">
        <v>2</v>
      </c>
      <c r="BT230" s="260">
        <v>2</v>
      </c>
      <c r="BU230" s="260">
        <v>0</v>
      </c>
      <c r="BV230" s="260">
        <v>2</v>
      </c>
      <c r="BW230" s="260">
        <v>1</v>
      </c>
      <c r="BX230" s="260">
        <v>1</v>
      </c>
      <c r="BY230" s="260">
        <v>10</v>
      </c>
      <c r="BZ230" s="260">
        <v>1</v>
      </c>
      <c r="CA230" s="260">
        <v>5</v>
      </c>
      <c r="CB230" s="260">
        <v>4</v>
      </c>
      <c r="CC230" s="260">
        <v>24</v>
      </c>
      <c r="CD230" s="260">
        <v>0</v>
      </c>
      <c r="CE230" s="260">
        <v>2</v>
      </c>
      <c r="CF230" s="260">
        <v>2</v>
      </c>
      <c r="CG230" s="260">
        <v>0</v>
      </c>
      <c r="CH230" s="260">
        <v>0</v>
      </c>
      <c r="CI230" s="260">
        <v>24</v>
      </c>
      <c r="CJ230" s="260">
        <v>20</v>
      </c>
      <c r="CK230" s="260">
        <v>1</v>
      </c>
      <c r="CL230" s="260">
        <v>43</v>
      </c>
      <c r="CM230" s="260">
        <v>41</v>
      </c>
      <c r="CN230" s="260">
        <v>9</v>
      </c>
      <c r="CO230" s="260">
        <v>0</v>
      </c>
    </row>
    <row r="231" spans="1:93" ht="33.75" customHeight="1">
      <c r="A231" s="261" t="s">
        <v>531</v>
      </c>
      <c r="B231" s="257" t="s">
        <v>249</v>
      </c>
      <c r="C231" s="257" t="s">
        <v>250</v>
      </c>
      <c r="D231" s="258">
        <v>598</v>
      </c>
      <c r="E231" s="258">
        <v>1</v>
      </c>
      <c r="F231" s="258">
        <v>91</v>
      </c>
      <c r="G231" s="258">
        <v>23</v>
      </c>
      <c r="H231" s="258">
        <v>0</v>
      </c>
      <c r="I231" s="258">
        <v>0</v>
      </c>
      <c r="J231" s="258">
        <v>0</v>
      </c>
      <c r="K231" s="258">
        <v>0</v>
      </c>
      <c r="L231" s="259">
        <v>0</v>
      </c>
      <c r="M231" s="259" t="s">
        <v>529</v>
      </c>
      <c r="N231" s="259">
        <v>19</v>
      </c>
      <c r="O231" s="259" t="s">
        <v>529</v>
      </c>
      <c r="P231" s="259">
        <v>0</v>
      </c>
      <c r="Q231" s="259">
        <v>4</v>
      </c>
      <c r="R231" s="259">
        <v>2</v>
      </c>
      <c r="S231" s="259">
        <v>0</v>
      </c>
      <c r="T231" s="259">
        <v>17</v>
      </c>
      <c r="U231" s="259">
        <v>1</v>
      </c>
      <c r="V231" s="259">
        <v>0</v>
      </c>
      <c r="W231" s="259">
        <v>0</v>
      </c>
      <c r="X231" s="259">
        <v>0</v>
      </c>
      <c r="Y231" s="259">
        <v>0</v>
      </c>
      <c r="Z231" s="259">
        <v>6</v>
      </c>
      <c r="AA231" s="259">
        <v>3</v>
      </c>
      <c r="AB231" s="259">
        <v>0</v>
      </c>
      <c r="AC231" s="259">
        <v>24</v>
      </c>
      <c r="AD231" s="259">
        <v>0</v>
      </c>
      <c r="AE231" s="259">
        <v>0</v>
      </c>
      <c r="AF231" s="259">
        <v>5</v>
      </c>
      <c r="AG231" s="259">
        <v>3</v>
      </c>
      <c r="AH231" s="259">
        <v>8</v>
      </c>
      <c r="AI231" s="259">
        <v>7</v>
      </c>
      <c r="AJ231" s="259">
        <v>2</v>
      </c>
      <c r="AK231" s="259">
        <v>11</v>
      </c>
      <c r="AL231" s="259">
        <v>5</v>
      </c>
      <c r="AM231" s="259">
        <v>1</v>
      </c>
      <c r="AN231" s="259">
        <v>0</v>
      </c>
      <c r="AO231" s="259">
        <v>0</v>
      </c>
      <c r="AP231" s="259">
        <v>0</v>
      </c>
      <c r="AQ231" s="259">
        <v>28</v>
      </c>
      <c r="AR231" s="259">
        <v>10</v>
      </c>
      <c r="AS231" s="259">
        <v>35</v>
      </c>
      <c r="AT231" s="259">
        <v>21</v>
      </c>
      <c r="AU231" s="259">
        <v>12</v>
      </c>
      <c r="AV231" s="259">
        <v>37</v>
      </c>
      <c r="AW231" s="259">
        <v>44</v>
      </c>
      <c r="AX231" s="259">
        <v>1</v>
      </c>
      <c r="AY231" s="259">
        <v>0</v>
      </c>
      <c r="AZ231" s="259">
        <v>1</v>
      </c>
      <c r="BA231" s="259">
        <v>0</v>
      </c>
      <c r="BB231" s="259">
        <v>1</v>
      </c>
      <c r="BC231" s="259">
        <v>17</v>
      </c>
      <c r="BD231" s="259">
        <v>0</v>
      </c>
      <c r="BE231" s="259">
        <v>1</v>
      </c>
      <c r="BF231" s="259">
        <v>1</v>
      </c>
      <c r="BG231" s="259">
        <v>0</v>
      </c>
      <c r="BH231" s="259">
        <v>5</v>
      </c>
      <c r="BI231" s="259">
        <v>1</v>
      </c>
      <c r="BJ231" s="259">
        <v>2</v>
      </c>
      <c r="BK231" s="259">
        <v>0</v>
      </c>
      <c r="BL231" s="259">
        <v>0</v>
      </c>
      <c r="BM231" s="259">
        <v>6</v>
      </c>
      <c r="BN231" s="259">
        <v>4</v>
      </c>
      <c r="BO231" s="259">
        <v>1</v>
      </c>
      <c r="BP231" s="259">
        <v>12</v>
      </c>
      <c r="BQ231" s="259">
        <v>0</v>
      </c>
      <c r="BR231" s="259">
        <v>1</v>
      </c>
      <c r="BS231" s="259">
        <v>0</v>
      </c>
      <c r="BT231" s="259">
        <v>2</v>
      </c>
      <c r="BU231" s="259">
        <v>3</v>
      </c>
      <c r="BV231" s="259">
        <v>2</v>
      </c>
      <c r="BW231" s="259">
        <v>0</v>
      </c>
      <c r="BX231" s="259">
        <v>0</v>
      </c>
      <c r="BY231" s="259">
        <v>11</v>
      </c>
      <c r="BZ231" s="259">
        <v>0</v>
      </c>
      <c r="CA231" s="259">
        <v>2</v>
      </c>
      <c r="CB231" s="259">
        <v>4</v>
      </c>
      <c r="CC231" s="259">
        <v>21</v>
      </c>
      <c r="CD231" s="259">
        <v>4</v>
      </c>
      <c r="CE231" s="259">
        <v>3</v>
      </c>
      <c r="CF231" s="259">
        <v>3</v>
      </c>
      <c r="CG231" s="259">
        <v>0</v>
      </c>
      <c r="CH231" s="259">
        <v>0</v>
      </c>
      <c r="CI231" s="259">
        <v>12</v>
      </c>
      <c r="CJ231" s="259">
        <v>17</v>
      </c>
      <c r="CK231" s="259">
        <v>2</v>
      </c>
      <c r="CL231" s="259">
        <v>15</v>
      </c>
      <c r="CM231" s="259">
        <v>22</v>
      </c>
      <c r="CN231" s="259">
        <v>1</v>
      </c>
      <c r="CO231" s="259">
        <v>0</v>
      </c>
    </row>
    <row r="232" spans="1:93" ht="33.75" customHeight="1">
      <c r="A232" s="255" t="s">
        <v>260</v>
      </c>
      <c r="B232" s="255" t="s">
        <v>249</v>
      </c>
      <c r="C232" s="255" t="s">
        <v>250</v>
      </c>
      <c r="D232" s="256">
        <v>1947</v>
      </c>
      <c r="E232" s="256">
        <v>2</v>
      </c>
      <c r="F232" s="256">
        <v>23</v>
      </c>
      <c r="G232" s="256">
        <v>7</v>
      </c>
      <c r="H232" s="256">
        <v>3</v>
      </c>
      <c r="I232" s="256">
        <v>0</v>
      </c>
      <c r="J232" s="256">
        <v>0</v>
      </c>
      <c r="K232" s="256">
        <v>0</v>
      </c>
      <c r="L232" s="260">
        <v>1</v>
      </c>
      <c r="M232" s="260" t="s">
        <v>529</v>
      </c>
      <c r="N232" s="260">
        <v>24</v>
      </c>
      <c r="O232" s="260" t="s">
        <v>529</v>
      </c>
      <c r="P232" s="260">
        <v>0</v>
      </c>
      <c r="Q232" s="260">
        <v>10</v>
      </c>
      <c r="R232" s="260">
        <v>13</v>
      </c>
      <c r="S232" s="260">
        <v>1</v>
      </c>
      <c r="T232" s="260">
        <v>7</v>
      </c>
      <c r="U232" s="260">
        <v>2</v>
      </c>
      <c r="V232" s="260">
        <v>2</v>
      </c>
      <c r="W232" s="260">
        <v>2</v>
      </c>
      <c r="X232" s="260">
        <v>3</v>
      </c>
      <c r="Y232" s="260">
        <v>0</v>
      </c>
      <c r="Z232" s="260">
        <v>18</v>
      </c>
      <c r="AA232" s="260">
        <v>4</v>
      </c>
      <c r="AB232" s="260">
        <v>3</v>
      </c>
      <c r="AC232" s="260">
        <v>41</v>
      </c>
      <c r="AD232" s="260">
        <v>4</v>
      </c>
      <c r="AE232" s="260">
        <v>6</v>
      </c>
      <c r="AF232" s="260">
        <v>12</v>
      </c>
      <c r="AG232" s="260">
        <v>0</v>
      </c>
      <c r="AH232" s="260">
        <v>18</v>
      </c>
      <c r="AI232" s="260">
        <v>3</v>
      </c>
      <c r="AJ232" s="260">
        <v>5</v>
      </c>
      <c r="AK232" s="260">
        <v>17</v>
      </c>
      <c r="AL232" s="260">
        <v>18</v>
      </c>
      <c r="AM232" s="260">
        <v>1</v>
      </c>
      <c r="AN232" s="260">
        <v>1</v>
      </c>
      <c r="AO232" s="260">
        <v>7</v>
      </c>
      <c r="AP232" s="260">
        <v>0</v>
      </c>
      <c r="AQ232" s="260">
        <v>88</v>
      </c>
      <c r="AR232" s="260">
        <v>15</v>
      </c>
      <c r="AS232" s="260">
        <v>48</v>
      </c>
      <c r="AT232" s="260">
        <v>85</v>
      </c>
      <c r="AU232" s="260">
        <v>80</v>
      </c>
      <c r="AV232" s="260">
        <v>254</v>
      </c>
      <c r="AW232" s="260">
        <v>40</v>
      </c>
      <c r="AX232" s="260">
        <v>4</v>
      </c>
      <c r="AY232" s="260">
        <v>0</v>
      </c>
      <c r="AZ232" s="260">
        <v>20</v>
      </c>
      <c r="BA232" s="260">
        <v>7</v>
      </c>
      <c r="BB232" s="260">
        <v>7</v>
      </c>
      <c r="BC232" s="260">
        <v>125</v>
      </c>
      <c r="BD232" s="260">
        <v>14</v>
      </c>
      <c r="BE232" s="260">
        <v>3</v>
      </c>
      <c r="BF232" s="260">
        <v>0</v>
      </c>
      <c r="BG232" s="260">
        <v>2</v>
      </c>
      <c r="BH232" s="260">
        <v>37</v>
      </c>
      <c r="BI232" s="260">
        <v>1</v>
      </c>
      <c r="BJ232" s="260">
        <v>5</v>
      </c>
      <c r="BK232" s="260">
        <v>11</v>
      </c>
      <c r="BL232" s="260">
        <v>9</v>
      </c>
      <c r="BM232" s="260">
        <v>53</v>
      </c>
      <c r="BN232" s="260">
        <v>15</v>
      </c>
      <c r="BO232" s="260">
        <v>14</v>
      </c>
      <c r="BP232" s="260">
        <v>92</v>
      </c>
      <c r="BQ232" s="260">
        <v>1</v>
      </c>
      <c r="BR232" s="260">
        <v>16</v>
      </c>
      <c r="BS232" s="260">
        <v>23</v>
      </c>
      <c r="BT232" s="260">
        <v>0</v>
      </c>
      <c r="BU232" s="260">
        <v>10</v>
      </c>
      <c r="BV232" s="260">
        <v>9</v>
      </c>
      <c r="BW232" s="260">
        <v>4</v>
      </c>
      <c r="BX232" s="260">
        <v>4</v>
      </c>
      <c r="BY232" s="260">
        <v>34</v>
      </c>
      <c r="BZ232" s="260">
        <v>8</v>
      </c>
      <c r="CA232" s="260">
        <v>30</v>
      </c>
      <c r="CB232" s="260">
        <v>47</v>
      </c>
      <c r="CC232" s="260">
        <v>109</v>
      </c>
      <c r="CD232" s="260">
        <v>8</v>
      </c>
      <c r="CE232" s="260">
        <v>15</v>
      </c>
      <c r="CF232" s="260">
        <v>9</v>
      </c>
      <c r="CG232" s="260">
        <v>3</v>
      </c>
      <c r="CH232" s="260">
        <v>0</v>
      </c>
      <c r="CI232" s="260">
        <v>60</v>
      </c>
      <c r="CJ232" s="260">
        <v>53</v>
      </c>
      <c r="CK232" s="260">
        <v>8</v>
      </c>
      <c r="CL232" s="260">
        <v>132</v>
      </c>
      <c r="CM232" s="260">
        <v>67</v>
      </c>
      <c r="CN232" s="260">
        <v>10</v>
      </c>
      <c r="CO232" s="260">
        <v>0</v>
      </c>
    </row>
    <row r="233" spans="1:93" ht="33.75" customHeight="1">
      <c r="A233" s="257" t="s">
        <v>261</v>
      </c>
      <c r="B233" s="257" t="s">
        <v>249</v>
      </c>
      <c r="C233" s="257" t="s">
        <v>250</v>
      </c>
      <c r="D233" s="258">
        <v>745</v>
      </c>
      <c r="E233" s="258">
        <v>2</v>
      </c>
      <c r="F233" s="258">
        <v>198</v>
      </c>
      <c r="G233" s="258">
        <v>16</v>
      </c>
      <c r="H233" s="258">
        <v>2</v>
      </c>
      <c r="I233" s="258">
        <v>0</v>
      </c>
      <c r="J233" s="258">
        <v>1</v>
      </c>
      <c r="K233" s="258">
        <v>0</v>
      </c>
      <c r="L233" s="259">
        <v>0</v>
      </c>
      <c r="M233" s="259" t="s">
        <v>529</v>
      </c>
      <c r="N233" s="259">
        <v>9</v>
      </c>
      <c r="O233" s="259" t="s">
        <v>529</v>
      </c>
      <c r="P233" s="259">
        <v>0</v>
      </c>
      <c r="Q233" s="259">
        <v>2</v>
      </c>
      <c r="R233" s="259">
        <v>3</v>
      </c>
      <c r="S233" s="259">
        <v>0</v>
      </c>
      <c r="T233" s="259">
        <v>17</v>
      </c>
      <c r="U233" s="259">
        <v>0</v>
      </c>
      <c r="V233" s="259">
        <v>3</v>
      </c>
      <c r="W233" s="259">
        <v>0</v>
      </c>
      <c r="X233" s="259">
        <v>1</v>
      </c>
      <c r="Y233" s="259">
        <v>0</v>
      </c>
      <c r="Z233" s="259">
        <v>9</v>
      </c>
      <c r="AA233" s="259">
        <v>3</v>
      </c>
      <c r="AB233" s="259">
        <v>0</v>
      </c>
      <c r="AC233" s="259">
        <v>12</v>
      </c>
      <c r="AD233" s="259">
        <v>0</v>
      </c>
      <c r="AE233" s="259">
        <v>1</v>
      </c>
      <c r="AF233" s="259">
        <v>3</v>
      </c>
      <c r="AG233" s="259">
        <v>2</v>
      </c>
      <c r="AH233" s="259">
        <v>11</v>
      </c>
      <c r="AI233" s="259">
        <v>2</v>
      </c>
      <c r="AJ233" s="259">
        <v>0</v>
      </c>
      <c r="AK233" s="259">
        <v>0</v>
      </c>
      <c r="AL233" s="259">
        <v>7</v>
      </c>
      <c r="AM233" s="259">
        <v>1</v>
      </c>
      <c r="AN233" s="259">
        <v>1</v>
      </c>
      <c r="AO233" s="259">
        <v>4</v>
      </c>
      <c r="AP233" s="259">
        <v>1</v>
      </c>
      <c r="AQ233" s="259">
        <v>43</v>
      </c>
      <c r="AR233" s="259">
        <v>9</v>
      </c>
      <c r="AS233" s="259">
        <v>14</v>
      </c>
      <c r="AT233" s="259">
        <v>25</v>
      </c>
      <c r="AU233" s="259">
        <v>13</v>
      </c>
      <c r="AV233" s="259">
        <v>66</v>
      </c>
      <c r="AW233" s="259">
        <v>32</v>
      </c>
      <c r="AX233" s="259">
        <v>0</v>
      </c>
      <c r="AY233" s="259">
        <v>0</v>
      </c>
      <c r="AZ233" s="259">
        <v>3</v>
      </c>
      <c r="BA233" s="259">
        <v>2</v>
      </c>
      <c r="BB233" s="259">
        <v>0</v>
      </c>
      <c r="BC233" s="259">
        <v>37</v>
      </c>
      <c r="BD233" s="259">
        <v>1</v>
      </c>
      <c r="BE233" s="259">
        <v>0</v>
      </c>
      <c r="BF233" s="259">
        <v>0</v>
      </c>
      <c r="BG233" s="259">
        <v>0</v>
      </c>
      <c r="BH233" s="259">
        <v>7</v>
      </c>
      <c r="BI233" s="259">
        <v>0</v>
      </c>
      <c r="BJ233" s="259">
        <v>4</v>
      </c>
      <c r="BK233" s="259">
        <v>1</v>
      </c>
      <c r="BL233" s="259">
        <v>1</v>
      </c>
      <c r="BM233" s="259">
        <v>8</v>
      </c>
      <c r="BN233" s="259">
        <v>2</v>
      </c>
      <c r="BO233" s="259">
        <v>2</v>
      </c>
      <c r="BP233" s="259">
        <v>16</v>
      </c>
      <c r="BQ233" s="259">
        <v>0</v>
      </c>
      <c r="BR233" s="259">
        <v>0</v>
      </c>
      <c r="BS233" s="259">
        <v>2</v>
      </c>
      <c r="BT233" s="259">
        <v>2</v>
      </c>
      <c r="BU233" s="259">
        <v>1</v>
      </c>
      <c r="BV233" s="259">
        <v>2</v>
      </c>
      <c r="BW233" s="259">
        <v>1</v>
      </c>
      <c r="BX233" s="259">
        <v>0</v>
      </c>
      <c r="BY233" s="259">
        <v>4</v>
      </c>
      <c r="BZ233" s="259">
        <v>1</v>
      </c>
      <c r="CA233" s="259">
        <v>4</v>
      </c>
      <c r="CB233" s="259">
        <v>10</v>
      </c>
      <c r="CC233" s="259">
        <v>26</v>
      </c>
      <c r="CD233" s="259">
        <v>2</v>
      </c>
      <c r="CE233" s="259">
        <v>0</v>
      </c>
      <c r="CF233" s="259">
        <v>1</v>
      </c>
      <c r="CG233" s="259">
        <v>0</v>
      </c>
      <c r="CH233" s="259">
        <v>0</v>
      </c>
      <c r="CI233" s="259">
        <v>24</v>
      </c>
      <c r="CJ233" s="259">
        <v>22</v>
      </c>
      <c r="CK233" s="259">
        <v>0</v>
      </c>
      <c r="CL233" s="259">
        <v>23</v>
      </c>
      <c r="CM233" s="259">
        <v>21</v>
      </c>
      <c r="CN233" s="259">
        <v>2</v>
      </c>
      <c r="CO233" s="259">
        <v>0</v>
      </c>
    </row>
    <row r="234" spans="1:93" ht="33.75" customHeight="1">
      <c r="A234" s="255" t="s">
        <v>262</v>
      </c>
      <c r="B234" s="255" t="s">
        <v>249</v>
      </c>
      <c r="C234" s="255" t="s">
        <v>250</v>
      </c>
      <c r="D234" s="256">
        <v>4638</v>
      </c>
      <c r="E234" s="256">
        <v>223</v>
      </c>
      <c r="F234" s="256">
        <v>23</v>
      </c>
      <c r="G234" s="256">
        <v>9</v>
      </c>
      <c r="H234" s="256">
        <v>1</v>
      </c>
      <c r="I234" s="256">
        <v>0</v>
      </c>
      <c r="J234" s="256">
        <v>0</v>
      </c>
      <c r="K234" s="256">
        <v>0</v>
      </c>
      <c r="L234" s="260">
        <v>1</v>
      </c>
      <c r="M234" s="260">
        <v>2</v>
      </c>
      <c r="N234" s="260">
        <v>32</v>
      </c>
      <c r="O234" s="260">
        <v>2</v>
      </c>
      <c r="P234" s="260">
        <v>0</v>
      </c>
      <c r="Q234" s="260">
        <v>12</v>
      </c>
      <c r="R234" s="260">
        <v>20</v>
      </c>
      <c r="S234" s="260">
        <v>4</v>
      </c>
      <c r="T234" s="260">
        <v>19</v>
      </c>
      <c r="U234" s="260">
        <v>1</v>
      </c>
      <c r="V234" s="260">
        <v>18</v>
      </c>
      <c r="W234" s="260">
        <v>0</v>
      </c>
      <c r="X234" s="260">
        <v>11</v>
      </c>
      <c r="Y234" s="260">
        <v>0</v>
      </c>
      <c r="Z234" s="260">
        <v>10</v>
      </c>
      <c r="AA234" s="260">
        <v>12</v>
      </c>
      <c r="AB234" s="260">
        <v>4</v>
      </c>
      <c r="AC234" s="260">
        <v>78</v>
      </c>
      <c r="AD234" s="260">
        <v>8</v>
      </c>
      <c r="AE234" s="260">
        <v>32</v>
      </c>
      <c r="AF234" s="260">
        <v>20</v>
      </c>
      <c r="AG234" s="260">
        <v>0</v>
      </c>
      <c r="AH234" s="260">
        <v>6</v>
      </c>
      <c r="AI234" s="260">
        <v>9</v>
      </c>
      <c r="AJ234" s="260">
        <v>10</v>
      </c>
      <c r="AK234" s="260">
        <v>24</v>
      </c>
      <c r="AL234" s="260">
        <v>35</v>
      </c>
      <c r="AM234" s="260">
        <v>0</v>
      </c>
      <c r="AN234" s="260">
        <v>3</v>
      </c>
      <c r="AO234" s="260">
        <v>10</v>
      </c>
      <c r="AP234" s="260">
        <v>2</v>
      </c>
      <c r="AQ234" s="260">
        <v>191</v>
      </c>
      <c r="AR234" s="260">
        <v>36</v>
      </c>
      <c r="AS234" s="260">
        <v>109</v>
      </c>
      <c r="AT234" s="260">
        <v>148</v>
      </c>
      <c r="AU234" s="260">
        <v>141</v>
      </c>
      <c r="AV234" s="260">
        <v>575</v>
      </c>
      <c r="AW234" s="260">
        <v>115</v>
      </c>
      <c r="AX234" s="260">
        <v>8</v>
      </c>
      <c r="AY234" s="260">
        <v>4</v>
      </c>
      <c r="AZ234" s="260">
        <v>31</v>
      </c>
      <c r="BA234" s="260">
        <v>15</v>
      </c>
      <c r="BB234" s="260">
        <v>11</v>
      </c>
      <c r="BC234" s="260">
        <v>414</v>
      </c>
      <c r="BD234" s="260">
        <v>33</v>
      </c>
      <c r="BE234" s="260">
        <v>7</v>
      </c>
      <c r="BF234" s="260">
        <v>2</v>
      </c>
      <c r="BG234" s="260">
        <v>5</v>
      </c>
      <c r="BH234" s="260">
        <v>90</v>
      </c>
      <c r="BI234" s="260">
        <v>14</v>
      </c>
      <c r="BJ234" s="260">
        <v>23</v>
      </c>
      <c r="BK234" s="260">
        <v>14</v>
      </c>
      <c r="BL234" s="260">
        <v>20</v>
      </c>
      <c r="BM234" s="260">
        <v>174</v>
      </c>
      <c r="BN234" s="260">
        <v>59</v>
      </c>
      <c r="BO234" s="260">
        <v>59</v>
      </c>
      <c r="BP234" s="260">
        <v>118</v>
      </c>
      <c r="BQ234" s="260">
        <v>11</v>
      </c>
      <c r="BR234" s="260">
        <v>38</v>
      </c>
      <c r="BS234" s="260">
        <v>61</v>
      </c>
      <c r="BT234" s="260">
        <v>6</v>
      </c>
      <c r="BU234" s="260">
        <v>18</v>
      </c>
      <c r="BV234" s="260">
        <v>37</v>
      </c>
      <c r="BW234" s="260">
        <v>6</v>
      </c>
      <c r="BX234" s="260">
        <v>15</v>
      </c>
      <c r="BY234" s="260">
        <v>70</v>
      </c>
      <c r="BZ234" s="260">
        <v>22</v>
      </c>
      <c r="CA234" s="260">
        <v>95</v>
      </c>
      <c r="CB234" s="260">
        <v>71</v>
      </c>
      <c r="CC234" s="260">
        <v>166</v>
      </c>
      <c r="CD234" s="260">
        <v>10</v>
      </c>
      <c r="CE234" s="260">
        <v>40</v>
      </c>
      <c r="CF234" s="260">
        <v>28</v>
      </c>
      <c r="CG234" s="260">
        <v>7</v>
      </c>
      <c r="CH234" s="260">
        <v>0</v>
      </c>
      <c r="CI234" s="260">
        <v>162</v>
      </c>
      <c r="CJ234" s="260">
        <v>184</v>
      </c>
      <c r="CK234" s="260">
        <v>14</v>
      </c>
      <c r="CL234" s="260">
        <v>285</v>
      </c>
      <c r="CM234" s="260">
        <v>189</v>
      </c>
      <c r="CN234" s="260">
        <v>44</v>
      </c>
      <c r="CO234" s="260">
        <v>2</v>
      </c>
    </row>
    <row r="235" spans="1:93" ht="33.75" customHeight="1">
      <c r="A235" s="257" t="s">
        <v>263</v>
      </c>
      <c r="B235" s="257" t="s">
        <v>249</v>
      </c>
      <c r="C235" s="257" t="s">
        <v>250</v>
      </c>
      <c r="D235" s="258">
        <v>460</v>
      </c>
      <c r="E235" s="258">
        <v>11</v>
      </c>
      <c r="F235" s="258">
        <v>74</v>
      </c>
      <c r="G235" s="258">
        <v>8</v>
      </c>
      <c r="H235" s="258">
        <v>0</v>
      </c>
      <c r="I235" s="258">
        <v>0</v>
      </c>
      <c r="J235" s="258">
        <v>0</v>
      </c>
      <c r="K235" s="258">
        <v>0</v>
      </c>
      <c r="L235" s="259">
        <v>3</v>
      </c>
      <c r="M235" s="259" t="s">
        <v>529</v>
      </c>
      <c r="N235" s="259">
        <v>13</v>
      </c>
      <c r="O235" s="259" t="s">
        <v>529</v>
      </c>
      <c r="P235" s="259">
        <v>0</v>
      </c>
      <c r="Q235" s="259">
        <v>1</v>
      </c>
      <c r="R235" s="259">
        <v>1</v>
      </c>
      <c r="S235" s="259">
        <v>0</v>
      </c>
      <c r="T235" s="259">
        <v>2</v>
      </c>
      <c r="U235" s="259">
        <v>2</v>
      </c>
      <c r="V235" s="259">
        <v>1</v>
      </c>
      <c r="W235" s="259">
        <v>1</v>
      </c>
      <c r="X235" s="259">
        <v>0</v>
      </c>
      <c r="Y235" s="259">
        <v>0</v>
      </c>
      <c r="Z235" s="259">
        <v>0</v>
      </c>
      <c r="AA235" s="259">
        <v>2</v>
      </c>
      <c r="AB235" s="259">
        <v>1</v>
      </c>
      <c r="AC235" s="259">
        <v>15</v>
      </c>
      <c r="AD235" s="259">
        <v>2</v>
      </c>
      <c r="AE235" s="259">
        <v>0</v>
      </c>
      <c r="AF235" s="259">
        <v>1</v>
      </c>
      <c r="AG235" s="259">
        <v>1</v>
      </c>
      <c r="AH235" s="259">
        <v>2</v>
      </c>
      <c r="AI235" s="259">
        <v>1</v>
      </c>
      <c r="AJ235" s="259">
        <v>3</v>
      </c>
      <c r="AK235" s="259">
        <v>3</v>
      </c>
      <c r="AL235" s="259">
        <v>0</v>
      </c>
      <c r="AM235" s="259">
        <v>0</v>
      </c>
      <c r="AN235" s="259">
        <v>0</v>
      </c>
      <c r="AO235" s="259">
        <v>1</v>
      </c>
      <c r="AP235" s="259">
        <v>0</v>
      </c>
      <c r="AQ235" s="259">
        <v>15</v>
      </c>
      <c r="AR235" s="259">
        <v>3</v>
      </c>
      <c r="AS235" s="259">
        <v>20</v>
      </c>
      <c r="AT235" s="259">
        <v>13</v>
      </c>
      <c r="AU235" s="259">
        <v>12</v>
      </c>
      <c r="AV235" s="259">
        <v>34</v>
      </c>
      <c r="AW235" s="259">
        <v>23</v>
      </c>
      <c r="AX235" s="259">
        <v>0</v>
      </c>
      <c r="AY235" s="259">
        <v>0</v>
      </c>
      <c r="AZ235" s="259">
        <v>1</v>
      </c>
      <c r="BA235" s="259">
        <v>2</v>
      </c>
      <c r="BB235" s="259">
        <v>2</v>
      </c>
      <c r="BC235" s="259">
        <v>28</v>
      </c>
      <c r="BD235" s="259">
        <v>0</v>
      </c>
      <c r="BE235" s="259">
        <v>0</v>
      </c>
      <c r="BF235" s="259">
        <v>0</v>
      </c>
      <c r="BG235" s="259">
        <v>0</v>
      </c>
      <c r="BH235" s="259">
        <v>1</v>
      </c>
      <c r="BI235" s="259">
        <v>0</v>
      </c>
      <c r="BJ235" s="259">
        <v>4</v>
      </c>
      <c r="BK235" s="259">
        <v>1</v>
      </c>
      <c r="BL235" s="259">
        <v>0</v>
      </c>
      <c r="BM235" s="259">
        <v>14</v>
      </c>
      <c r="BN235" s="259">
        <v>8</v>
      </c>
      <c r="BO235" s="259">
        <v>4</v>
      </c>
      <c r="BP235" s="259">
        <v>5</v>
      </c>
      <c r="BQ235" s="259">
        <v>1</v>
      </c>
      <c r="BR235" s="259">
        <v>2</v>
      </c>
      <c r="BS235" s="259">
        <v>1</v>
      </c>
      <c r="BT235" s="259">
        <v>0</v>
      </c>
      <c r="BU235" s="259">
        <v>3</v>
      </c>
      <c r="BV235" s="259">
        <v>1</v>
      </c>
      <c r="BW235" s="259">
        <v>0</v>
      </c>
      <c r="BX235" s="259">
        <v>3</v>
      </c>
      <c r="BY235" s="259">
        <v>9</v>
      </c>
      <c r="BZ235" s="259">
        <v>3</v>
      </c>
      <c r="CA235" s="259">
        <v>1</v>
      </c>
      <c r="CB235" s="259">
        <v>2</v>
      </c>
      <c r="CC235" s="259">
        <v>10</v>
      </c>
      <c r="CD235" s="259">
        <v>1</v>
      </c>
      <c r="CE235" s="259">
        <v>1</v>
      </c>
      <c r="CF235" s="259">
        <v>2</v>
      </c>
      <c r="CG235" s="259">
        <v>2</v>
      </c>
      <c r="CH235" s="259">
        <v>0</v>
      </c>
      <c r="CI235" s="259">
        <v>22</v>
      </c>
      <c r="CJ235" s="259">
        <v>20</v>
      </c>
      <c r="CK235" s="259">
        <v>0</v>
      </c>
      <c r="CL235" s="259">
        <v>10</v>
      </c>
      <c r="CM235" s="259">
        <v>22</v>
      </c>
      <c r="CN235" s="259">
        <v>5</v>
      </c>
      <c r="CO235" s="259">
        <v>0</v>
      </c>
    </row>
    <row r="236" spans="1:93" ht="33.75" customHeight="1">
      <c r="A236" s="255" t="s">
        <v>264</v>
      </c>
      <c r="B236" s="255" t="s">
        <v>249</v>
      </c>
      <c r="C236" s="255" t="s">
        <v>265</v>
      </c>
      <c r="D236" s="256">
        <v>166</v>
      </c>
      <c r="E236" s="256">
        <v>0</v>
      </c>
      <c r="F236" s="256">
        <v>34</v>
      </c>
      <c r="G236" s="256">
        <v>8</v>
      </c>
      <c r="H236" s="256">
        <v>0</v>
      </c>
      <c r="I236" s="256">
        <v>0</v>
      </c>
      <c r="J236" s="256">
        <v>0</v>
      </c>
      <c r="K236" s="256">
        <v>0</v>
      </c>
      <c r="L236" s="260">
        <v>9</v>
      </c>
      <c r="M236" s="260" t="s">
        <v>529</v>
      </c>
      <c r="N236" s="260">
        <v>0</v>
      </c>
      <c r="O236" s="260" t="s">
        <v>529</v>
      </c>
      <c r="P236" s="260">
        <v>0</v>
      </c>
      <c r="Q236" s="260">
        <v>2</v>
      </c>
      <c r="R236" s="260">
        <v>1</v>
      </c>
      <c r="S236" s="260">
        <v>0</v>
      </c>
      <c r="T236" s="260">
        <v>6</v>
      </c>
      <c r="U236" s="260">
        <v>0</v>
      </c>
      <c r="V236" s="260">
        <v>0</v>
      </c>
      <c r="W236" s="260">
        <v>0</v>
      </c>
      <c r="X236" s="260">
        <v>0</v>
      </c>
      <c r="Y236" s="260">
        <v>0</v>
      </c>
      <c r="Z236" s="260">
        <v>0</v>
      </c>
      <c r="AA236" s="260">
        <v>1</v>
      </c>
      <c r="AB236" s="260">
        <v>0</v>
      </c>
      <c r="AC236" s="260">
        <v>0</v>
      </c>
      <c r="AD236" s="260">
        <v>0</v>
      </c>
      <c r="AE236" s="260">
        <v>0</v>
      </c>
      <c r="AF236" s="260">
        <v>0</v>
      </c>
      <c r="AG236" s="260">
        <v>0</v>
      </c>
      <c r="AH236" s="260">
        <v>0</v>
      </c>
      <c r="AI236" s="260">
        <v>0</v>
      </c>
      <c r="AJ236" s="260">
        <v>0</v>
      </c>
      <c r="AK236" s="260">
        <v>2</v>
      </c>
      <c r="AL236" s="260">
        <v>1</v>
      </c>
      <c r="AM236" s="260">
        <v>0</v>
      </c>
      <c r="AN236" s="260">
        <v>0</v>
      </c>
      <c r="AO236" s="260">
        <v>1</v>
      </c>
      <c r="AP236" s="260">
        <v>0</v>
      </c>
      <c r="AQ236" s="260">
        <v>11</v>
      </c>
      <c r="AR236" s="260">
        <v>3</v>
      </c>
      <c r="AS236" s="260">
        <v>4</v>
      </c>
      <c r="AT236" s="260">
        <v>2</v>
      </c>
      <c r="AU236" s="260">
        <v>1</v>
      </c>
      <c r="AV236" s="260">
        <v>9</v>
      </c>
      <c r="AW236" s="260">
        <v>8</v>
      </c>
      <c r="AX236" s="260">
        <v>0</v>
      </c>
      <c r="AY236" s="260">
        <v>0</v>
      </c>
      <c r="AZ236" s="260">
        <v>0</v>
      </c>
      <c r="BA236" s="260">
        <v>1</v>
      </c>
      <c r="BB236" s="260">
        <v>2</v>
      </c>
      <c r="BC236" s="260">
        <v>8</v>
      </c>
      <c r="BD236" s="260">
        <v>0</v>
      </c>
      <c r="BE236" s="260">
        <v>0</v>
      </c>
      <c r="BF236" s="260">
        <v>0</v>
      </c>
      <c r="BG236" s="260">
        <v>0</v>
      </c>
      <c r="BH236" s="260">
        <v>1</v>
      </c>
      <c r="BI236" s="260">
        <v>0</v>
      </c>
      <c r="BJ236" s="260">
        <v>0</v>
      </c>
      <c r="BK236" s="260">
        <v>0</v>
      </c>
      <c r="BL236" s="260">
        <v>0</v>
      </c>
      <c r="BM236" s="260">
        <v>1</v>
      </c>
      <c r="BN236" s="260">
        <v>0</v>
      </c>
      <c r="BO236" s="260">
        <v>0</v>
      </c>
      <c r="BP236" s="260">
        <v>7</v>
      </c>
      <c r="BQ236" s="260">
        <v>0</v>
      </c>
      <c r="BR236" s="260">
        <v>0</v>
      </c>
      <c r="BS236" s="260">
        <v>4</v>
      </c>
      <c r="BT236" s="260">
        <v>0</v>
      </c>
      <c r="BU236" s="260">
        <v>0</v>
      </c>
      <c r="BV236" s="260">
        <v>0</v>
      </c>
      <c r="BW236" s="260">
        <v>0</v>
      </c>
      <c r="BX236" s="260">
        <v>0</v>
      </c>
      <c r="BY236" s="260">
        <v>1</v>
      </c>
      <c r="BZ236" s="260">
        <v>0</v>
      </c>
      <c r="CA236" s="260">
        <v>1</v>
      </c>
      <c r="CB236" s="260">
        <v>1</v>
      </c>
      <c r="CC236" s="260">
        <v>4</v>
      </c>
      <c r="CD236" s="260">
        <v>1</v>
      </c>
      <c r="CE236" s="260">
        <v>0</v>
      </c>
      <c r="CF236" s="260">
        <v>0</v>
      </c>
      <c r="CG236" s="260">
        <v>0</v>
      </c>
      <c r="CH236" s="260">
        <v>0</v>
      </c>
      <c r="CI236" s="260">
        <v>5</v>
      </c>
      <c r="CJ236" s="260">
        <v>10</v>
      </c>
      <c r="CK236" s="260">
        <v>0</v>
      </c>
      <c r="CL236" s="260">
        <v>8</v>
      </c>
      <c r="CM236" s="260">
        <v>8</v>
      </c>
      <c r="CN236" s="260">
        <v>0</v>
      </c>
      <c r="CO236" s="260">
        <v>0</v>
      </c>
    </row>
    <row r="237" spans="1:93" ht="33.75" customHeight="1">
      <c r="A237" s="257" t="s">
        <v>266</v>
      </c>
      <c r="B237" s="257" t="s">
        <v>249</v>
      </c>
      <c r="C237" s="257" t="s">
        <v>265</v>
      </c>
      <c r="D237" s="258">
        <v>713</v>
      </c>
      <c r="E237" s="258">
        <v>3</v>
      </c>
      <c r="F237" s="258">
        <v>84</v>
      </c>
      <c r="G237" s="258">
        <v>19</v>
      </c>
      <c r="H237" s="258">
        <v>0</v>
      </c>
      <c r="I237" s="258">
        <v>0</v>
      </c>
      <c r="J237" s="258">
        <v>0</v>
      </c>
      <c r="K237" s="258">
        <v>0</v>
      </c>
      <c r="L237" s="259">
        <v>0</v>
      </c>
      <c r="M237" s="259" t="s">
        <v>529</v>
      </c>
      <c r="N237" s="259">
        <v>11</v>
      </c>
      <c r="O237" s="259" t="s">
        <v>529</v>
      </c>
      <c r="P237" s="259">
        <v>0</v>
      </c>
      <c r="Q237" s="259">
        <v>4</v>
      </c>
      <c r="R237" s="259">
        <v>0</v>
      </c>
      <c r="S237" s="259">
        <v>0</v>
      </c>
      <c r="T237" s="259">
        <v>11</v>
      </c>
      <c r="U237" s="259">
        <v>0</v>
      </c>
      <c r="V237" s="259">
        <v>0</v>
      </c>
      <c r="W237" s="259">
        <v>0</v>
      </c>
      <c r="X237" s="259">
        <v>0</v>
      </c>
      <c r="Y237" s="259">
        <v>0</v>
      </c>
      <c r="Z237" s="259">
        <v>2</v>
      </c>
      <c r="AA237" s="259">
        <v>2</v>
      </c>
      <c r="AB237" s="259">
        <v>0</v>
      </c>
      <c r="AC237" s="259">
        <v>11</v>
      </c>
      <c r="AD237" s="259">
        <v>1</v>
      </c>
      <c r="AE237" s="259">
        <v>1</v>
      </c>
      <c r="AF237" s="259">
        <v>4</v>
      </c>
      <c r="AG237" s="259">
        <v>1</v>
      </c>
      <c r="AH237" s="259">
        <v>1</v>
      </c>
      <c r="AI237" s="259">
        <v>3</v>
      </c>
      <c r="AJ237" s="259">
        <v>0</v>
      </c>
      <c r="AK237" s="259">
        <v>4</v>
      </c>
      <c r="AL237" s="259">
        <v>8</v>
      </c>
      <c r="AM237" s="259">
        <v>1</v>
      </c>
      <c r="AN237" s="259">
        <v>0</v>
      </c>
      <c r="AO237" s="259">
        <v>3</v>
      </c>
      <c r="AP237" s="259">
        <v>0</v>
      </c>
      <c r="AQ237" s="259">
        <v>61</v>
      </c>
      <c r="AR237" s="259">
        <v>13</v>
      </c>
      <c r="AS237" s="259">
        <v>8</v>
      </c>
      <c r="AT237" s="259">
        <v>36</v>
      </c>
      <c r="AU237" s="259">
        <v>12</v>
      </c>
      <c r="AV237" s="259">
        <v>62</v>
      </c>
      <c r="AW237" s="259">
        <v>40</v>
      </c>
      <c r="AX237" s="259">
        <v>0</v>
      </c>
      <c r="AY237" s="259">
        <v>2</v>
      </c>
      <c r="AZ237" s="259">
        <v>6</v>
      </c>
      <c r="BA237" s="259">
        <v>1</v>
      </c>
      <c r="BB237" s="259">
        <v>0</v>
      </c>
      <c r="BC237" s="259">
        <v>43</v>
      </c>
      <c r="BD237" s="259">
        <v>3</v>
      </c>
      <c r="BE237" s="259">
        <v>0</v>
      </c>
      <c r="BF237" s="259">
        <v>0</v>
      </c>
      <c r="BG237" s="259">
        <v>1</v>
      </c>
      <c r="BH237" s="259">
        <v>9</v>
      </c>
      <c r="BI237" s="259">
        <v>0</v>
      </c>
      <c r="BJ237" s="259">
        <v>3</v>
      </c>
      <c r="BK237" s="259">
        <v>4</v>
      </c>
      <c r="BL237" s="259">
        <v>2</v>
      </c>
      <c r="BM237" s="259">
        <v>10</v>
      </c>
      <c r="BN237" s="259">
        <v>1</v>
      </c>
      <c r="BO237" s="259">
        <v>4</v>
      </c>
      <c r="BP237" s="259">
        <v>20</v>
      </c>
      <c r="BQ237" s="259">
        <v>6</v>
      </c>
      <c r="BR237" s="259">
        <v>0</v>
      </c>
      <c r="BS237" s="259">
        <v>1</v>
      </c>
      <c r="BT237" s="259">
        <v>1</v>
      </c>
      <c r="BU237" s="259">
        <v>1</v>
      </c>
      <c r="BV237" s="259">
        <v>3</v>
      </c>
      <c r="BW237" s="259">
        <v>2</v>
      </c>
      <c r="BX237" s="259">
        <v>3</v>
      </c>
      <c r="BY237" s="259">
        <v>4</v>
      </c>
      <c r="BZ237" s="259">
        <v>1</v>
      </c>
      <c r="CA237" s="259">
        <v>7</v>
      </c>
      <c r="CB237" s="259">
        <v>5</v>
      </c>
      <c r="CC237" s="259">
        <v>22</v>
      </c>
      <c r="CD237" s="259">
        <v>0</v>
      </c>
      <c r="CE237" s="259">
        <v>8</v>
      </c>
      <c r="CF237" s="259">
        <v>1</v>
      </c>
      <c r="CG237" s="259">
        <v>0</v>
      </c>
      <c r="CH237" s="259">
        <v>0</v>
      </c>
      <c r="CI237" s="259">
        <v>15</v>
      </c>
      <c r="CJ237" s="259">
        <v>24</v>
      </c>
      <c r="CK237" s="259">
        <v>0</v>
      </c>
      <c r="CL237" s="259">
        <v>42</v>
      </c>
      <c r="CM237" s="259">
        <v>45</v>
      </c>
      <c r="CN237" s="259">
        <v>7</v>
      </c>
      <c r="CO237" s="259">
        <v>0</v>
      </c>
    </row>
    <row r="238" spans="1:93" ht="33.75" customHeight="1">
      <c r="A238" s="255" t="s">
        <v>267</v>
      </c>
      <c r="B238" s="255" t="s">
        <v>249</v>
      </c>
      <c r="C238" s="255" t="s">
        <v>265</v>
      </c>
      <c r="D238" s="256">
        <v>607</v>
      </c>
      <c r="E238" s="256">
        <v>1</v>
      </c>
      <c r="F238" s="256">
        <v>135</v>
      </c>
      <c r="G238" s="256">
        <v>11</v>
      </c>
      <c r="H238" s="256">
        <v>0</v>
      </c>
      <c r="I238" s="256">
        <v>0</v>
      </c>
      <c r="J238" s="256">
        <v>1</v>
      </c>
      <c r="K238" s="256">
        <v>0</v>
      </c>
      <c r="L238" s="260">
        <v>8</v>
      </c>
      <c r="M238" s="260" t="s">
        <v>529</v>
      </c>
      <c r="N238" s="260">
        <v>8</v>
      </c>
      <c r="O238" s="260" t="s">
        <v>529</v>
      </c>
      <c r="P238" s="260">
        <v>0</v>
      </c>
      <c r="Q238" s="260">
        <v>3</v>
      </c>
      <c r="R238" s="260">
        <v>3</v>
      </c>
      <c r="S238" s="260">
        <v>3</v>
      </c>
      <c r="T238" s="260">
        <v>15</v>
      </c>
      <c r="U238" s="260">
        <v>1</v>
      </c>
      <c r="V238" s="260">
        <v>1</v>
      </c>
      <c r="W238" s="260">
        <v>0</v>
      </c>
      <c r="X238" s="260">
        <v>0</v>
      </c>
      <c r="Y238" s="260">
        <v>0</v>
      </c>
      <c r="Z238" s="260">
        <v>2</v>
      </c>
      <c r="AA238" s="260">
        <v>2</v>
      </c>
      <c r="AB238" s="260">
        <v>0</v>
      </c>
      <c r="AC238" s="260">
        <v>8</v>
      </c>
      <c r="AD238" s="260">
        <v>0</v>
      </c>
      <c r="AE238" s="260">
        <v>0</v>
      </c>
      <c r="AF238" s="260">
        <v>0</v>
      </c>
      <c r="AG238" s="260">
        <v>1</v>
      </c>
      <c r="AH238" s="260">
        <v>0</v>
      </c>
      <c r="AI238" s="260">
        <v>1</v>
      </c>
      <c r="AJ238" s="260">
        <v>0</v>
      </c>
      <c r="AK238" s="260">
        <v>3</v>
      </c>
      <c r="AL238" s="260">
        <v>2</v>
      </c>
      <c r="AM238" s="260">
        <v>0</v>
      </c>
      <c r="AN238" s="260">
        <v>0</v>
      </c>
      <c r="AO238" s="260">
        <v>4</v>
      </c>
      <c r="AP238" s="260">
        <v>0</v>
      </c>
      <c r="AQ238" s="260">
        <v>20</v>
      </c>
      <c r="AR238" s="260">
        <v>9</v>
      </c>
      <c r="AS238" s="260">
        <v>13</v>
      </c>
      <c r="AT238" s="260">
        <v>12</v>
      </c>
      <c r="AU238" s="260">
        <v>4</v>
      </c>
      <c r="AV238" s="260">
        <v>47</v>
      </c>
      <c r="AW238" s="260">
        <v>27</v>
      </c>
      <c r="AX238" s="260">
        <v>0</v>
      </c>
      <c r="AY238" s="260">
        <v>0</v>
      </c>
      <c r="AZ238" s="260">
        <v>2</v>
      </c>
      <c r="BA238" s="260">
        <v>7</v>
      </c>
      <c r="BB238" s="260">
        <v>3</v>
      </c>
      <c r="BC238" s="260">
        <v>14</v>
      </c>
      <c r="BD238" s="260">
        <v>2</v>
      </c>
      <c r="BE238" s="260">
        <v>0</v>
      </c>
      <c r="BF238" s="260">
        <v>0</v>
      </c>
      <c r="BG238" s="260">
        <v>1</v>
      </c>
      <c r="BH238" s="260">
        <v>8</v>
      </c>
      <c r="BI238" s="260">
        <v>1</v>
      </c>
      <c r="BJ238" s="260">
        <v>2</v>
      </c>
      <c r="BK238" s="260">
        <v>2</v>
      </c>
      <c r="BL238" s="260">
        <v>0</v>
      </c>
      <c r="BM238" s="260">
        <v>14</v>
      </c>
      <c r="BN238" s="260">
        <v>8</v>
      </c>
      <c r="BO238" s="260">
        <v>4</v>
      </c>
      <c r="BP238" s="260">
        <v>26</v>
      </c>
      <c r="BQ238" s="260">
        <v>4</v>
      </c>
      <c r="BR238" s="260">
        <v>3</v>
      </c>
      <c r="BS238" s="260">
        <v>1</v>
      </c>
      <c r="BT238" s="260">
        <v>2</v>
      </c>
      <c r="BU238" s="260">
        <v>1</v>
      </c>
      <c r="BV238" s="260">
        <v>1</v>
      </c>
      <c r="BW238" s="260">
        <v>0</v>
      </c>
      <c r="BX238" s="260">
        <v>2</v>
      </c>
      <c r="BY238" s="260">
        <v>4</v>
      </c>
      <c r="BZ238" s="260">
        <v>2</v>
      </c>
      <c r="CA238" s="260">
        <v>5</v>
      </c>
      <c r="CB238" s="260">
        <v>5</v>
      </c>
      <c r="CC238" s="260">
        <v>18</v>
      </c>
      <c r="CD238" s="260">
        <v>4</v>
      </c>
      <c r="CE238" s="260">
        <v>5</v>
      </c>
      <c r="CF238" s="260">
        <v>4</v>
      </c>
      <c r="CG238" s="260">
        <v>1</v>
      </c>
      <c r="CH238" s="260">
        <v>0</v>
      </c>
      <c r="CI238" s="260">
        <v>26</v>
      </c>
      <c r="CJ238" s="260">
        <v>24</v>
      </c>
      <c r="CK238" s="260">
        <v>1</v>
      </c>
      <c r="CL238" s="260">
        <v>30</v>
      </c>
      <c r="CM238" s="260">
        <v>20</v>
      </c>
      <c r="CN238" s="260">
        <v>5</v>
      </c>
      <c r="CO238" s="260">
        <v>0</v>
      </c>
    </row>
    <row r="239" spans="1:93" ht="33.75" customHeight="1">
      <c r="A239" s="257" t="s">
        <v>268</v>
      </c>
      <c r="B239" s="257" t="s">
        <v>249</v>
      </c>
      <c r="C239" s="257" t="s">
        <v>265</v>
      </c>
      <c r="D239" s="258">
        <v>5857</v>
      </c>
      <c r="E239" s="258">
        <v>70</v>
      </c>
      <c r="F239" s="258">
        <v>228</v>
      </c>
      <c r="G239" s="258">
        <v>37</v>
      </c>
      <c r="H239" s="258">
        <v>9</v>
      </c>
      <c r="I239" s="258">
        <v>0</v>
      </c>
      <c r="J239" s="258">
        <v>0</v>
      </c>
      <c r="K239" s="258">
        <v>1</v>
      </c>
      <c r="L239" s="259">
        <v>9</v>
      </c>
      <c r="M239" s="259">
        <v>2</v>
      </c>
      <c r="N239" s="259">
        <v>36</v>
      </c>
      <c r="O239" s="259">
        <v>1</v>
      </c>
      <c r="P239" s="259">
        <v>0</v>
      </c>
      <c r="Q239" s="259">
        <v>30</v>
      </c>
      <c r="R239" s="259">
        <v>115</v>
      </c>
      <c r="S239" s="259">
        <v>6</v>
      </c>
      <c r="T239" s="259">
        <v>55</v>
      </c>
      <c r="U239" s="259">
        <v>3</v>
      </c>
      <c r="V239" s="259">
        <v>7</v>
      </c>
      <c r="W239" s="259">
        <v>1</v>
      </c>
      <c r="X239" s="259">
        <v>10</v>
      </c>
      <c r="Y239" s="259">
        <v>0</v>
      </c>
      <c r="Z239" s="259">
        <v>16</v>
      </c>
      <c r="AA239" s="259">
        <v>10</v>
      </c>
      <c r="AB239" s="259">
        <v>5</v>
      </c>
      <c r="AC239" s="259">
        <v>109</v>
      </c>
      <c r="AD239" s="259">
        <v>4</v>
      </c>
      <c r="AE239" s="259">
        <v>12</v>
      </c>
      <c r="AF239" s="259">
        <v>33</v>
      </c>
      <c r="AG239" s="259">
        <v>4</v>
      </c>
      <c r="AH239" s="259">
        <v>42</v>
      </c>
      <c r="AI239" s="259">
        <v>37</v>
      </c>
      <c r="AJ239" s="259">
        <v>7</v>
      </c>
      <c r="AK239" s="259">
        <v>26</v>
      </c>
      <c r="AL239" s="259">
        <v>24</v>
      </c>
      <c r="AM239" s="259">
        <v>7</v>
      </c>
      <c r="AN239" s="259">
        <v>0</v>
      </c>
      <c r="AO239" s="259">
        <v>14</v>
      </c>
      <c r="AP239" s="259">
        <v>1</v>
      </c>
      <c r="AQ239" s="259">
        <v>458</v>
      </c>
      <c r="AR239" s="259">
        <v>72</v>
      </c>
      <c r="AS239" s="259">
        <v>98</v>
      </c>
      <c r="AT239" s="259">
        <v>311</v>
      </c>
      <c r="AU239" s="259">
        <v>245</v>
      </c>
      <c r="AV239" s="259">
        <v>639</v>
      </c>
      <c r="AW239" s="259">
        <v>258</v>
      </c>
      <c r="AX239" s="259">
        <v>9</v>
      </c>
      <c r="AY239" s="259">
        <v>0</v>
      </c>
      <c r="AZ239" s="259">
        <v>40</v>
      </c>
      <c r="BA239" s="259">
        <v>10</v>
      </c>
      <c r="BB239" s="259">
        <v>10</v>
      </c>
      <c r="BC239" s="259">
        <v>315</v>
      </c>
      <c r="BD239" s="259">
        <v>22</v>
      </c>
      <c r="BE239" s="259">
        <v>3</v>
      </c>
      <c r="BF239" s="259">
        <v>0</v>
      </c>
      <c r="BG239" s="259">
        <v>3</v>
      </c>
      <c r="BH239" s="259">
        <v>70</v>
      </c>
      <c r="BI239" s="259">
        <v>0</v>
      </c>
      <c r="BJ239" s="259">
        <v>20</v>
      </c>
      <c r="BK239" s="259">
        <v>20</v>
      </c>
      <c r="BL239" s="259">
        <v>3</v>
      </c>
      <c r="BM239" s="259">
        <v>153</v>
      </c>
      <c r="BN239" s="259">
        <v>23</v>
      </c>
      <c r="BO239" s="259">
        <v>5</v>
      </c>
      <c r="BP239" s="259">
        <v>316</v>
      </c>
      <c r="BQ239" s="259">
        <v>14</v>
      </c>
      <c r="BR239" s="259">
        <v>14</v>
      </c>
      <c r="BS239" s="259">
        <v>29</v>
      </c>
      <c r="BT239" s="259">
        <v>1</v>
      </c>
      <c r="BU239" s="259">
        <v>25</v>
      </c>
      <c r="BV239" s="259">
        <v>9</v>
      </c>
      <c r="BW239" s="259">
        <v>6</v>
      </c>
      <c r="BX239" s="259">
        <v>8</v>
      </c>
      <c r="BY239" s="259">
        <v>49</v>
      </c>
      <c r="BZ239" s="259">
        <v>13</v>
      </c>
      <c r="CA239" s="259">
        <v>91</v>
      </c>
      <c r="CB239" s="259">
        <v>93</v>
      </c>
      <c r="CC239" s="259">
        <v>258</v>
      </c>
      <c r="CD239" s="259">
        <v>8</v>
      </c>
      <c r="CE239" s="259">
        <v>29</v>
      </c>
      <c r="CF239" s="259">
        <v>13</v>
      </c>
      <c r="CG239" s="259">
        <v>2</v>
      </c>
      <c r="CH239" s="259">
        <v>1</v>
      </c>
      <c r="CI239" s="259">
        <v>211</v>
      </c>
      <c r="CJ239" s="259">
        <v>146</v>
      </c>
      <c r="CK239" s="259">
        <v>7</v>
      </c>
      <c r="CL239" s="259">
        <v>385</v>
      </c>
      <c r="CM239" s="259">
        <v>331</v>
      </c>
      <c r="CN239" s="259">
        <v>40</v>
      </c>
      <c r="CO239" s="259">
        <v>0</v>
      </c>
    </row>
    <row r="240" spans="1:93" ht="33.75" customHeight="1">
      <c r="A240" s="255" t="s">
        <v>269</v>
      </c>
      <c r="B240" s="255" t="s">
        <v>249</v>
      </c>
      <c r="C240" s="255" t="s">
        <v>265</v>
      </c>
      <c r="D240" s="256">
        <v>155</v>
      </c>
      <c r="E240" s="256">
        <v>0</v>
      </c>
      <c r="F240" s="256">
        <v>21</v>
      </c>
      <c r="G240" s="256">
        <v>18</v>
      </c>
      <c r="H240" s="256">
        <v>0</v>
      </c>
      <c r="I240" s="256">
        <v>0</v>
      </c>
      <c r="J240" s="256">
        <v>0</v>
      </c>
      <c r="K240" s="256">
        <v>0</v>
      </c>
      <c r="L240" s="260">
        <v>2</v>
      </c>
      <c r="M240" s="260" t="s">
        <v>529</v>
      </c>
      <c r="N240" s="260">
        <v>2</v>
      </c>
      <c r="O240" s="260" t="s">
        <v>529</v>
      </c>
      <c r="P240" s="260">
        <v>0</v>
      </c>
      <c r="Q240" s="260">
        <v>1</v>
      </c>
      <c r="R240" s="260">
        <v>3</v>
      </c>
      <c r="S240" s="260">
        <v>0</v>
      </c>
      <c r="T240" s="260">
        <v>4</v>
      </c>
      <c r="U240" s="260">
        <v>0</v>
      </c>
      <c r="V240" s="260">
        <v>0</v>
      </c>
      <c r="W240" s="260">
        <v>0</v>
      </c>
      <c r="X240" s="260">
        <v>0</v>
      </c>
      <c r="Y240" s="260">
        <v>0</v>
      </c>
      <c r="Z240" s="260">
        <v>0</v>
      </c>
      <c r="AA240" s="260">
        <v>0</v>
      </c>
      <c r="AB240" s="260">
        <v>0</v>
      </c>
      <c r="AC240" s="260">
        <v>1</v>
      </c>
      <c r="AD240" s="260">
        <v>0</v>
      </c>
      <c r="AE240" s="260">
        <v>0</v>
      </c>
      <c r="AF240" s="260">
        <v>0</v>
      </c>
      <c r="AG240" s="260">
        <v>0</v>
      </c>
      <c r="AH240" s="260">
        <v>0</v>
      </c>
      <c r="AI240" s="260">
        <v>2</v>
      </c>
      <c r="AJ240" s="260">
        <v>1</v>
      </c>
      <c r="AK240" s="260">
        <v>1</v>
      </c>
      <c r="AL240" s="260">
        <v>1</v>
      </c>
      <c r="AM240" s="260">
        <v>0</v>
      </c>
      <c r="AN240" s="260">
        <v>0</v>
      </c>
      <c r="AO240" s="260">
        <v>0</v>
      </c>
      <c r="AP240" s="260">
        <v>0</v>
      </c>
      <c r="AQ240" s="260">
        <v>8</v>
      </c>
      <c r="AR240" s="260">
        <v>3</v>
      </c>
      <c r="AS240" s="260">
        <v>1</v>
      </c>
      <c r="AT240" s="260">
        <v>2</v>
      </c>
      <c r="AU240" s="260">
        <v>0</v>
      </c>
      <c r="AV240" s="260">
        <v>9</v>
      </c>
      <c r="AW240" s="260">
        <v>11</v>
      </c>
      <c r="AX240" s="260">
        <v>0</v>
      </c>
      <c r="AY240" s="260">
        <v>0</v>
      </c>
      <c r="AZ240" s="260">
        <v>0</v>
      </c>
      <c r="BA240" s="260">
        <v>1</v>
      </c>
      <c r="BB240" s="260">
        <v>2</v>
      </c>
      <c r="BC240" s="260">
        <v>8</v>
      </c>
      <c r="BD240" s="260">
        <v>0</v>
      </c>
      <c r="BE240" s="260">
        <v>0</v>
      </c>
      <c r="BF240" s="260">
        <v>0</v>
      </c>
      <c r="BG240" s="260">
        <v>1</v>
      </c>
      <c r="BH240" s="260">
        <v>1</v>
      </c>
      <c r="BI240" s="260">
        <v>0</v>
      </c>
      <c r="BJ240" s="260">
        <v>0</v>
      </c>
      <c r="BK240" s="260">
        <v>0</v>
      </c>
      <c r="BL240" s="260">
        <v>1</v>
      </c>
      <c r="BM240" s="260">
        <v>1</v>
      </c>
      <c r="BN240" s="260">
        <v>1</v>
      </c>
      <c r="BO240" s="260">
        <v>0</v>
      </c>
      <c r="BP240" s="260">
        <v>2</v>
      </c>
      <c r="BQ240" s="260">
        <v>0</v>
      </c>
      <c r="BR240" s="260">
        <v>0</v>
      </c>
      <c r="BS240" s="260">
        <v>1</v>
      </c>
      <c r="BT240" s="260">
        <v>0</v>
      </c>
      <c r="BU240" s="260">
        <v>0</v>
      </c>
      <c r="BV240" s="260">
        <v>0</v>
      </c>
      <c r="BW240" s="260">
        <v>0</v>
      </c>
      <c r="BX240" s="260">
        <v>0</v>
      </c>
      <c r="BY240" s="260">
        <v>0</v>
      </c>
      <c r="BZ240" s="260">
        <v>0</v>
      </c>
      <c r="CA240" s="260">
        <v>2</v>
      </c>
      <c r="CB240" s="260">
        <v>1</v>
      </c>
      <c r="CC240" s="260">
        <v>3</v>
      </c>
      <c r="CD240" s="260">
        <v>0</v>
      </c>
      <c r="CE240" s="260">
        <v>0</v>
      </c>
      <c r="CF240" s="260">
        <v>0</v>
      </c>
      <c r="CG240" s="260">
        <v>0</v>
      </c>
      <c r="CH240" s="260">
        <v>0</v>
      </c>
      <c r="CI240" s="260">
        <v>5</v>
      </c>
      <c r="CJ240" s="260">
        <v>10</v>
      </c>
      <c r="CK240" s="260">
        <v>0</v>
      </c>
      <c r="CL240" s="260">
        <v>9</v>
      </c>
      <c r="CM240" s="260">
        <v>12</v>
      </c>
      <c r="CN240" s="260">
        <v>3</v>
      </c>
      <c r="CO240" s="260">
        <v>0</v>
      </c>
    </row>
    <row r="241" spans="1:93" ht="33.75" customHeight="1">
      <c r="A241" s="257" t="s">
        <v>270</v>
      </c>
      <c r="B241" s="257" t="s">
        <v>249</v>
      </c>
      <c r="C241" s="257" t="s">
        <v>265</v>
      </c>
      <c r="D241" s="258">
        <v>442</v>
      </c>
      <c r="E241" s="258">
        <v>0</v>
      </c>
      <c r="F241" s="258">
        <v>75</v>
      </c>
      <c r="G241" s="258">
        <v>17</v>
      </c>
      <c r="H241" s="258">
        <v>1</v>
      </c>
      <c r="I241" s="258">
        <v>0</v>
      </c>
      <c r="J241" s="258">
        <v>0</v>
      </c>
      <c r="K241" s="258">
        <v>0</v>
      </c>
      <c r="L241" s="259">
        <v>9</v>
      </c>
      <c r="M241" s="259" t="s">
        <v>529</v>
      </c>
      <c r="N241" s="259">
        <v>2</v>
      </c>
      <c r="O241" s="259" t="s">
        <v>529</v>
      </c>
      <c r="P241" s="259">
        <v>0</v>
      </c>
      <c r="Q241" s="259">
        <v>3</v>
      </c>
      <c r="R241" s="259">
        <v>4</v>
      </c>
      <c r="S241" s="259">
        <v>1</v>
      </c>
      <c r="T241" s="259">
        <v>16</v>
      </c>
      <c r="U241" s="259">
        <v>0</v>
      </c>
      <c r="V241" s="259">
        <v>0</v>
      </c>
      <c r="W241" s="259">
        <v>0</v>
      </c>
      <c r="X241" s="259">
        <v>1</v>
      </c>
      <c r="Y241" s="259">
        <v>0</v>
      </c>
      <c r="Z241" s="259">
        <v>1</v>
      </c>
      <c r="AA241" s="259">
        <v>4</v>
      </c>
      <c r="AB241" s="259">
        <v>0</v>
      </c>
      <c r="AC241" s="259">
        <v>11</v>
      </c>
      <c r="AD241" s="259">
        <v>0</v>
      </c>
      <c r="AE241" s="259">
        <v>0</v>
      </c>
      <c r="AF241" s="259">
        <v>0</v>
      </c>
      <c r="AG241" s="259">
        <v>0</v>
      </c>
      <c r="AH241" s="259">
        <v>1</v>
      </c>
      <c r="AI241" s="259">
        <v>2</v>
      </c>
      <c r="AJ241" s="259">
        <v>0</v>
      </c>
      <c r="AK241" s="259">
        <v>1</v>
      </c>
      <c r="AL241" s="259">
        <v>0</v>
      </c>
      <c r="AM241" s="259">
        <v>0</v>
      </c>
      <c r="AN241" s="259">
        <v>0</v>
      </c>
      <c r="AO241" s="259">
        <v>0</v>
      </c>
      <c r="AP241" s="259">
        <v>0</v>
      </c>
      <c r="AQ241" s="259">
        <v>31</v>
      </c>
      <c r="AR241" s="259">
        <v>16</v>
      </c>
      <c r="AS241" s="259">
        <v>17</v>
      </c>
      <c r="AT241" s="259">
        <v>14</v>
      </c>
      <c r="AU241" s="259">
        <v>2</v>
      </c>
      <c r="AV241" s="259">
        <v>25</v>
      </c>
      <c r="AW241" s="259">
        <v>25</v>
      </c>
      <c r="AX241" s="259">
        <v>0</v>
      </c>
      <c r="AY241" s="259">
        <v>0</v>
      </c>
      <c r="AZ241" s="259">
        <v>0</v>
      </c>
      <c r="BA241" s="259">
        <v>1</v>
      </c>
      <c r="BB241" s="259">
        <v>1</v>
      </c>
      <c r="BC241" s="259">
        <v>15</v>
      </c>
      <c r="BD241" s="259">
        <v>0</v>
      </c>
      <c r="BE241" s="259">
        <v>0</v>
      </c>
      <c r="BF241" s="259">
        <v>0</v>
      </c>
      <c r="BG241" s="259">
        <v>0</v>
      </c>
      <c r="BH241" s="259">
        <v>1</v>
      </c>
      <c r="BI241" s="259">
        <v>0</v>
      </c>
      <c r="BJ241" s="259">
        <v>2</v>
      </c>
      <c r="BK241" s="259">
        <v>1</v>
      </c>
      <c r="BL241" s="259">
        <v>0</v>
      </c>
      <c r="BM241" s="259">
        <v>7</v>
      </c>
      <c r="BN241" s="259">
        <v>2</v>
      </c>
      <c r="BO241" s="259">
        <v>0</v>
      </c>
      <c r="BP241" s="259">
        <v>20</v>
      </c>
      <c r="BQ241" s="259">
        <v>0</v>
      </c>
      <c r="BR241" s="259">
        <v>0</v>
      </c>
      <c r="BS241" s="259">
        <v>3</v>
      </c>
      <c r="BT241" s="259">
        <v>0</v>
      </c>
      <c r="BU241" s="259">
        <v>2</v>
      </c>
      <c r="BV241" s="259">
        <v>0</v>
      </c>
      <c r="BW241" s="259">
        <v>0</v>
      </c>
      <c r="BX241" s="259">
        <v>0</v>
      </c>
      <c r="BY241" s="259">
        <v>2</v>
      </c>
      <c r="BZ241" s="259">
        <v>0</v>
      </c>
      <c r="CA241" s="259">
        <v>2</v>
      </c>
      <c r="CB241" s="259">
        <v>3</v>
      </c>
      <c r="CC241" s="259">
        <v>13</v>
      </c>
      <c r="CD241" s="259">
        <v>0</v>
      </c>
      <c r="CE241" s="259">
        <v>3</v>
      </c>
      <c r="CF241" s="259">
        <v>0</v>
      </c>
      <c r="CG241" s="259">
        <v>0</v>
      </c>
      <c r="CH241" s="259">
        <v>0</v>
      </c>
      <c r="CI241" s="259">
        <v>10</v>
      </c>
      <c r="CJ241" s="259">
        <v>13</v>
      </c>
      <c r="CK241" s="259">
        <v>0</v>
      </c>
      <c r="CL241" s="259">
        <v>20</v>
      </c>
      <c r="CM241" s="259">
        <v>30</v>
      </c>
      <c r="CN241" s="259">
        <v>12</v>
      </c>
      <c r="CO241" s="259">
        <v>0</v>
      </c>
    </row>
    <row r="242" spans="1:93" ht="33.75" customHeight="1">
      <c r="A242" s="255" t="s">
        <v>271</v>
      </c>
      <c r="B242" s="255" t="s">
        <v>249</v>
      </c>
      <c r="C242" s="255" t="s">
        <v>265</v>
      </c>
      <c r="D242" s="256">
        <v>457</v>
      </c>
      <c r="E242" s="256">
        <v>5</v>
      </c>
      <c r="F242" s="256">
        <v>68</v>
      </c>
      <c r="G242" s="256">
        <v>13</v>
      </c>
      <c r="H242" s="256">
        <v>0</v>
      </c>
      <c r="I242" s="256">
        <v>0</v>
      </c>
      <c r="J242" s="256">
        <v>0</v>
      </c>
      <c r="K242" s="256">
        <v>0</v>
      </c>
      <c r="L242" s="260">
        <v>3</v>
      </c>
      <c r="M242" s="260" t="s">
        <v>529</v>
      </c>
      <c r="N242" s="260">
        <v>14</v>
      </c>
      <c r="O242" s="260">
        <v>1</v>
      </c>
      <c r="P242" s="260">
        <v>0</v>
      </c>
      <c r="Q242" s="260">
        <v>0</v>
      </c>
      <c r="R242" s="260">
        <v>1</v>
      </c>
      <c r="S242" s="260">
        <v>1</v>
      </c>
      <c r="T242" s="260">
        <v>6</v>
      </c>
      <c r="U242" s="260">
        <v>0</v>
      </c>
      <c r="V242" s="260">
        <v>0</v>
      </c>
      <c r="W242" s="260">
        <v>0</v>
      </c>
      <c r="X242" s="260">
        <v>0</v>
      </c>
      <c r="Y242" s="260">
        <v>0</v>
      </c>
      <c r="Z242" s="260">
        <v>2</v>
      </c>
      <c r="AA242" s="260">
        <v>1</v>
      </c>
      <c r="AB242" s="260">
        <v>1</v>
      </c>
      <c r="AC242" s="260">
        <v>12</v>
      </c>
      <c r="AD242" s="260">
        <v>0</v>
      </c>
      <c r="AE242" s="260">
        <v>3</v>
      </c>
      <c r="AF242" s="260">
        <v>0</v>
      </c>
      <c r="AG242" s="260">
        <v>1</v>
      </c>
      <c r="AH242" s="260">
        <v>0</v>
      </c>
      <c r="AI242" s="260">
        <v>0</v>
      </c>
      <c r="AJ242" s="260">
        <v>0</v>
      </c>
      <c r="AK242" s="260">
        <v>2</v>
      </c>
      <c r="AL242" s="260">
        <v>3</v>
      </c>
      <c r="AM242" s="260">
        <v>0</v>
      </c>
      <c r="AN242" s="260">
        <v>0</v>
      </c>
      <c r="AO242" s="260">
        <v>1</v>
      </c>
      <c r="AP242" s="260">
        <v>0</v>
      </c>
      <c r="AQ242" s="260">
        <v>29</v>
      </c>
      <c r="AR242" s="260">
        <v>17</v>
      </c>
      <c r="AS242" s="260">
        <v>11</v>
      </c>
      <c r="AT242" s="260">
        <v>18</v>
      </c>
      <c r="AU242" s="260">
        <v>5</v>
      </c>
      <c r="AV242" s="260">
        <v>48</v>
      </c>
      <c r="AW242" s="260">
        <v>48</v>
      </c>
      <c r="AX242" s="260">
        <v>0</v>
      </c>
      <c r="AY242" s="260">
        <v>0</v>
      </c>
      <c r="AZ242" s="260">
        <v>5</v>
      </c>
      <c r="BA242" s="260">
        <v>1</v>
      </c>
      <c r="BB242" s="260">
        <v>2</v>
      </c>
      <c r="BC242" s="260">
        <v>18</v>
      </c>
      <c r="BD242" s="260">
        <v>3</v>
      </c>
      <c r="BE242" s="260">
        <v>1</v>
      </c>
      <c r="BF242" s="260">
        <v>0</v>
      </c>
      <c r="BG242" s="260">
        <v>0</v>
      </c>
      <c r="BH242" s="260">
        <v>2</v>
      </c>
      <c r="BI242" s="260">
        <v>0</v>
      </c>
      <c r="BJ242" s="260">
        <v>2</v>
      </c>
      <c r="BK242" s="260">
        <v>1</v>
      </c>
      <c r="BL242" s="260">
        <v>0</v>
      </c>
      <c r="BM242" s="260">
        <v>3</v>
      </c>
      <c r="BN242" s="260">
        <v>3</v>
      </c>
      <c r="BO242" s="260">
        <v>0</v>
      </c>
      <c r="BP242" s="260">
        <v>16</v>
      </c>
      <c r="BQ242" s="260">
        <v>1</v>
      </c>
      <c r="BR242" s="260">
        <v>1</v>
      </c>
      <c r="BS242" s="260">
        <v>2</v>
      </c>
      <c r="BT242" s="260">
        <v>0</v>
      </c>
      <c r="BU242" s="260">
        <v>0</v>
      </c>
      <c r="BV242" s="260">
        <v>0</v>
      </c>
      <c r="BW242" s="260">
        <v>0</v>
      </c>
      <c r="BX242" s="260">
        <v>0</v>
      </c>
      <c r="BY242" s="260">
        <v>4</v>
      </c>
      <c r="BZ242" s="260">
        <v>0</v>
      </c>
      <c r="CA242" s="260">
        <v>2</v>
      </c>
      <c r="CB242" s="260">
        <v>2</v>
      </c>
      <c r="CC242" s="260">
        <v>13</v>
      </c>
      <c r="CD242" s="260">
        <v>3</v>
      </c>
      <c r="CE242" s="260">
        <v>6</v>
      </c>
      <c r="CF242" s="260">
        <v>0</v>
      </c>
      <c r="CG242" s="260">
        <v>0</v>
      </c>
      <c r="CH242" s="260">
        <v>0</v>
      </c>
      <c r="CI242" s="260">
        <v>8</v>
      </c>
      <c r="CJ242" s="260">
        <v>10</v>
      </c>
      <c r="CK242" s="260">
        <v>0</v>
      </c>
      <c r="CL242" s="260">
        <v>15</v>
      </c>
      <c r="CM242" s="260">
        <v>15</v>
      </c>
      <c r="CN242" s="260">
        <v>4</v>
      </c>
      <c r="CO242" s="260">
        <v>0</v>
      </c>
    </row>
    <row r="243" spans="1:93" ht="33.75" customHeight="1">
      <c r="A243" s="257" t="s">
        <v>272</v>
      </c>
      <c r="B243" s="257" t="s">
        <v>249</v>
      </c>
      <c r="C243" s="257" t="s">
        <v>265</v>
      </c>
      <c r="D243" s="258">
        <v>445</v>
      </c>
      <c r="E243" s="258">
        <v>0</v>
      </c>
      <c r="F243" s="258">
        <v>91</v>
      </c>
      <c r="G243" s="258">
        <v>11</v>
      </c>
      <c r="H243" s="258">
        <v>1</v>
      </c>
      <c r="I243" s="258">
        <v>0</v>
      </c>
      <c r="J243" s="258">
        <v>0</v>
      </c>
      <c r="K243" s="258">
        <v>0</v>
      </c>
      <c r="L243" s="259">
        <v>10</v>
      </c>
      <c r="M243" s="259" t="s">
        <v>529</v>
      </c>
      <c r="N243" s="259">
        <v>5</v>
      </c>
      <c r="O243" s="259" t="s">
        <v>529</v>
      </c>
      <c r="P243" s="259">
        <v>0</v>
      </c>
      <c r="Q243" s="259">
        <v>4</v>
      </c>
      <c r="R243" s="259">
        <v>4</v>
      </c>
      <c r="S243" s="259">
        <v>0</v>
      </c>
      <c r="T243" s="259">
        <v>6</v>
      </c>
      <c r="U243" s="259">
        <v>0</v>
      </c>
      <c r="V243" s="259">
        <v>0</v>
      </c>
      <c r="W243" s="259">
        <v>0</v>
      </c>
      <c r="X243" s="259">
        <v>1</v>
      </c>
      <c r="Y243" s="259">
        <v>0</v>
      </c>
      <c r="Z243" s="259">
        <v>1</v>
      </c>
      <c r="AA243" s="259">
        <v>2</v>
      </c>
      <c r="AB243" s="259">
        <v>0</v>
      </c>
      <c r="AC243" s="259">
        <v>11</v>
      </c>
      <c r="AD243" s="259">
        <v>1</v>
      </c>
      <c r="AE243" s="259">
        <v>1</v>
      </c>
      <c r="AF243" s="259">
        <v>0</v>
      </c>
      <c r="AG243" s="259">
        <v>0</v>
      </c>
      <c r="AH243" s="259">
        <v>2</v>
      </c>
      <c r="AI243" s="259">
        <v>6</v>
      </c>
      <c r="AJ243" s="259">
        <v>0</v>
      </c>
      <c r="AK243" s="259">
        <v>3</v>
      </c>
      <c r="AL243" s="259">
        <v>3</v>
      </c>
      <c r="AM243" s="259">
        <v>1</v>
      </c>
      <c r="AN243" s="259">
        <v>0</v>
      </c>
      <c r="AO243" s="259">
        <v>2</v>
      </c>
      <c r="AP243" s="259">
        <v>0</v>
      </c>
      <c r="AQ243" s="259">
        <v>21</v>
      </c>
      <c r="AR243" s="259">
        <v>13</v>
      </c>
      <c r="AS243" s="259">
        <v>9</v>
      </c>
      <c r="AT243" s="259">
        <v>17</v>
      </c>
      <c r="AU243" s="259">
        <v>5</v>
      </c>
      <c r="AV243" s="259">
        <v>29</v>
      </c>
      <c r="AW243" s="259">
        <v>30</v>
      </c>
      <c r="AX243" s="259">
        <v>0</v>
      </c>
      <c r="AY243" s="259">
        <v>0</v>
      </c>
      <c r="AZ243" s="259">
        <v>4</v>
      </c>
      <c r="BA243" s="259">
        <v>0</v>
      </c>
      <c r="BB243" s="259">
        <v>6</v>
      </c>
      <c r="BC243" s="259">
        <v>6</v>
      </c>
      <c r="BD243" s="259">
        <v>2</v>
      </c>
      <c r="BE243" s="259">
        <v>0</v>
      </c>
      <c r="BF243" s="259">
        <v>0</v>
      </c>
      <c r="BG243" s="259">
        <v>0</v>
      </c>
      <c r="BH243" s="259">
        <v>1</v>
      </c>
      <c r="BI243" s="259">
        <v>0</v>
      </c>
      <c r="BJ243" s="259">
        <v>3</v>
      </c>
      <c r="BK243" s="259">
        <v>1</v>
      </c>
      <c r="BL243" s="259">
        <v>0</v>
      </c>
      <c r="BM243" s="259">
        <v>5</v>
      </c>
      <c r="BN243" s="259">
        <v>3</v>
      </c>
      <c r="BO243" s="259">
        <v>1</v>
      </c>
      <c r="BP243" s="259">
        <v>11</v>
      </c>
      <c r="BQ243" s="259">
        <v>0</v>
      </c>
      <c r="BR243" s="259">
        <v>1</v>
      </c>
      <c r="BS243" s="259">
        <v>3</v>
      </c>
      <c r="BT243" s="259">
        <v>0</v>
      </c>
      <c r="BU243" s="259">
        <v>0</v>
      </c>
      <c r="BV243" s="259">
        <v>0</v>
      </c>
      <c r="BW243" s="259">
        <v>0</v>
      </c>
      <c r="BX243" s="259">
        <v>0</v>
      </c>
      <c r="BY243" s="259">
        <v>3</v>
      </c>
      <c r="BZ243" s="259">
        <v>1</v>
      </c>
      <c r="CA243" s="259">
        <v>2</v>
      </c>
      <c r="CB243" s="259">
        <v>2</v>
      </c>
      <c r="CC243" s="259">
        <v>14</v>
      </c>
      <c r="CD243" s="259">
        <v>5</v>
      </c>
      <c r="CE243" s="259">
        <v>0</v>
      </c>
      <c r="CF243" s="259">
        <v>0</v>
      </c>
      <c r="CG243" s="259">
        <v>0</v>
      </c>
      <c r="CH243" s="259">
        <v>0</v>
      </c>
      <c r="CI243" s="259">
        <v>20</v>
      </c>
      <c r="CJ243" s="259">
        <v>10</v>
      </c>
      <c r="CK243" s="259">
        <v>1</v>
      </c>
      <c r="CL243" s="259">
        <v>18</v>
      </c>
      <c r="CM243" s="259">
        <v>29</v>
      </c>
      <c r="CN243" s="259">
        <v>3</v>
      </c>
      <c r="CO243" s="259">
        <v>0</v>
      </c>
    </row>
    <row r="244" spans="1:93" ht="33.75" customHeight="1">
      <c r="A244" s="255" t="s">
        <v>273</v>
      </c>
      <c r="B244" s="255" t="s">
        <v>274</v>
      </c>
      <c r="C244" s="255" t="s">
        <v>275</v>
      </c>
      <c r="D244" s="256">
        <v>201</v>
      </c>
      <c r="E244" s="256">
        <v>0</v>
      </c>
      <c r="F244" s="256">
        <v>24</v>
      </c>
      <c r="G244" s="256">
        <v>4</v>
      </c>
      <c r="H244" s="256">
        <v>0</v>
      </c>
      <c r="I244" s="256">
        <v>0</v>
      </c>
      <c r="J244" s="256">
        <v>0</v>
      </c>
      <c r="K244" s="256">
        <v>0</v>
      </c>
      <c r="L244" s="260">
        <v>1</v>
      </c>
      <c r="M244" s="260">
        <v>1</v>
      </c>
      <c r="N244" s="260">
        <v>3</v>
      </c>
      <c r="O244" s="260" t="s">
        <v>529</v>
      </c>
      <c r="P244" s="260">
        <v>0</v>
      </c>
      <c r="Q244" s="260">
        <v>1</v>
      </c>
      <c r="R244" s="260">
        <v>2</v>
      </c>
      <c r="S244" s="260">
        <v>0</v>
      </c>
      <c r="T244" s="260">
        <v>7</v>
      </c>
      <c r="U244" s="260">
        <v>0</v>
      </c>
      <c r="V244" s="260">
        <v>0</v>
      </c>
      <c r="W244" s="260">
        <v>0</v>
      </c>
      <c r="X244" s="260">
        <v>0</v>
      </c>
      <c r="Y244" s="260">
        <v>0</v>
      </c>
      <c r="Z244" s="260">
        <v>0</v>
      </c>
      <c r="AA244" s="260">
        <v>0</v>
      </c>
      <c r="AB244" s="260">
        <v>0</v>
      </c>
      <c r="AC244" s="260">
        <v>2</v>
      </c>
      <c r="AD244" s="260">
        <v>1</v>
      </c>
      <c r="AE244" s="260">
        <v>0</v>
      </c>
      <c r="AF244" s="260">
        <v>2</v>
      </c>
      <c r="AG244" s="260">
        <v>0</v>
      </c>
      <c r="AH244" s="260">
        <v>0</v>
      </c>
      <c r="AI244" s="260">
        <v>2</v>
      </c>
      <c r="AJ244" s="260">
        <v>0</v>
      </c>
      <c r="AK244" s="260">
        <v>2</v>
      </c>
      <c r="AL244" s="260">
        <v>1</v>
      </c>
      <c r="AM244" s="260">
        <v>0</v>
      </c>
      <c r="AN244" s="260">
        <v>0</v>
      </c>
      <c r="AO244" s="260">
        <v>0</v>
      </c>
      <c r="AP244" s="260">
        <v>0</v>
      </c>
      <c r="AQ244" s="260">
        <v>8</v>
      </c>
      <c r="AR244" s="260">
        <v>3</v>
      </c>
      <c r="AS244" s="260">
        <v>15</v>
      </c>
      <c r="AT244" s="260">
        <v>11</v>
      </c>
      <c r="AU244" s="260">
        <v>3</v>
      </c>
      <c r="AV244" s="260">
        <v>11</v>
      </c>
      <c r="AW244" s="260">
        <v>21</v>
      </c>
      <c r="AX244" s="260">
        <v>0</v>
      </c>
      <c r="AY244" s="260">
        <v>0</v>
      </c>
      <c r="AZ244" s="260">
        <v>1</v>
      </c>
      <c r="BA244" s="260">
        <v>2</v>
      </c>
      <c r="BB244" s="260">
        <v>0</v>
      </c>
      <c r="BC244" s="260">
        <v>5</v>
      </c>
      <c r="BD244" s="260">
        <v>0</v>
      </c>
      <c r="BE244" s="260">
        <v>0</v>
      </c>
      <c r="BF244" s="260">
        <v>0</v>
      </c>
      <c r="BG244" s="260">
        <v>0</v>
      </c>
      <c r="BH244" s="260">
        <v>0</v>
      </c>
      <c r="BI244" s="260">
        <v>0</v>
      </c>
      <c r="BJ244" s="260">
        <v>1</v>
      </c>
      <c r="BK244" s="260">
        <v>0</v>
      </c>
      <c r="BL244" s="260">
        <v>1</v>
      </c>
      <c r="BM244" s="260">
        <v>1</v>
      </c>
      <c r="BN244" s="260">
        <v>1</v>
      </c>
      <c r="BO244" s="260">
        <v>0</v>
      </c>
      <c r="BP244" s="260">
        <v>3</v>
      </c>
      <c r="BQ244" s="260">
        <v>0</v>
      </c>
      <c r="BR244" s="260">
        <v>0</v>
      </c>
      <c r="BS244" s="260">
        <v>3</v>
      </c>
      <c r="BT244" s="260">
        <v>1</v>
      </c>
      <c r="BU244" s="260">
        <v>0</v>
      </c>
      <c r="BV244" s="260">
        <v>0</v>
      </c>
      <c r="BW244" s="260">
        <v>0</v>
      </c>
      <c r="BX244" s="260">
        <v>0</v>
      </c>
      <c r="BY244" s="260">
        <v>0</v>
      </c>
      <c r="BZ244" s="260">
        <v>0</v>
      </c>
      <c r="CA244" s="260">
        <v>5</v>
      </c>
      <c r="CB244" s="260">
        <v>1</v>
      </c>
      <c r="CC244" s="260">
        <v>3</v>
      </c>
      <c r="CD244" s="260">
        <v>1</v>
      </c>
      <c r="CE244" s="260">
        <v>1</v>
      </c>
      <c r="CF244" s="260">
        <v>0</v>
      </c>
      <c r="CG244" s="260">
        <v>0</v>
      </c>
      <c r="CH244" s="260">
        <v>0</v>
      </c>
      <c r="CI244" s="260">
        <v>2</v>
      </c>
      <c r="CJ244" s="260">
        <v>7</v>
      </c>
      <c r="CK244" s="260">
        <v>0</v>
      </c>
      <c r="CL244" s="260">
        <v>11</v>
      </c>
      <c r="CM244" s="260">
        <v>26</v>
      </c>
      <c r="CN244" s="260">
        <v>0</v>
      </c>
      <c r="CO244" s="260">
        <v>0</v>
      </c>
    </row>
    <row r="245" spans="1:93" ht="33.75" customHeight="1">
      <c r="A245" s="257" t="s">
        <v>276</v>
      </c>
      <c r="B245" s="257" t="s">
        <v>274</v>
      </c>
      <c r="C245" s="257" t="s">
        <v>275</v>
      </c>
      <c r="D245" s="258">
        <v>640</v>
      </c>
      <c r="E245" s="258">
        <v>5</v>
      </c>
      <c r="F245" s="258">
        <v>53</v>
      </c>
      <c r="G245" s="258">
        <v>15</v>
      </c>
      <c r="H245" s="258">
        <v>0</v>
      </c>
      <c r="I245" s="258">
        <v>0</v>
      </c>
      <c r="J245" s="258">
        <v>0</v>
      </c>
      <c r="K245" s="258">
        <v>0</v>
      </c>
      <c r="L245" s="259">
        <v>2</v>
      </c>
      <c r="M245" s="259" t="s">
        <v>529</v>
      </c>
      <c r="N245" s="259">
        <v>5</v>
      </c>
      <c r="O245" s="259" t="s">
        <v>529</v>
      </c>
      <c r="P245" s="259">
        <v>0</v>
      </c>
      <c r="Q245" s="259">
        <v>1</v>
      </c>
      <c r="R245" s="259">
        <v>0</v>
      </c>
      <c r="S245" s="259">
        <v>0</v>
      </c>
      <c r="T245" s="259">
        <v>18</v>
      </c>
      <c r="U245" s="259">
        <v>0</v>
      </c>
      <c r="V245" s="259">
        <v>0</v>
      </c>
      <c r="W245" s="259">
        <v>0</v>
      </c>
      <c r="X245" s="259">
        <v>0</v>
      </c>
      <c r="Y245" s="259">
        <v>0</v>
      </c>
      <c r="Z245" s="259">
        <v>1</v>
      </c>
      <c r="AA245" s="259">
        <v>4</v>
      </c>
      <c r="AB245" s="259">
        <v>0</v>
      </c>
      <c r="AC245" s="259">
        <v>11</v>
      </c>
      <c r="AD245" s="259">
        <v>0</v>
      </c>
      <c r="AE245" s="259">
        <v>1</v>
      </c>
      <c r="AF245" s="259">
        <v>2</v>
      </c>
      <c r="AG245" s="259">
        <v>2</v>
      </c>
      <c r="AH245" s="259">
        <v>1</v>
      </c>
      <c r="AI245" s="259">
        <v>3</v>
      </c>
      <c r="AJ245" s="259">
        <v>1</v>
      </c>
      <c r="AK245" s="259">
        <v>4</v>
      </c>
      <c r="AL245" s="259">
        <v>4</v>
      </c>
      <c r="AM245" s="259">
        <v>1</v>
      </c>
      <c r="AN245" s="259">
        <v>1</v>
      </c>
      <c r="AO245" s="259">
        <v>6</v>
      </c>
      <c r="AP245" s="259">
        <v>0</v>
      </c>
      <c r="AQ245" s="259">
        <v>31</v>
      </c>
      <c r="AR245" s="259">
        <v>13</v>
      </c>
      <c r="AS245" s="259">
        <v>15</v>
      </c>
      <c r="AT245" s="259">
        <v>18</v>
      </c>
      <c r="AU245" s="259">
        <v>8</v>
      </c>
      <c r="AV245" s="259">
        <v>72</v>
      </c>
      <c r="AW245" s="259">
        <v>33</v>
      </c>
      <c r="AX245" s="259">
        <v>0</v>
      </c>
      <c r="AY245" s="259">
        <v>0</v>
      </c>
      <c r="AZ245" s="259">
        <v>4</v>
      </c>
      <c r="BA245" s="259">
        <v>2</v>
      </c>
      <c r="BB245" s="259">
        <v>2</v>
      </c>
      <c r="BC245" s="259">
        <v>31</v>
      </c>
      <c r="BD245" s="259">
        <v>2</v>
      </c>
      <c r="BE245" s="259">
        <v>0</v>
      </c>
      <c r="BF245" s="259">
        <v>0</v>
      </c>
      <c r="BG245" s="259">
        <v>0</v>
      </c>
      <c r="BH245" s="259">
        <v>5</v>
      </c>
      <c r="BI245" s="259">
        <v>0</v>
      </c>
      <c r="BJ245" s="259">
        <v>1</v>
      </c>
      <c r="BK245" s="259">
        <v>5</v>
      </c>
      <c r="BL245" s="259">
        <v>2</v>
      </c>
      <c r="BM245" s="259">
        <v>12</v>
      </c>
      <c r="BN245" s="259">
        <v>3</v>
      </c>
      <c r="BO245" s="259">
        <v>1</v>
      </c>
      <c r="BP245" s="259">
        <v>18</v>
      </c>
      <c r="BQ245" s="259">
        <v>3</v>
      </c>
      <c r="BR245" s="259">
        <v>2</v>
      </c>
      <c r="BS245" s="259">
        <v>2</v>
      </c>
      <c r="BT245" s="259">
        <v>1</v>
      </c>
      <c r="BU245" s="259">
        <v>1</v>
      </c>
      <c r="BV245" s="259">
        <v>0</v>
      </c>
      <c r="BW245" s="259">
        <v>0</v>
      </c>
      <c r="BX245" s="259">
        <v>0</v>
      </c>
      <c r="BY245" s="259">
        <v>3</v>
      </c>
      <c r="BZ245" s="259">
        <v>3</v>
      </c>
      <c r="CA245" s="259">
        <v>19</v>
      </c>
      <c r="CB245" s="259">
        <v>11</v>
      </c>
      <c r="CC245" s="259">
        <v>24</v>
      </c>
      <c r="CD245" s="259">
        <v>9</v>
      </c>
      <c r="CE245" s="259">
        <v>4</v>
      </c>
      <c r="CF245" s="259">
        <v>1</v>
      </c>
      <c r="CG245" s="259">
        <v>0</v>
      </c>
      <c r="CH245" s="259">
        <v>0</v>
      </c>
      <c r="CI245" s="259">
        <v>15</v>
      </c>
      <c r="CJ245" s="259">
        <v>15</v>
      </c>
      <c r="CK245" s="259">
        <v>3</v>
      </c>
      <c r="CL245" s="259">
        <v>48</v>
      </c>
      <c r="CM245" s="259">
        <v>48</v>
      </c>
      <c r="CN245" s="259">
        <v>9</v>
      </c>
      <c r="CO245" s="259">
        <v>0</v>
      </c>
    </row>
    <row r="246" spans="1:93" ht="33.75" customHeight="1">
      <c r="A246" s="255" t="s">
        <v>277</v>
      </c>
      <c r="B246" s="255" t="s">
        <v>274</v>
      </c>
      <c r="C246" s="255" t="s">
        <v>275</v>
      </c>
      <c r="D246" s="256">
        <v>549</v>
      </c>
      <c r="E246" s="256">
        <v>15</v>
      </c>
      <c r="F246" s="256">
        <v>68</v>
      </c>
      <c r="G246" s="256">
        <v>20</v>
      </c>
      <c r="H246" s="256">
        <v>0</v>
      </c>
      <c r="I246" s="256">
        <v>0</v>
      </c>
      <c r="J246" s="256">
        <v>0</v>
      </c>
      <c r="K246" s="256">
        <v>0</v>
      </c>
      <c r="L246" s="260">
        <v>8</v>
      </c>
      <c r="M246" s="260" t="s">
        <v>529</v>
      </c>
      <c r="N246" s="260">
        <v>7</v>
      </c>
      <c r="O246" s="260" t="s">
        <v>529</v>
      </c>
      <c r="P246" s="260">
        <v>0</v>
      </c>
      <c r="Q246" s="260">
        <v>3</v>
      </c>
      <c r="R246" s="260">
        <v>0</v>
      </c>
      <c r="S246" s="260">
        <v>0</v>
      </c>
      <c r="T246" s="260">
        <v>7</v>
      </c>
      <c r="U246" s="260">
        <v>0</v>
      </c>
      <c r="V246" s="260">
        <v>0</v>
      </c>
      <c r="W246" s="260">
        <v>0</v>
      </c>
      <c r="X246" s="260">
        <v>0</v>
      </c>
      <c r="Y246" s="260">
        <v>0</v>
      </c>
      <c r="Z246" s="260">
        <v>0</v>
      </c>
      <c r="AA246" s="260">
        <v>4</v>
      </c>
      <c r="AB246" s="260">
        <v>0</v>
      </c>
      <c r="AC246" s="260">
        <v>5</v>
      </c>
      <c r="AD246" s="260">
        <v>0</v>
      </c>
      <c r="AE246" s="260">
        <v>1</v>
      </c>
      <c r="AF246" s="260">
        <v>2</v>
      </c>
      <c r="AG246" s="260">
        <v>1</v>
      </c>
      <c r="AH246" s="260">
        <v>0</v>
      </c>
      <c r="AI246" s="260">
        <v>4</v>
      </c>
      <c r="AJ246" s="260">
        <v>2</v>
      </c>
      <c r="AK246" s="260">
        <v>1</v>
      </c>
      <c r="AL246" s="260">
        <v>3</v>
      </c>
      <c r="AM246" s="260">
        <v>2</v>
      </c>
      <c r="AN246" s="260">
        <v>0</v>
      </c>
      <c r="AO246" s="260">
        <v>0</v>
      </c>
      <c r="AP246" s="260">
        <v>0</v>
      </c>
      <c r="AQ246" s="260">
        <v>41</v>
      </c>
      <c r="AR246" s="260">
        <v>13</v>
      </c>
      <c r="AS246" s="260">
        <v>13</v>
      </c>
      <c r="AT246" s="260">
        <v>17</v>
      </c>
      <c r="AU246" s="260">
        <v>6</v>
      </c>
      <c r="AV246" s="260">
        <v>53</v>
      </c>
      <c r="AW246" s="260">
        <v>11</v>
      </c>
      <c r="AX246" s="260">
        <v>0</v>
      </c>
      <c r="AY246" s="260">
        <v>0</v>
      </c>
      <c r="AZ246" s="260">
        <v>3</v>
      </c>
      <c r="BA246" s="260">
        <v>3</v>
      </c>
      <c r="BB246" s="260">
        <v>3</v>
      </c>
      <c r="BC246" s="260">
        <v>16</v>
      </c>
      <c r="BD246" s="260">
        <v>1</v>
      </c>
      <c r="BE246" s="260">
        <v>0</v>
      </c>
      <c r="BF246" s="260">
        <v>0</v>
      </c>
      <c r="BG246" s="260">
        <v>0</v>
      </c>
      <c r="BH246" s="260">
        <v>4</v>
      </c>
      <c r="BI246" s="260">
        <v>0</v>
      </c>
      <c r="BJ246" s="260">
        <v>1</v>
      </c>
      <c r="BK246" s="260">
        <v>1</v>
      </c>
      <c r="BL246" s="260">
        <v>0</v>
      </c>
      <c r="BM246" s="260">
        <v>7</v>
      </c>
      <c r="BN246" s="260">
        <v>2</v>
      </c>
      <c r="BO246" s="260">
        <v>1</v>
      </c>
      <c r="BP246" s="260">
        <v>18</v>
      </c>
      <c r="BQ246" s="260">
        <v>1</v>
      </c>
      <c r="BR246" s="260">
        <v>4</v>
      </c>
      <c r="BS246" s="260">
        <v>4</v>
      </c>
      <c r="BT246" s="260">
        <v>0</v>
      </c>
      <c r="BU246" s="260">
        <v>2</v>
      </c>
      <c r="BV246" s="260">
        <v>0</v>
      </c>
      <c r="BW246" s="260">
        <v>0</v>
      </c>
      <c r="BX246" s="260">
        <v>0</v>
      </c>
      <c r="BY246" s="260">
        <v>5</v>
      </c>
      <c r="BZ246" s="260">
        <v>2</v>
      </c>
      <c r="CA246" s="260">
        <v>6</v>
      </c>
      <c r="CB246" s="260">
        <v>9</v>
      </c>
      <c r="CC246" s="260">
        <v>17</v>
      </c>
      <c r="CD246" s="260">
        <v>6</v>
      </c>
      <c r="CE246" s="260">
        <v>2</v>
      </c>
      <c r="CF246" s="260">
        <v>0</v>
      </c>
      <c r="CG246" s="260">
        <v>0</v>
      </c>
      <c r="CH246" s="260">
        <v>0</v>
      </c>
      <c r="CI246" s="260">
        <v>9</v>
      </c>
      <c r="CJ246" s="260">
        <v>17</v>
      </c>
      <c r="CK246" s="260">
        <v>0</v>
      </c>
      <c r="CL246" s="260">
        <v>21</v>
      </c>
      <c r="CM246" s="260">
        <v>70</v>
      </c>
      <c r="CN246" s="260">
        <v>7</v>
      </c>
      <c r="CO246" s="260">
        <v>0</v>
      </c>
    </row>
    <row r="247" spans="1:93" ht="33.75" customHeight="1">
      <c r="A247" s="257" t="s">
        <v>278</v>
      </c>
      <c r="B247" s="257" t="s">
        <v>274</v>
      </c>
      <c r="C247" s="257" t="s">
        <v>275</v>
      </c>
      <c r="D247" s="258">
        <v>104</v>
      </c>
      <c r="E247" s="258">
        <v>0</v>
      </c>
      <c r="F247" s="258">
        <v>14</v>
      </c>
      <c r="G247" s="258">
        <v>7</v>
      </c>
      <c r="H247" s="258">
        <v>1</v>
      </c>
      <c r="I247" s="258">
        <v>0</v>
      </c>
      <c r="J247" s="258">
        <v>0</v>
      </c>
      <c r="K247" s="258">
        <v>0</v>
      </c>
      <c r="L247" s="259">
        <v>0</v>
      </c>
      <c r="M247" s="259" t="s">
        <v>529</v>
      </c>
      <c r="N247" s="259">
        <v>6</v>
      </c>
      <c r="O247" s="259">
        <v>1</v>
      </c>
      <c r="P247" s="259">
        <v>0</v>
      </c>
      <c r="Q247" s="259">
        <v>0</v>
      </c>
      <c r="R247" s="259">
        <v>0</v>
      </c>
      <c r="S247" s="259">
        <v>0</v>
      </c>
      <c r="T247" s="259">
        <v>0</v>
      </c>
      <c r="U247" s="259">
        <v>0</v>
      </c>
      <c r="V247" s="259">
        <v>0</v>
      </c>
      <c r="W247" s="259">
        <v>0</v>
      </c>
      <c r="X247" s="259">
        <v>0</v>
      </c>
      <c r="Y247" s="259">
        <v>0</v>
      </c>
      <c r="Z247" s="259">
        <v>0</v>
      </c>
      <c r="AA247" s="259">
        <v>0</v>
      </c>
      <c r="AB247" s="259">
        <v>0</v>
      </c>
      <c r="AC247" s="259">
        <v>0</v>
      </c>
      <c r="AD247" s="259">
        <v>0</v>
      </c>
      <c r="AE247" s="259">
        <v>0</v>
      </c>
      <c r="AF247" s="259">
        <v>0</v>
      </c>
      <c r="AG247" s="259">
        <v>0</v>
      </c>
      <c r="AH247" s="259">
        <v>0</v>
      </c>
      <c r="AI247" s="259">
        <v>1</v>
      </c>
      <c r="AJ247" s="259">
        <v>0</v>
      </c>
      <c r="AK247" s="259">
        <v>1</v>
      </c>
      <c r="AL247" s="259">
        <v>1</v>
      </c>
      <c r="AM247" s="259">
        <v>0</v>
      </c>
      <c r="AN247" s="259">
        <v>0</v>
      </c>
      <c r="AO247" s="259">
        <v>0</v>
      </c>
      <c r="AP247" s="259">
        <v>0</v>
      </c>
      <c r="AQ247" s="259">
        <v>2</v>
      </c>
      <c r="AR247" s="259">
        <v>1</v>
      </c>
      <c r="AS247" s="259">
        <v>2</v>
      </c>
      <c r="AT247" s="259">
        <v>2</v>
      </c>
      <c r="AU247" s="259">
        <v>2</v>
      </c>
      <c r="AV247" s="259">
        <v>6</v>
      </c>
      <c r="AW247" s="259">
        <v>3</v>
      </c>
      <c r="AX247" s="259">
        <v>0</v>
      </c>
      <c r="AY247" s="259">
        <v>0</v>
      </c>
      <c r="AZ247" s="259">
        <v>1</v>
      </c>
      <c r="BA247" s="259">
        <v>1</v>
      </c>
      <c r="BB247" s="259">
        <v>2</v>
      </c>
      <c r="BC247" s="259">
        <v>13</v>
      </c>
      <c r="BD247" s="259">
        <v>0</v>
      </c>
      <c r="BE247" s="259">
        <v>0</v>
      </c>
      <c r="BF247" s="259">
        <v>0</v>
      </c>
      <c r="BG247" s="259">
        <v>0</v>
      </c>
      <c r="BH247" s="259">
        <v>1</v>
      </c>
      <c r="BI247" s="259">
        <v>0</v>
      </c>
      <c r="BJ247" s="259">
        <v>2</v>
      </c>
      <c r="BK247" s="259">
        <v>0</v>
      </c>
      <c r="BL247" s="259">
        <v>0</v>
      </c>
      <c r="BM247" s="259">
        <v>0</v>
      </c>
      <c r="BN247" s="259">
        <v>0</v>
      </c>
      <c r="BO247" s="259">
        <v>0</v>
      </c>
      <c r="BP247" s="259">
        <v>4</v>
      </c>
      <c r="BQ247" s="259">
        <v>0</v>
      </c>
      <c r="BR247" s="259">
        <v>0</v>
      </c>
      <c r="BS247" s="259">
        <v>1</v>
      </c>
      <c r="BT247" s="259">
        <v>0</v>
      </c>
      <c r="BU247" s="259">
        <v>0</v>
      </c>
      <c r="BV247" s="259">
        <v>0</v>
      </c>
      <c r="BW247" s="259">
        <v>0</v>
      </c>
      <c r="BX247" s="259">
        <v>0</v>
      </c>
      <c r="BY247" s="259">
        <v>1</v>
      </c>
      <c r="BZ247" s="259">
        <v>0</v>
      </c>
      <c r="CA247" s="259">
        <v>2</v>
      </c>
      <c r="CB247" s="259">
        <v>1</v>
      </c>
      <c r="CC247" s="259">
        <v>1</v>
      </c>
      <c r="CD247" s="259">
        <v>0</v>
      </c>
      <c r="CE247" s="259">
        <v>1</v>
      </c>
      <c r="CF247" s="259">
        <v>3</v>
      </c>
      <c r="CG247" s="259">
        <v>0</v>
      </c>
      <c r="CH247" s="259">
        <v>0</v>
      </c>
      <c r="CI247" s="259">
        <v>1</v>
      </c>
      <c r="CJ247" s="259">
        <v>7</v>
      </c>
      <c r="CK247" s="259">
        <v>0</v>
      </c>
      <c r="CL247" s="259">
        <v>5</v>
      </c>
      <c r="CM247" s="259">
        <v>3</v>
      </c>
      <c r="CN247" s="259">
        <v>4</v>
      </c>
      <c r="CO247" s="259">
        <v>0</v>
      </c>
    </row>
    <row r="248" spans="1:93" ht="33.75" customHeight="1">
      <c r="A248" s="255" t="s">
        <v>279</v>
      </c>
      <c r="B248" s="255" t="s">
        <v>274</v>
      </c>
      <c r="C248" s="255" t="s">
        <v>275</v>
      </c>
      <c r="D248" s="256">
        <v>723</v>
      </c>
      <c r="E248" s="256">
        <v>2</v>
      </c>
      <c r="F248" s="256">
        <v>46</v>
      </c>
      <c r="G248" s="256">
        <v>24</v>
      </c>
      <c r="H248" s="256">
        <v>6</v>
      </c>
      <c r="I248" s="256">
        <v>0</v>
      </c>
      <c r="J248" s="256">
        <v>0</v>
      </c>
      <c r="K248" s="256">
        <v>0</v>
      </c>
      <c r="L248" s="260">
        <v>8</v>
      </c>
      <c r="M248" s="260" t="s">
        <v>529</v>
      </c>
      <c r="N248" s="260">
        <v>7</v>
      </c>
      <c r="O248" s="260" t="s">
        <v>529</v>
      </c>
      <c r="P248" s="260">
        <v>0</v>
      </c>
      <c r="Q248" s="260">
        <v>2</v>
      </c>
      <c r="R248" s="260">
        <v>0</v>
      </c>
      <c r="S248" s="260">
        <v>0</v>
      </c>
      <c r="T248" s="260">
        <v>16</v>
      </c>
      <c r="U248" s="260">
        <v>1</v>
      </c>
      <c r="V248" s="260">
        <v>1</v>
      </c>
      <c r="W248" s="260">
        <v>0</v>
      </c>
      <c r="X248" s="260">
        <v>0</v>
      </c>
      <c r="Y248" s="260">
        <v>0</v>
      </c>
      <c r="Z248" s="260">
        <v>7</v>
      </c>
      <c r="AA248" s="260">
        <v>2</v>
      </c>
      <c r="AB248" s="260">
        <v>1</v>
      </c>
      <c r="AC248" s="260">
        <v>17</v>
      </c>
      <c r="AD248" s="260">
        <v>0</v>
      </c>
      <c r="AE248" s="260">
        <v>4</v>
      </c>
      <c r="AF248" s="260">
        <v>2</v>
      </c>
      <c r="AG248" s="260">
        <v>0</v>
      </c>
      <c r="AH248" s="260">
        <v>1</v>
      </c>
      <c r="AI248" s="260">
        <v>4</v>
      </c>
      <c r="AJ248" s="260">
        <v>1</v>
      </c>
      <c r="AK248" s="260">
        <v>11</v>
      </c>
      <c r="AL248" s="260">
        <v>7</v>
      </c>
      <c r="AM248" s="260">
        <v>1</v>
      </c>
      <c r="AN248" s="260">
        <v>1</v>
      </c>
      <c r="AO248" s="260">
        <v>1</v>
      </c>
      <c r="AP248" s="260">
        <v>0</v>
      </c>
      <c r="AQ248" s="260">
        <v>64</v>
      </c>
      <c r="AR248" s="260">
        <v>16</v>
      </c>
      <c r="AS248" s="260">
        <v>26</v>
      </c>
      <c r="AT248" s="260">
        <v>25</v>
      </c>
      <c r="AU248" s="260">
        <v>4</v>
      </c>
      <c r="AV248" s="260">
        <v>62</v>
      </c>
      <c r="AW248" s="260">
        <v>28</v>
      </c>
      <c r="AX248" s="260">
        <v>0</v>
      </c>
      <c r="AY248" s="260">
        <v>0</v>
      </c>
      <c r="AZ248" s="260">
        <v>4</v>
      </c>
      <c r="BA248" s="260">
        <v>4</v>
      </c>
      <c r="BB248" s="260">
        <v>4</v>
      </c>
      <c r="BC248" s="260">
        <v>45</v>
      </c>
      <c r="BD248" s="260">
        <v>1</v>
      </c>
      <c r="BE248" s="260">
        <v>1</v>
      </c>
      <c r="BF248" s="260">
        <v>0</v>
      </c>
      <c r="BG248" s="260">
        <v>0</v>
      </c>
      <c r="BH248" s="260">
        <v>4</v>
      </c>
      <c r="BI248" s="260">
        <v>0</v>
      </c>
      <c r="BJ248" s="260">
        <v>2</v>
      </c>
      <c r="BK248" s="260">
        <v>1</v>
      </c>
      <c r="BL248" s="260">
        <v>0</v>
      </c>
      <c r="BM248" s="260">
        <v>13</v>
      </c>
      <c r="BN248" s="260">
        <v>3</v>
      </c>
      <c r="BO248" s="260">
        <v>1</v>
      </c>
      <c r="BP248" s="260">
        <v>16</v>
      </c>
      <c r="BQ248" s="260">
        <v>2</v>
      </c>
      <c r="BR248" s="260">
        <v>2</v>
      </c>
      <c r="BS248" s="260">
        <v>7</v>
      </c>
      <c r="BT248" s="260">
        <v>1</v>
      </c>
      <c r="BU248" s="260">
        <v>0</v>
      </c>
      <c r="BV248" s="260">
        <v>2</v>
      </c>
      <c r="BW248" s="260">
        <v>2</v>
      </c>
      <c r="BX248" s="260">
        <v>0</v>
      </c>
      <c r="BY248" s="260">
        <v>11</v>
      </c>
      <c r="BZ248" s="260">
        <v>2</v>
      </c>
      <c r="CA248" s="260">
        <v>4</v>
      </c>
      <c r="CB248" s="260">
        <v>5</v>
      </c>
      <c r="CC248" s="260">
        <v>21</v>
      </c>
      <c r="CD248" s="260">
        <v>5</v>
      </c>
      <c r="CE248" s="260">
        <v>10</v>
      </c>
      <c r="CF248" s="260">
        <v>1</v>
      </c>
      <c r="CG248" s="260">
        <v>0</v>
      </c>
      <c r="CH248" s="260">
        <v>0</v>
      </c>
      <c r="CI248" s="260">
        <v>15</v>
      </c>
      <c r="CJ248" s="260">
        <v>15</v>
      </c>
      <c r="CK248" s="260">
        <v>3</v>
      </c>
      <c r="CL248" s="260">
        <v>27</v>
      </c>
      <c r="CM248" s="260">
        <v>77</v>
      </c>
      <c r="CN248" s="260">
        <v>14</v>
      </c>
      <c r="CO248" s="260">
        <v>0</v>
      </c>
    </row>
    <row r="249" spans="1:93" ht="33.75" customHeight="1">
      <c r="A249" s="257" t="s">
        <v>280</v>
      </c>
      <c r="B249" s="257" t="s">
        <v>274</v>
      </c>
      <c r="C249" s="257" t="s">
        <v>275</v>
      </c>
      <c r="D249" s="258">
        <v>1446</v>
      </c>
      <c r="E249" s="258">
        <v>20</v>
      </c>
      <c r="F249" s="258">
        <v>292</v>
      </c>
      <c r="G249" s="258">
        <v>21</v>
      </c>
      <c r="H249" s="258">
        <v>5</v>
      </c>
      <c r="I249" s="258">
        <v>0</v>
      </c>
      <c r="J249" s="258">
        <v>0</v>
      </c>
      <c r="K249" s="258">
        <v>1</v>
      </c>
      <c r="L249" s="259">
        <v>3</v>
      </c>
      <c r="M249" s="259">
        <v>1</v>
      </c>
      <c r="N249" s="259">
        <v>27</v>
      </c>
      <c r="O249" s="259" t="s">
        <v>529</v>
      </c>
      <c r="P249" s="259">
        <v>0</v>
      </c>
      <c r="Q249" s="259">
        <v>10</v>
      </c>
      <c r="R249" s="259">
        <v>10</v>
      </c>
      <c r="S249" s="259">
        <v>2</v>
      </c>
      <c r="T249" s="259">
        <v>23</v>
      </c>
      <c r="U249" s="259">
        <v>0</v>
      </c>
      <c r="V249" s="259">
        <v>1</v>
      </c>
      <c r="W249" s="259">
        <v>0</v>
      </c>
      <c r="X249" s="259">
        <v>1</v>
      </c>
      <c r="Y249" s="259">
        <v>0</v>
      </c>
      <c r="Z249" s="259">
        <v>3</v>
      </c>
      <c r="AA249" s="259">
        <v>6</v>
      </c>
      <c r="AB249" s="259">
        <v>0</v>
      </c>
      <c r="AC249" s="259">
        <v>41</v>
      </c>
      <c r="AD249" s="259">
        <v>0</v>
      </c>
      <c r="AE249" s="259">
        <v>2</v>
      </c>
      <c r="AF249" s="259">
        <v>6</v>
      </c>
      <c r="AG249" s="259">
        <v>0</v>
      </c>
      <c r="AH249" s="259">
        <v>2</v>
      </c>
      <c r="AI249" s="259">
        <v>11</v>
      </c>
      <c r="AJ249" s="259">
        <v>0</v>
      </c>
      <c r="AK249" s="259">
        <v>17</v>
      </c>
      <c r="AL249" s="259">
        <v>6</v>
      </c>
      <c r="AM249" s="259">
        <v>3</v>
      </c>
      <c r="AN249" s="259">
        <v>1</v>
      </c>
      <c r="AO249" s="259">
        <v>4</v>
      </c>
      <c r="AP249" s="259">
        <v>0</v>
      </c>
      <c r="AQ249" s="259">
        <v>62</v>
      </c>
      <c r="AR249" s="259">
        <v>17</v>
      </c>
      <c r="AS249" s="259">
        <v>30</v>
      </c>
      <c r="AT249" s="259">
        <v>39</v>
      </c>
      <c r="AU249" s="259">
        <v>22</v>
      </c>
      <c r="AV249" s="259">
        <v>97</v>
      </c>
      <c r="AW249" s="259">
        <v>62</v>
      </c>
      <c r="AX249" s="259">
        <v>0</v>
      </c>
      <c r="AY249" s="259">
        <v>0</v>
      </c>
      <c r="AZ249" s="259">
        <v>9</v>
      </c>
      <c r="BA249" s="259">
        <v>4</v>
      </c>
      <c r="BB249" s="259">
        <v>13</v>
      </c>
      <c r="BC249" s="259">
        <v>63</v>
      </c>
      <c r="BD249" s="259">
        <v>3</v>
      </c>
      <c r="BE249" s="259">
        <v>0</v>
      </c>
      <c r="BF249" s="259">
        <v>0</v>
      </c>
      <c r="BG249" s="259">
        <v>2</v>
      </c>
      <c r="BH249" s="259">
        <v>7</v>
      </c>
      <c r="BI249" s="259">
        <v>0</v>
      </c>
      <c r="BJ249" s="259">
        <v>5</v>
      </c>
      <c r="BK249" s="259">
        <v>1</v>
      </c>
      <c r="BL249" s="259">
        <v>2</v>
      </c>
      <c r="BM249" s="259">
        <v>19</v>
      </c>
      <c r="BN249" s="259">
        <v>7</v>
      </c>
      <c r="BO249" s="259">
        <v>6</v>
      </c>
      <c r="BP249" s="259">
        <v>36</v>
      </c>
      <c r="BQ249" s="259">
        <v>1</v>
      </c>
      <c r="BR249" s="259">
        <v>2</v>
      </c>
      <c r="BS249" s="259">
        <v>8</v>
      </c>
      <c r="BT249" s="259">
        <v>1</v>
      </c>
      <c r="BU249" s="259">
        <v>3</v>
      </c>
      <c r="BV249" s="259">
        <v>2</v>
      </c>
      <c r="BW249" s="259">
        <v>4</v>
      </c>
      <c r="BX249" s="259">
        <v>2</v>
      </c>
      <c r="BY249" s="259">
        <v>9</v>
      </c>
      <c r="BZ249" s="259">
        <v>2</v>
      </c>
      <c r="CA249" s="259">
        <v>14</v>
      </c>
      <c r="CB249" s="259">
        <v>5</v>
      </c>
      <c r="CC249" s="259">
        <v>27</v>
      </c>
      <c r="CD249" s="259">
        <v>1</v>
      </c>
      <c r="CE249" s="259">
        <v>12</v>
      </c>
      <c r="CF249" s="259">
        <v>0</v>
      </c>
      <c r="CG249" s="259">
        <v>0</v>
      </c>
      <c r="CH249" s="259">
        <v>0</v>
      </c>
      <c r="CI249" s="259">
        <v>55</v>
      </c>
      <c r="CJ249" s="259">
        <v>40</v>
      </c>
      <c r="CK249" s="259">
        <v>0</v>
      </c>
      <c r="CL249" s="259">
        <v>51</v>
      </c>
      <c r="CM249" s="259">
        <v>165</v>
      </c>
      <c r="CN249" s="259">
        <v>17</v>
      </c>
      <c r="CO249" s="259">
        <v>0</v>
      </c>
    </row>
    <row r="250" spans="1:93" ht="33.75" customHeight="1">
      <c r="A250" s="255" t="s">
        <v>281</v>
      </c>
      <c r="B250" s="255" t="s">
        <v>274</v>
      </c>
      <c r="C250" s="255" t="s">
        <v>275</v>
      </c>
      <c r="D250" s="256">
        <v>1214</v>
      </c>
      <c r="E250" s="256">
        <v>3</v>
      </c>
      <c r="F250" s="256">
        <v>17</v>
      </c>
      <c r="G250" s="256">
        <v>5</v>
      </c>
      <c r="H250" s="256">
        <v>0</v>
      </c>
      <c r="I250" s="256">
        <v>0</v>
      </c>
      <c r="J250" s="256">
        <v>0</v>
      </c>
      <c r="K250" s="256">
        <v>0</v>
      </c>
      <c r="L250" s="260">
        <v>4</v>
      </c>
      <c r="M250" s="260">
        <v>2</v>
      </c>
      <c r="N250" s="260">
        <v>4</v>
      </c>
      <c r="O250" s="260">
        <v>1</v>
      </c>
      <c r="P250" s="260">
        <v>0</v>
      </c>
      <c r="Q250" s="260">
        <v>7</v>
      </c>
      <c r="R250" s="260">
        <v>2</v>
      </c>
      <c r="S250" s="260">
        <v>0</v>
      </c>
      <c r="T250" s="260">
        <v>8</v>
      </c>
      <c r="U250" s="260">
        <v>1</v>
      </c>
      <c r="V250" s="260">
        <v>4</v>
      </c>
      <c r="W250" s="260">
        <v>0</v>
      </c>
      <c r="X250" s="260">
        <v>0</v>
      </c>
      <c r="Y250" s="260">
        <v>0</v>
      </c>
      <c r="Z250" s="260">
        <v>5</v>
      </c>
      <c r="AA250" s="260">
        <v>5</v>
      </c>
      <c r="AB250" s="260">
        <v>0</v>
      </c>
      <c r="AC250" s="260">
        <v>20</v>
      </c>
      <c r="AD250" s="260">
        <v>17</v>
      </c>
      <c r="AE250" s="260">
        <v>17</v>
      </c>
      <c r="AF250" s="260">
        <v>6</v>
      </c>
      <c r="AG250" s="260">
        <v>3</v>
      </c>
      <c r="AH250" s="260">
        <v>0</v>
      </c>
      <c r="AI250" s="260">
        <v>4</v>
      </c>
      <c r="AJ250" s="260">
        <v>1</v>
      </c>
      <c r="AK250" s="260">
        <v>4</v>
      </c>
      <c r="AL250" s="260">
        <v>9</v>
      </c>
      <c r="AM250" s="260">
        <v>2</v>
      </c>
      <c r="AN250" s="260">
        <v>1</v>
      </c>
      <c r="AO250" s="260">
        <v>3</v>
      </c>
      <c r="AP250" s="260">
        <v>0</v>
      </c>
      <c r="AQ250" s="260">
        <v>78</v>
      </c>
      <c r="AR250" s="260">
        <v>22</v>
      </c>
      <c r="AS250" s="260">
        <v>62</v>
      </c>
      <c r="AT250" s="260">
        <v>76</v>
      </c>
      <c r="AU250" s="260">
        <v>43</v>
      </c>
      <c r="AV250" s="260">
        <v>155</v>
      </c>
      <c r="AW250" s="260">
        <v>55</v>
      </c>
      <c r="AX250" s="260">
        <v>0</v>
      </c>
      <c r="AY250" s="260">
        <v>0</v>
      </c>
      <c r="AZ250" s="260">
        <v>4</v>
      </c>
      <c r="BA250" s="260">
        <v>2</v>
      </c>
      <c r="BB250" s="260">
        <v>7</v>
      </c>
      <c r="BC250" s="260">
        <v>63</v>
      </c>
      <c r="BD250" s="260">
        <v>4</v>
      </c>
      <c r="BE250" s="260">
        <v>1</v>
      </c>
      <c r="BF250" s="260">
        <v>0</v>
      </c>
      <c r="BG250" s="260">
        <v>1</v>
      </c>
      <c r="BH250" s="260">
        <v>26</v>
      </c>
      <c r="BI250" s="260">
        <v>2</v>
      </c>
      <c r="BJ250" s="260">
        <v>4</v>
      </c>
      <c r="BK250" s="260">
        <v>4</v>
      </c>
      <c r="BL250" s="260">
        <v>2</v>
      </c>
      <c r="BM250" s="260">
        <v>12</v>
      </c>
      <c r="BN250" s="260">
        <v>1</v>
      </c>
      <c r="BO250" s="260">
        <v>13</v>
      </c>
      <c r="BP250" s="260">
        <v>39</v>
      </c>
      <c r="BQ250" s="260">
        <v>2</v>
      </c>
      <c r="BR250" s="260">
        <v>6</v>
      </c>
      <c r="BS250" s="260">
        <v>8</v>
      </c>
      <c r="BT250" s="260">
        <v>0</v>
      </c>
      <c r="BU250" s="260">
        <v>13</v>
      </c>
      <c r="BV250" s="260">
        <v>4</v>
      </c>
      <c r="BW250" s="260">
        <v>2</v>
      </c>
      <c r="BX250" s="260">
        <v>2</v>
      </c>
      <c r="BY250" s="260">
        <v>12</v>
      </c>
      <c r="BZ250" s="260">
        <v>6</v>
      </c>
      <c r="CA250" s="260">
        <v>6</v>
      </c>
      <c r="CB250" s="260">
        <v>17</v>
      </c>
      <c r="CC250" s="260">
        <v>48</v>
      </c>
      <c r="CD250" s="260">
        <v>8</v>
      </c>
      <c r="CE250" s="260">
        <v>17</v>
      </c>
      <c r="CF250" s="260">
        <v>3</v>
      </c>
      <c r="CG250" s="260">
        <v>0</v>
      </c>
      <c r="CH250" s="260">
        <v>0</v>
      </c>
      <c r="CI250" s="260">
        <v>28</v>
      </c>
      <c r="CJ250" s="260">
        <v>15</v>
      </c>
      <c r="CK250" s="260">
        <v>5</v>
      </c>
      <c r="CL250" s="260">
        <v>55</v>
      </c>
      <c r="CM250" s="260">
        <v>105</v>
      </c>
      <c r="CN250" s="260">
        <v>21</v>
      </c>
      <c r="CO250" s="260">
        <v>0</v>
      </c>
    </row>
    <row r="251" spans="1:93" ht="33.75" customHeight="1">
      <c r="A251" s="257" t="s">
        <v>282</v>
      </c>
      <c r="B251" s="257" t="s">
        <v>274</v>
      </c>
      <c r="C251" s="257" t="s">
        <v>275</v>
      </c>
      <c r="D251" s="258">
        <v>2864</v>
      </c>
      <c r="E251" s="258">
        <v>220</v>
      </c>
      <c r="F251" s="258">
        <v>153</v>
      </c>
      <c r="G251" s="258">
        <v>78</v>
      </c>
      <c r="H251" s="258">
        <v>35</v>
      </c>
      <c r="I251" s="258">
        <v>0</v>
      </c>
      <c r="J251" s="258">
        <v>0</v>
      </c>
      <c r="K251" s="258">
        <v>0</v>
      </c>
      <c r="L251" s="259">
        <v>9</v>
      </c>
      <c r="M251" s="259" t="s">
        <v>529</v>
      </c>
      <c r="N251" s="259">
        <v>34</v>
      </c>
      <c r="O251" s="259" t="s">
        <v>529</v>
      </c>
      <c r="P251" s="259">
        <v>0</v>
      </c>
      <c r="Q251" s="259">
        <v>14</v>
      </c>
      <c r="R251" s="259">
        <v>8</v>
      </c>
      <c r="S251" s="259">
        <v>0</v>
      </c>
      <c r="T251" s="259">
        <v>43</v>
      </c>
      <c r="U251" s="259">
        <v>1</v>
      </c>
      <c r="V251" s="259">
        <v>2</v>
      </c>
      <c r="W251" s="259">
        <v>0</v>
      </c>
      <c r="X251" s="259">
        <v>0</v>
      </c>
      <c r="Y251" s="259">
        <v>0</v>
      </c>
      <c r="Z251" s="259">
        <v>5</v>
      </c>
      <c r="AA251" s="259">
        <v>11</v>
      </c>
      <c r="AB251" s="259">
        <v>0</v>
      </c>
      <c r="AC251" s="259">
        <v>19</v>
      </c>
      <c r="AD251" s="259">
        <v>2</v>
      </c>
      <c r="AE251" s="259">
        <v>3</v>
      </c>
      <c r="AF251" s="259">
        <v>3</v>
      </c>
      <c r="AG251" s="259">
        <v>0</v>
      </c>
      <c r="AH251" s="259">
        <v>1</v>
      </c>
      <c r="AI251" s="259">
        <v>13</v>
      </c>
      <c r="AJ251" s="259">
        <v>2</v>
      </c>
      <c r="AK251" s="259">
        <v>7</v>
      </c>
      <c r="AL251" s="259">
        <v>4</v>
      </c>
      <c r="AM251" s="259">
        <v>2</v>
      </c>
      <c r="AN251" s="259">
        <v>0</v>
      </c>
      <c r="AO251" s="259">
        <v>4</v>
      </c>
      <c r="AP251" s="259">
        <v>0</v>
      </c>
      <c r="AQ251" s="259">
        <v>217</v>
      </c>
      <c r="AR251" s="259">
        <v>52</v>
      </c>
      <c r="AS251" s="259">
        <v>29</v>
      </c>
      <c r="AT251" s="259">
        <v>82</v>
      </c>
      <c r="AU251" s="259">
        <v>25</v>
      </c>
      <c r="AV251" s="259">
        <v>220</v>
      </c>
      <c r="AW251" s="259">
        <v>94</v>
      </c>
      <c r="AX251" s="259">
        <v>1</v>
      </c>
      <c r="AY251" s="259">
        <v>3</v>
      </c>
      <c r="AZ251" s="259">
        <v>7</v>
      </c>
      <c r="BA251" s="259">
        <v>5</v>
      </c>
      <c r="BB251" s="259">
        <v>28</v>
      </c>
      <c r="BC251" s="259">
        <v>217</v>
      </c>
      <c r="BD251" s="259">
        <v>12</v>
      </c>
      <c r="BE251" s="259">
        <v>1</v>
      </c>
      <c r="BF251" s="259">
        <v>0</v>
      </c>
      <c r="BG251" s="259">
        <v>1</v>
      </c>
      <c r="BH251" s="259">
        <v>17</v>
      </c>
      <c r="BI251" s="259">
        <v>1</v>
      </c>
      <c r="BJ251" s="259">
        <v>3</v>
      </c>
      <c r="BK251" s="259">
        <v>6</v>
      </c>
      <c r="BL251" s="259">
        <v>3</v>
      </c>
      <c r="BM251" s="259">
        <v>59</v>
      </c>
      <c r="BN251" s="259">
        <v>15</v>
      </c>
      <c r="BO251" s="259">
        <v>3</v>
      </c>
      <c r="BP251" s="259">
        <v>76</v>
      </c>
      <c r="BQ251" s="259">
        <v>2</v>
      </c>
      <c r="BR251" s="259">
        <v>4</v>
      </c>
      <c r="BS251" s="259">
        <v>4</v>
      </c>
      <c r="BT251" s="259">
        <v>3</v>
      </c>
      <c r="BU251" s="259">
        <v>8</v>
      </c>
      <c r="BV251" s="259">
        <v>3</v>
      </c>
      <c r="BW251" s="259">
        <v>23</v>
      </c>
      <c r="BX251" s="259">
        <v>3</v>
      </c>
      <c r="BY251" s="259">
        <v>27</v>
      </c>
      <c r="BZ251" s="259">
        <v>4</v>
      </c>
      <c r="CA251" s="259">
        <v>22</v>
      </c>
      <c r="CB251" s="259">
        <v>15</v>
      </c>
      <c r="CC251" s="259">
        <v>57</v>
      </c>
      <c r="CD251" s="259">
        <v>6</v>
      </c>
      <c r="CE251" s="259">
        <v>13</v>
      </c>
      <c r="CF251" s="259">
        <v>2</v>
      </c>
      <c r="CG251" s="259">
        <v>0</v>
      </c>
      <c r="CH251" s="259">
        <v>0</v>
      </c>
      <c r="CI251" s="259">
        <v>84</v>
      </c>
      <c r="CJ251" s="259">
        <v>72</v>
      </c>
      <c r="CK251" s="259">
        <v>2</v>
      </c>
      <c r="CL251" s="259">
        <v>261</v>
      </c>
      <c r="CM251" s="259">
        <v>350</v>
      </c>
      <c r="CN251" s="259">
        <v>49</v>
      </c>
      <c r="CO251" s="259">
        <v>0</v>
      </c>
    </row>
    <row r="252" spans="1:93" ht="33.75" customHeight="1">
      <c r="A252" s="255" t="s">
        <v>283</v>
      </c>
      <c r="B252" s="255" t="s">
        <v>274</v>
      </c>
      <c r="C252" s="255" t="s">
        <v>275</v>
      </c>
      <c r="D252" s="256">
        <v>321</v>
      </c>
      <c r="E252" s="256">
        <v>5</v>
      </c>
      <c r="F252" s="256">
        <v>57</v>
      </c>
      <c r="G252" s="256">
        <v>24</v>
      </c>
      <c r="H252" s="256">
        <v>0</v>
      </c>
      <c r="I252" s="256">
        <v>0</v>
      </c>
      <c r="J252" s="256">
        <v>0</v>
      </c>
      <c r="K252" s="256">
        <v>0</v>
      </c>
      <c r="L252" s="260">
        <v>14</v>
      </c>
      <c r="M252" s="260" t="s">
        <v>529</v>
      </c>
      <c r="N252" s="260">
        <v>2</v>
      </c>
      <c r="O252" s="260" t="s">
        <v>529</v>
      </c>
      <c r="P252" s="260">
        <v>0</v>
      </c>
      <c r="Q252" s="260">
        <v>0</v>
      </c>
      <c r="R252" s="260">
        <v>2</v>
      </c>
      <c r="S252" s="260">
        <v>0</v>
      </c>
      <c r="T252" s="260">
        <v>4</v>
      </c>
      <c r="U252" s="260">
        <v>0</v>
      </c>
      <c r="V252" s="260">
        <v>0</v>
      </c>
      <c r="W252" s="260">
        <v>0</v>
      </c>
      <c r="X252" s="260">
        <v>0</v>
      </c>
      <c r="Y252" s="260">
        <v>0</v>
      </c>
      <c r="Z252" s="260">
        <v>0</v>
      </c>
      <c r="AA252" s="260">
        <v>1</v>
      </c>
      <c r="AB252" s="260">
        <v>0</v>
      </c>
      <c r="AC252" s="260">
        <v>2</v>
      </c>
      <c r="AD252" s="260">
        <v>0</v>
      </c>
      <c r="AE252" s="260">
        <v>0</v>
      </c>
      <c r="AF252" s="260">
        <v>1</v>
      </c>
      <c r="AG252" s="260">
        <v>0</v>
      </c>
      <c r="AH252" s="260">
        <v>0</v>
      </c>
      <c r="AI252" s="260">
        <v>2</v>
      </c>
      <c r="AJ252" s="260">
        <v>0</v>
      </c>
      <c r="AK252" s="260">
        <v>3</v>
      </c>
      <c r="AL252" s="260">
        <v>1</v>
      </c>
      <c r="AM252" s="260">
        <v>1</v>
      </c>
      <c r="AN252" s="260">
        <v>0</v>
      </c>
      <c r="AO252" s="260">
        <v>1</v>
      </c>
      <c r="AP252" s="260">
        <v>0</v>
      </c>
      <c r="AQ252" s="260">
        <v>6</v>
      </c>
      <c r="AR252" s="260">
        <v>16</v>
      </c>
      <c r="AS252" s="260">
        <v>3</v>
      </c>
      <c r="AT252" s="260">
        <v>7</v>
      </c>
      <c r="AU252" s="260">
        <v>5</v>
      </c>
      <c r="AV252" s="260">
        <v>20</v>
      </c>
      <c r="AW252" s="260">
        <v>13</v>
      </c>
      <c r="AX252" s="260">
        <v>0</v>
      </c>
      <c r="AY252" s="260">
        <v>0</v>
      </c>
      <c r="AZ252" s="260">
        <v>2</v>
      </c>
      <c r="BA252" s="260">
        <v>2</v>
      </c>
      <c r="BB252" s="260">
        <v>2</v>
      </c>
      <c r="BC252" s="260">
        <v>18</v>
      </c>
      <c r="BD252" s="260">
        <v>1</v>
      </c>
      <c r="BE252" s="260">
        <v>0</v>
      </c>
      <c r="BF252" s="260">
        <v>0</v>
      </c>
      <c r="BG252" s="260">
        <v>0</v>
      </c>
      <c r="BH252" s="260">
        <v>0</v>
      </c>
      <c r="BI252" s="260">
        <v>0</v>
      </c>
      <c r="BJ252" s="260">
        <v>0</v>
      </c>
      <c r="BK252" s="260">
        <v>1</v>
      </c>
      <c r="BL252" s="260">
        <v>1</v>
      </c>
      <c r="BM252" s="260">
        <v>5</v>
      </c>
      <c r="BN252" s="260">
        <v>1</v>
      </c>
      <c r="BO252" s="260">
        <v>1</v>
      </c>
      <c r="BP252" s="260">
        <v>5</v>
      </c>
      <c r="BQ252" s="260">
        <v>0</v>
      </c>
      <c r="BR252" s="260">
        <v>0</v>
      </c>
      <c r="BS252" s="260">
        <v>1</v>
      </c>
      <c r="BT252" s="260">
        <v>0</v>
      </c>
      <c r="BU252" s="260">
        <v>1</v>
      </c>
      <c r="BV252" s="260">
        <v>2</v>
      </c>
      <c r="BW252" s="260">
        <v>0</v>
      </c>
      <c r="BX252" s="260">
        <v>0</v>
      </c>
      <c r="BY252" s="260">
        <v>1</v>
      </c>
      <c r="BZ252" s="260">
        <v>0</v>
      </c>
      <c r="CA252" s="260">
        <v>1</v>
      </c>
      <c r="CB252" s="260">
        <v>1</v>
      </c>
      <c r="CC252" s="260">
        <v>14</v>
      </c>
      <c r="CD252" s="260">
        <v>2</v>
      </c>
      <c r="CE252" s="260">
        <v>2</v>
      </c>
      <c r="CF252" s="260">
        <v>3</v>
      </c>
      <c r="CG252" s="260">
        <v>0</v>
      </c>
      <c r="CH252" s="260">
        <v>0</v>
      </c>
      <c r="CI252" s="260">
        <v>4</v>
      </c>
      <c r="CJ252" s="260">
        <v>14</v>
      </c>
      <c r="CK252" s="260">
        <v>0</v>
      </c>
      <c r="CL252" s="260">
        <v>22</v>
      </c>
      <c r="CM252" s="260">
        <v>23</v>
      </c>
      <c r="CN252" s="260">
        <v>1</v>
      </c>
      <c r="CO252" s="260">
        <v>0</v>
      </c>
    </row>
    <row r="253" spans="1:93" ht="33.75" customHeight="1">
      <c r="A253" s="257" t="s">
        <v>284</v>
      </c>
      <c r="B253" s="257" t="s">
        <v>274</v>
      </c>
      <c r="C253" s="257" t="s">
        <v>275</v>
      </c>
      <c r="D253" s="258">
        <v>641</v>
      </c>
      <c r="E253" s="258">
        <v>1</v>
      </c>
      <c r="F253" s="258">
        <v>58</v>
      </c>
      <c r="G253" s="258">
        <v>7</v>
      </c>
      <c r="H253" s="258">
        <v>1</v>
      </c>
      <c r="I253" s="258">
        <v>0</v>
      </c>
      <c r="J253" s="258">
        <v>0</v>
      </c>
      <c r="K253" s="258">
        <v>0</v>
      </c>
      <c r="L253" s="259">
        <v>8</v>
      </c>
      <c r="M253" s="259" t="s">
        <v>529</v>
      </c>
      <c r="N253" s="259">
        <v>15</v>
      </c>
      <c r="O253" s="259" t="s">
        <v>529</v>
      </c>
      <c r="P253" s="259">
        <v>0</v>
      </c>
      <c r="Q253" s="259">
        <v>0</v>
      </c>
      <c r="R253" s="259">
        <v>4</v>
      </c>
      <c r="S253" s="259">
        <v>0</v>
      </c>
      <c r="T253" s="259">
        <v>10</v>
      </c>
      <c r="U253" s="259">
        <v>0</v>
      </c>
      <c r="V253" s="259">
        <v>1</v>
      </c>
      <c r="W253" s="259">
        <v>2</v>
      </c>
      <c r="X253" s="259">
        <v>1</v>
      </c>
      <c r="Y253" s="259">
        <v>0</v>
      </c>
      <c r="Z253" s="259">
        <v>1</v>
      </c>
      <c r="AA253" s="259">
        <v>3</v>
      </c>
      <c r="AB253" s="259">
        <v>0</v>
      </c>
      <c r="AC253" s="259">
        <v>10</v>
      </c>
      <c r="AD253" s="259">
        <v>2</v>
      </c>
      <c r="AE253" s="259">
        <v>2</v>
      </c>
      <c r="AF253" s="259">
        <v>4</v>
      </c>
      <c r="AG253" s="259">
        <v>0</v>
      </c>
      <c r="AH253" s="259">
        <v>1</v>
      </c>
      <c r="AI253" s="259">
        <v>2</v>
      </c>
      <c r="AJ253" s="259">
        <v>3</v>
      </c>
      <c r="AK253" s="259">
        <v>3</v>
      </c>
      <c r="AL253" s="259">
        <v>4</v>
      </c>
      <c r="AM253" s="259">
        <v>2</v>
      </c>
      <c r="AN253" s="259">
        <v>1</v>
      </c>
      <c r="AO253" s="259">
        <v>3</v>
      </c>
      <c r="AP253" s="259">
        <v>0</v>
      </c>
      <c r="AQ253" s="259">
        <v>47</v>
      </c>
      <c r="AR253" s="259">
        <v>16</v>
      </c>
      <c r="AS253" s="259">
        <v>24</v>
      </c>
      <c r="AT253" s="259">
        <v>27</v>
      </c>
      <c r="AU253" s="259">
        <v>10</v>
      </c>
      <c r="AV253" s="259">
        <v>54</v>
      </c>
      <c r="AW253" s="259">
        <v>18</v>
      </c>
      <c r="AX253" s="259">
        <v>0</v>
      </c>
      <c r="AY253" s="259">
        <v>0</v>
      </c>
      <c r="AZ253" s="259">
        <v>1</v>
      </c>
      <c r="BA253" s="259">
        <v>2</v>
      </c>
      <c r="BB253" s="259">
        <v>1</v>
      </c>
      <c r="BC253" s="259">
        <v>24</v>
      </c>
      <c r="BD253" s="259">
        <v>4</v>
      </c>
      <c r="BE253" s="259">
        <v>0</v>
      </c>
      <c r="BF253" s="259">
        <v>0</v>
      </c>
      <c r="BG253" s="259">
        <v>0</v>
      </c>
      <c r="BH253" s="259">
        <v>4</v>
      </c>
      <c r="BI253" s="259">
        <v>0</v>
      </c>
      <c r="BJ253" s="259">
        <v>1</v>
      </c>
      <c r="BK253" s="259">
        <v>0</v>
      </c>
      <c r="BL253" s="259">
        <v>1</v>
      </c>
      <c r="BM253" s="259">
        <v>5</v>
      </c>
      <c r="BN253" s="259">
        <v>3</v>
      </c>
      <c r="BO253" s="259">
        <v>1</v>
      </c>
      <c r="BP253" s="259">
        <v>15</v>
      </c>
      <c r="BQ253" s="259">
        <v>1</v>
      </c>
      <c r="BR253" s="259">
        <v>0</v>
      </c>
      <c r="BS253" s="259">
        <v>5</v>
      </c>
      <c r="BT253" s="259">
        <v>0</v>
      </c>
      <c r="BU253" s="259">
        <v>1</v>
      </c>
      <c r="BV253" s="259">
        <v>0</v>
      </c>
      <c r="BW253" s="259">
        <v>2</v>
      </c>
      <c r="BX253" s="259">
        <v>0</v>
      </c>
      <c r="BY253" s="259">
        <v>10</v>
      </c>
      <c r="BZ253" s="259">
        <v>1</v>
      </c>
      <c r="CA253" s="259">
        <v>8</v>
      </c>
      <c r="CB253" s="259">
        <v>10</v>
      </c>
      <c r="CC253" s="259">
        <v>29</v>
      </c>
      <c r="CD253" s="259">
        <v>8</v>
      </c>
      <c r="CE253" s="259">
        <v>7</v>
      </c>
      <c r="CF253" s="259">
        <v>2</v>
      </c>
      <c r="CG253" s="259">
        <v>0</v>
      </c>
      <c r="CH253" s="259">
        <v>0</v>
      </c>
      <c r="CI253" s="259">
        <v>16</v>
      </c>
      <c r="CJ253" s="259">
        <v>12</v>
      </c>
      <c r="CK253" s="259">
        <v>0</v>
      </c>
      <c r="CL253" s="259">
        <v>30</v>
      </c>
      <c r="CM253" s="259">
        <v>81</v>
      </c>
      <c r="CN253" s="259">
        <v>11</v>
      </c>
      <c r="CO253" s="259">
        <v>0</v>
      </c>
    </row>
    <row r="254" spans="1:93" ht="33.75" customHeight="1">
      <c r="A254" s="255" t="s">
        <v>285</v>
      </c>
      <c r="B254" s="255" t="s">
        <v>274</v>
      </c>
      <c r="C254" s="255" t="s">
        <v>275</v>
      </c>
      <c r="D254" s="256">
        <v>159</v>
      </c>
      <c r="E254" s="256">
        <v>0</v>
      </c>
      <c r="F254" s="256">
        <v>43</v>
      </c>
      <c r="G254" s="256">
        <v>7</v>
      </c>
      <c r="H254" s="256">
        <v>0</v>
      </c>
      <c r="I254" s="256">
        <v>0</v>
      </c>
      <c r="J254" s="256">
        <v>0</v>
      </c>
      <c r="K254" s="256">
        <v>0</v>
      </c>
      <c r="L254" s="260">
        <v>1</v>
      </c>
      <c r="M254" s="260" t="s">
        <v>529</v>
      </c>
      <c r="N254" s="260">
        <v>3</v>
      </c>
      <c r="O254" s="260" t="s">
        <v>529</v>
      </c>
      <c r="P254" s="260">
        <v>0</v>
      </c>
      <c r="Q254" s="260">
        <v>1</v>
      </c>
      <c r="R254" s="260">
        <v>1</v>
      </c>
      <c r="S254" s="260">
        <v>1</v>
      </c>
      <c r="T254" s="260">
        <v>4</v>
      </c>
      <c r="U254" s="260">
        <v>0</v>
      </c>
      <c r="V254" s="260">
        <v>0</v>
      </c>
      <c r="W254" s="260">
        <v>0</v>
      </c>
      <c r="X254" s="260">
        <v>0</v>
      </c>
      <c r="Y254" s="260">
        <v>0</v>
      </c>
      <c r="Z254" s="260">
        <v>0</v>
      </c>
      <c r="AA254" s="260">
        <v>0</v>
      </c>
      <c r="AB254" s="260">
        <v>0</v>
      </c>
      <c r="AC254" s="260">
        <v>1</v>
      </c>
      <c r="AD254" s="260">
        <v>0</v>
      </c>
      <c r="AE254" s="260">
        <v>0</v>
      </c>
      <c r="AF254" s="260">
        <v>2</v>
      </c>
      <c r="AG254" s="260">
        <v>1</v>
      </c>
      <c r="AH254" s="260">
        <v>0</v>
      </c>
      <c r="AI254" s="260">
        <v>0</v>
      </c>
      <c r="AJ254" s="260">
        <v>0</v>
      </c>
      <c r="AK254" s="260">
        <v>1</v>
      </c>
      <c r="AL254" s="260">
        <v>0</v>
      </c>
      <c r="AM254" s="260">
        <v>0</v>
      </c>
      <c r="AN254" s="260">
        <v>0</v>
      </c>
      <c r="AO254" s="260">
        <v>0</v>
      </c>
      <c r="AP254" s="260">
        <v>0</v>
      </c>
      <c r="AQ254" s="260">
        <v>9</v>
      </c>
      <c r="AR254" s="260">
        <v>4</v>
      </c>
      <c r="AS254" s="260">
        <v>6</v>
      </c>
      <c r="AT254" s="260">
        <v>2</v>
      </c>
      <c r="AU254" s="260">
        <v>1</v>
      </c>
      <c r="AV254" s="260">
        <v>5</v>
      </c>
      <c r="AW254" s="260">
        <v>8</v>
      </c>
      <c r="AX254" s="260">
        <v>0</v>
      </c>
      <c r="AY254" s="260">
        <v>0</v>
      </c>
      <c r="AZ254" s="260">
        <v>2</v>
      </c>
      <c r="BA254" s="260">
        <v>1</v>
      </c>
      <c r="BB254" s="260">
        <v>0</v>
      </c>
      <c r="BC254" s="260">
        <v>10</v>
      </c>
      <c r="BD254" s="260">
        <v>0</v>
      </c>
      <c r="BE254" s="260">
        <v>0</v>
      </c>
      <c r="BF254" s="260">
        <v>0</v>
      </c>
      <c r="BG254" s="260">
        <v>0</v>
      </c>
      <c r="BH254" s="260">
        <v>2</v>
      </c>
      <c r="BI254" s="260">
        <v>0</v>
      </c>
      <c r="BJ254" s="260">
        <v>0</v>
      </c>
      <c r="BK254" s="260">
        <v>2</v>
      </c>
      <c r="BL254" s="260">
        <v>0</v>
      </c>
      <c r="BM254" s="260">
        <v>0</v>
      </c>
      <c r="BN254" s="260">
        <v>1</v>
      </c>
      <c r="BO254" s="260">
        <v>0</v>
      </c>
      <c r="BP254" s="260">
        <v>4</v>
      </c>
      <c r="BQ254" s="260">
        <v>0</v>
      </c>
      <c r="BR254" s="260">
        <v>1</v>
      </c>
      <c r="BS254" s="260">
        <v>0</v>
      </c>
      <c r="BT254" s="260">
        <v>0</v>
      </c>
      <c r="BU254" s="260">
        <v>0</v>
      </c>
      <c r="BV254" s="260">
        <v>0</v>
      </c>
      <c r="BW254" s="260">
        <v>0</v>
      </c>
      <c r="BX254" s="260">
        <v>0</v>
      </c>
      <c r="BY254" s="260">
        <v>1</v>
      </c>
      <c r="BZ254" s="260">
        <v>0</v>
      </c>
      <c r="CA254" s="260">
        <v>2</v>
      </c>
      <c r="CB254" s="260">
        <v>0</v>
      </c>
      <c r="CC254" s="260">
        <v>2</v>
      </c>
      <c r="CD254" s="260">
        <v>2</v>
      </c>
      <c r="CE254" s="260">
        <v>0</v>
      </c>
      <c r="CF254" s="260">
        <v>0</v>
      </c>
      <c r="CG254" s="260">
        <v>0</v>
      </c>
      <c r="CH254" s="260">
        <v>0</v>
      </c>
      <c r="CI254" s="260">
        <v>3</v>
      </c>
      <c r="CJ254" s="260">
        <v>6</v>
      </c>
      <c r="CK254" s="260">
        <v>0</v>
      </c>
      <c r="CL254" s="260">
        <v>3</v>
      </c>
      <c r="CM254" s="260">
        <v>13</v>
      </c>
      <c r="CN254" s="260">
        <v>3</v>
      </c>
      <c r="CO254" s="260">
        <v>0</v>
      </c>
    </row>
    <row r="255" spans="1:93" ht="33.75" customHeight="1">
      <c r="A255" s="257" t="s">
        <v>286</v>
      </c>
      <c r="B255" s="257" t="s">
        <v>274</v>
      </c>
      <c r="C255" s="257" t="s">
        <v>275</v>
      </c>
      <c r="D255" s="258">
        <v>110</v>
      </c>
      <c r="E255" s="258">
        <v>2</v>
      </c>
      <c r="F255" s="258">
        <v>30</v>
      </c>
      <c r="G255" s="258">
        <v>3</v>
      </c>
      <c r="H255" s="258">
        <v>0</v>
      </c>
      <c r="I255" s="258">
        <v>0</v>
      </c>
      <c r="J255" s="258">
        <v>0</v>
      </c>
      <c r="K255" s="258">
        <v>0</v>
      </c>
      <c r="L255" s="259">
        <v>1</v>
      </c>
      <c r="M255" s="259" t="s">
        <v>529</v>
      </c>
      <c r="N255" s="259">
        <v>0</v>
      </c>
      <c r="O255" s="259" t="s">
        <v>529</v>
      </c>
      <c r="P255" s="259">
        <v>0</v>
      </c>
      <c r="Q255" s="259">
        <v>1</v>
      </c>
      <c r="R255" s="259">
        <v>0</v>
      </c>
      <c r="S255" s="259">
        <v>0</v>
      </c>
      <c r="T255" s="259">
        <v>2</v>
      </c>
      <c r="U255" s="259">
        <v>0</v>
      </c>
      <c r="V255" s="259">
        <v>0</v>
      </c>
      <c r="W255" s="259">
        <v>0</v>
      </c>
      <c r="X255" s="259">
        <v>0</v>
      </c>
      <c r="Y255" s="259">
        <v>0</v>
      </c>
      <c r="Z255" s="259">
        <v>0</v>
      </c>
      <c r="AA255" s="259">
        <v>0</v>
      </c>
      <c r="AB255" s="259">
        <v>0</v>
      </c>
      <c r="AC255" s="259">
        <v>2</v>
      </c>
      <c r="AD255" s="259">
        <v>0</v>
      </c>
      <c r="AE255" s="259">
        <v>0</v>
      </c>
      <c r="AF255" s="259">
        <v>2</v>
      </c>
      <c r="AG255" s="259">
        <v>0</v>
      </c>
      <c r="AH255" s="259">
        <v>0</v>
      </c>
      <c r="AI255" s="259">
        <v>0</v>
      </c>
      <c r="AJ255" s="259">
        <v>0</v>
      </c>
      <c r="AK255" s="259">
        <v>0</v>
      </c>
      <c r="AL255" s="259">
        <v>0</v>
      </c>
      <c r="AM255" s="259">
        <v>0</v>
      </c>
      <c r="AN255" s="259">
        <v>0</v>
      </c>
      <c r="AO255" s="259">
        <v>0</v>
      </c>
      <c r="AP255" s="259">
        <v>0</v>
      </c>
      <c r="AQ255" s="259">
        <v>7</v>
      </c>
      <c r="AR255" s="259">
        <v>3</v>
      </c>
      <c r="AS255" s="259">
        <v>2</v>
      </c>
      <c r="AT255" s="259">
        <v>4</v>
      </c>
      <c r="AU255" s="259">
        <v>0</v>
      </c>
      <c r="AV255" s="259">
        <v>3</v>
      </c>
      <c r="AW255" s="259">
        <v>5</v>
      </c>
      <c r="AX255" s="259">
        <v>0</v>
      </c>
      <c r="AY255" s="259">
        <v>0</v>
      </c>
      <c r="AZ255" s="259">
        <v>0</v>
      </c>
      <c r="BA255" s="259">
        <v>0</v>
      </c>
      <c r="BB255" s="259">
        <v>0</v>
      </c>
      <c r="BC255" s="259">
        <v>1</v>
      </c>
      <c r="BD255" s="259">
        <v>0</v>
      </c>
      <c r="BE255" s="259">
        <v>0</v>
      </c>
      <c r="BF255" s="259">
        <v>0</v>
      </c>
      <c r="BG255" s="259">
        <v>0</v>
      </c>
      <c r="BH255" s="259">
        <v>0</v>
      </c>
      <c r="BI255" s="259">
        <v>0</v>
      </c>
      <c r="BJ255" s="259">
        <v>2</v>
      </c>
      <c r="BK255" s="259">
        <v>0</v>
      </c>
      <c r="BL255" s="259">
        <v>0</v>
      </c>
      <c r="BM255" s="259">
        <v>1</v>
      </c>
      <c r="BN255" s="259">
        <v>0</v>
      </c>
      <c r="BO255" s="259">
        <v>0</v>
      </c>
      <c r="BP255" s="259">
        <v>1</v>
      </c>
      <c r="BQ255" s="259">
        <v>0</v>
      </c>
      <c r="BR255" s="259">
        <v>0</v>
      </c>
      <c r="BS255" s="259">
        <v>0</v>
      </c>
      <c r="BT255" s="259">
        <v>0</v>
      </c>
      <c r="BU255" s="259">
        <v>0</v>
      </c>
      <c r="BV255" s="259">
        <v>0</v>
      </c>
      <c r="BW255" s="259">
        <v>0</v>
      </c>
      <c r="BX255" s="259">
        <v>0</v>
      </c>
      <c r="BY255" s="259">
        <v>0</v>
      </c>
      <c r="BZ255" s="259">
        <v>0</v>
      </c>
      <c r="CA255" s="259">
        <v>5</v>
      </c>
      <c r="CB255" s="259">
        <v>1</v>
      </c>
      <c r="CC255" s="259">
        <v>2</v>
      </c>
      <c r="CD255" s="259">
        <v>0</v>
      </c>
      <c r="CE255" s="259">
        <v>0</v>
      </c>
      <c r="CF255" s="259">
        <v>0</v>
      </c>
      <c r="CG255" s="259">
        <v>1</v>
      </c>
      <c r="CH255" s="259">
        <v>0</v>
      </c>
      <c r="CI255" s="259">
        <v>3</v>
      </c>
      <c r="CJ255" s="259">
        <v>4</v>
      </c>
      <c r="CK255" s="259">
        <v>0</v>
      </c>
      <c r="CL255" s="259">
        <v>7</v>
      </c>
      <c r="CM255" s="259">
        <v>15</v>
      </c>
      <c r="CN255" s="259">
        <v>0</v>
      </c>
      <c r="CO255" s="259">
        <v>0</v>
      </c>
    </row>
    <row r="256" spans="1:93" ht="33.75" customHeight="1">
      <c r="A256" s="255" t="s">
        <v>287</v>
      </c>
      <c r="B256" s="255" t="s">
        <v>274</v>
      </c>
      <c r="C256" s="255" t="s">
        <v>275</v>
      </c>
      <c r="D256" s="256">
        <v>578</v>
      </c>
      <c r="E256" s="256">
        <v>3</v>
      </c>
      <c r="F256" s="256">
        <v>56</v>
      </c>
      <c r="G256" s="256">
        <v>17</v>
      </c>
      <c r="H256" s="256">
        <v>4</v>
      </c>
      <c r="I256" s="256">
        <v>0</v>
      </c>
      <c r="J256" s="256">
        <v>0</v>
      </c>
      <c r="K256" s="256">
        <v>0</v>
      </c>
      <c r="L256" s="260">
        <v>3</v>
      </c>
      <c r="M256" s="260" t="s">
        <v>529</v>
      </c>
      <c r="N256" s="260">
        <v>2</v>
      </c>
      <c r="O256" s="260" t="s">
        <v>529</v>
      </c>
      <c r="P256" s="260">
        <v>0</v>
      </c>
      <c r="Q256" s="260">
        <v>2</v>
      </c>
      <c r="R256" s="260">
        <v>0</v>
      </c>
      <c r="S256" s="260">
        <v>0</v>
      </c>
      <c r="T256" s="260">
        <v>3</v>
      </c>
      <c r="U256" s="260">
        <v>0</v>
      </c>
      <c r="V256" s="260">
        <v>0</v>
      </c>
      <c r="W256" s="260">
        <v>0</v>
      </c>
      <c r="X256" s="260">
        <v>0</v>
      </c>
      <c r="Y256" s="260">
        <v>0</v>
      </c>
      <c r="Z256" s="260">
        <v>3</v>
      </c>
      <c r="AA256" s="260">
        <v>3</v>
      </c>
      <c r="AB256" s="260">
        <v>0</v>
      </c>
      <c r="AC256" s="260">
        <v>4</v>
      </c>
      <c r="AD256" s="260">
        <v>0</v>
      </c>
      <c r="AE256" s="260">
        <v>5</v>
      </c>
      <c r="AF256" s="260">
        <v>1</v>
      </c>
      <c r="AG256" s="260">
        <v>0</v>
      </c>
      <c r="AH256" s="260">
        <v>0</v>
      </c>
      <c r="AI256" s="260">
        <v>1</v>
      </c>
      <c r="AJ256" s="260">
        <v>0</v>
      </c>
      <c r="AK256" s="260">
        <v>7</v>
      </c>
      <c r="AL256" s="260">
        <v>9</v>
      </c>
      <c r="AM256" s="260">
        <v>2</v>
      </c>
      <c r="AN256" s="260">
        <v>0</v>
      </c>
      <c r="AO256" s="260">
        <v>2</v>
      </c>
      <c r="AP256" s="260">
        <v>0</v>
      </c>
      <c r="AQ256" s="260">
        <v>44</v>
      </c>
      <c r="AR256" s="260">
        <v>16</v>
      </c>
      <c r="AS256" s="260">
        <v>27</v>
      </c>
      <c r="AT256" s="260">
        <v>16</v>
      </c>
      <c r="AU256" s="260">
        <v>12</v>
      </c>
      <c r="AV256" s="260">
        <v>57</v>
      </c>
      <c r="AW256" s="260">
        <v>31</v>
      </c>
      <c r="AX256" s="260">
        <v>0</v>
      </c>
      <c r="AY256" s="260">
        <v>0</v>
      </c>
      <c r="AZ256" s="260">
        <v>1</v>
      </c>
      <c r="BA256" s="260">
        <v>1</v>
      </c>
      <c r="BB256" s="260">
        <v>3</v>
      </c>
      <c r="BC256" s="260">
        <v>24</v>
      </c>
      <c r="BD256" s="260">
        <v>3</v>
      </c>
      <c r="BE256" s="260">
        <v>0</v>
      </c>
      <c r="BF256" s="260">
        <v>0</v>
      </c>
      <c r="BG256" s="260">
        <v>0</v>
      </c>
      <c r="BH256" s="260">
        <v>4</v>
      </c>
      <c r="BI256" s="260">
        <v>0</v>
      </c>
      <c r="BJ256" s="260">
        <v>1</v>
      </c>
      <c r="BK256" s="260">
        <v>0</v>
      </c>
      <c r="BL256" s="260">
        <v>2</v>
      </c>
      <c r="BM256" s="260">
        <v>3</v>
      </c>
      <c r="BN256" s="260">
        <v>1</v>
      </c>
      <c r="BO256" s="260">
        <v>3</v>
      </c>
      <c r="BP256" s="260">
        <v>8</v>
      </c>
      <c r="BQ256" s="260">
        <v>2</v>
      </c>
      <c r="BR256" s="260">
        <v>0</v>
      </c>
      <c r="BS256" s="260">
        <v>3</v>
      </c>
      <c r="BT256" s="260">
        <v>0</v>
      </c>
      <c r="BU256" s="260">
        <v>1</v>
      </c>
      <c r="BV256" s="260">
        <v>1</v>
      </c>
      <c r="BW256" s="260">
        <v>2</v>
      </c>
      <c r="BX256" s="260">
        <v>1</v>
      </c>
      <c r="BY256" s="260">
        <v>5</v>
      </c>
      <c r="BZ256" s="260">
        <v>1</v>
      </c>
      <c r="CA256" s="260">
        <v>6</v>
      </c>
      <c r="CB256" s="260">
        <v>9</v>
      </c>
      <c r="CC256" s="260">
        <v>28</v>
      </c>
      <c r="CD256" s="260">
        <v>8</v>
      </c>
      <c r="CE256" s="260">
        <v>1</v>
      </c>
      <c r="CF256" s="260">
        <v>3</v>
      </c>
      <c r="CG256" s="260">
        <v>1</v>
      </c>
      <c r="CH256" s="260">
        <v>0</v>
      </c>
      <c r="CI256" s="260">
        <v>23</v>
      </c>
      <c r="CJ256" s="260">
        <v>13</v>
      </c>
      <c r="CK256" s="260">
        <v>3</v>
      </c>
      <c r="CL256" s="260">
        <v>28</v>
      </c>
      <c r="CM256" s="260">
        <v>52</v>
      </c>
      <c r="CN256" s="260">
        <v>3</v>
      </c>
      <c r="CO256" s="260">
        <v>0</v>
      </c>
    </row>
    <row r="257" spans="1:93" ht="33.75" customHeight="1">
      <c r="A257" s="257" t="s">
        <v>288</v>
      </c>
      <c r="B257" s="257" t="s">
        <v>274</v>
      </c>
      <c r="C257" s="257" t="s">
        <v>275</v>
      </c>
      <c r="D257" s="258">
        <v>707</v>
      </c>
      <c r="E257" s="258">
        <v>1</v>
      </c>
      <c r="F257" s="258">
        <v>75</v>
      </c>
      <c r="G257" s="258">
        <v>18</v>
      </c>
      <c r="H257" s="258">
        <v>0</v>
      </c>
      <c r="I257" s="258">
        <v>0</v>
      </c>
      <c r="J257" s="258">
        <v>0</v>
      </c>
      <c r="K257" s="258">
        <v>3</v>
      </c>
      <c r="L257" s="259">
        <v>3</v>
      </c>
      <c r="M257" s="259">
        <v>1</v>
      </c>
      <c r="N257" s="259">
        <v>5</v>
      </c>
      <c r="O257" s="259" t="s">
        <v>529</v>
      </c>
      <c r="P257" s="259">
        <v>0</v>
      </c>
      <c r="Q257" s="259">
        <v>5</v>
      </c>
      <c r="R257" s="259">
        <v>2</v>
      </c>
      <c r="S257" s="259">
        <v>1</v>
      </c>
      <c r="T257" s="259">
        <v>9</v>
      </c>
      <c r="U257" s="259">
        <v>0</v>
      </c>
      <c r="V257" s="259">
        <v>0</v>
      </c>
      <c r="W257" s="259">
        <v>0</v>
      </c>
      <c r="X257" s="259">
        <v>1</v>
      </c>
      <c r="Y257" s="259">
        <v>0</v>
      </c>
      <c r="Z257" s="259">
        <v>0</v>
      </c>
      <c r="AA257" s="259">
        <v>7</v>
      </c>
      <c r="AB257" s="259">
        <v>0</v>
      </c>
      <c r="AC257" s="259">
        <v>33</v>
      </c>
      <c r="AD257" s="259">
        <v>2</v>
      </c>
      <c r="AE257" s="259">
        <v>4</v>
      </c>
      <c r="AF257" s="259">
        <v>8</v>
      </c>
      <c r="AG257" s="259">
        <v>2</v>
      </c>
      <c r="AH257" s="259">
        <v>0</v>
      </c>
      <c r="AI257" s="259">
        <v>3</v>
      </c>
      <c r="AJ257" s="259">
        <v>0</v>
      </c>
      <c r="AK257" s="259">
        <v>2</v>
      </c>
      <c r="AL257" s="259">
        <v>2</v>
      </c>
      <c r="AM257" s="259">
        <v>3</v>
      </c>
      <c r="AN257" s="259">
        <v>0</v>
      </c>
      <c r="AO257" s="259">
        <v>8</v>
      </c>
      <c r="AP257" s="259">
        <v>0</v>
      </c>
      <c r="AQ257" s="259">
        <v>37</v>
      </c>
      <c r="AR257" s="259">
        <v>16</v>
      </c>
      <c r="AS257" s="259">
        <v>23</v>
      </c>
      <c r="AT257" s="259">
        <v>19</v>
      </c>
      <c r="AU257" s="259">
        <v>12</v>
      </c>
      <c r="AV257" s="259">
        <v>64</v>
      </c>
      <c r="AW257" s="259">
        <v>21</v>
      </c>
      <c r="AX257" s="259">
        <v>0</v>
      </c>
      <c r="AY257" s="259">
        <v>0</v>
      </c>
      <c r="AZ257" s="259">
        <v>0</v>
      </c>
      <c r="BA257" s="259">
        <v>3</v>
      </c>
      <c r="BB257" s="259">
        <v>2</v>
      </c>
      <c r="BC257" s="259">
        <v>26</v>
      </c>
      <c r="BD257" s="259">
        <v>1</v>
      </c>
      <c r="BE257" s="259">
        <v>0</v>
      </c>
      <c r="BF257" s="259">
        <v>0</v>
      </c>
      <c r="BG257" s="259">
        <v>0</v>
      </c>
      <c r="BH257" s="259">
        <v>5</v>
      </c>
      <c r="BI257" s="259">
        <v>0</v>
      </c>
      <c r="BJ257" s="259">
        <v>5</v>
      </c>
      <c r="BK257" s="259">
        <v>3</v>
      </c>
      <c r="BL257" s="259">
        <v>1</v>
      </c>
      <c r="BM257" s="259">
        <v>15</v>
      </c>
      <c r="BN257" s="259">
        <v>9</v>
      </c>
      <c r="BO257" s="259">
        <v>2</v>
      </c>
      <c r="BP257" s="259">
        <v>21</v>
      </c>
      <c r="BQ257" s="259">
        <v>0</v>
      </c>
      <c r="BR257" s="259">
        <v>3</v>
      </c>
      <c r="BS257" s="259">
        <v>3</v>
      </c>
      <c r="BT257" s="259">
        <v>1</v>
      </c>
      <c r="BU257" s="259">
        <v>0</v>
      </c>
      <c r="BV257" s="259">
        <v>0</v>
      </c>
      <c r="BW257" s="259">
        <v>1</v>
      </c>
      <c r="BX257" s="259">
        <v>0</v>
      </c>
      <c r="BY257" s="259">
        <v>7</v>
      </c>
      <c r="BZ257" s="259">
        <v>1</v>
      </c>
      <c r="CA257" s="259">
        <v>4</v>
      </c>
      <c r="CB257" s="259">
        <v>6</v>
      </c>
      <c r="CC257" s="259">
        <v>21</v>
      </c>
      <c r="CD257" s="259">
        <v>3</v>
      </c>
      <c r="CE257" s="259">
        <v>7</v>
      </c>
      <c r="CF257" s="259">
        <v>0</v>
      </c>
      <c r="CG257" s="259">
        <v>1</v>
      </c>
      <c r="CH257" s="259">
        <v>0</v>
      </c>
      <c r="CI257" s="259">
        <v>13</v>
      </c>
      <c r="CJ257" s="259">
        <v>17</v>
      </c>
      <c r="CK257" s="259">
        <v>2</v>
      </c>
      <c r="CL257" s="259">
        <v>38</v>
      </c>
      <c r="CM257" s="259">
        <v>88</v>
      </c>
      <c r="CN257" s="259">
        <v>8</v>
      </c>
      <c r="CO257" s="259">
        <v>0</v>
      </c>
    </row>
    <row r="258" spans="1:93" ht="33.75" customHeight="1">
      <c r="A258" s="255" t="s">
        <v>289</v>
      </c>
      <c r="B258" s="255" t="s">
        <v>274</v>
      </c>
      <c r="C258" s="255" t="s">
        <v>275</v>
      </c>
      <c r="D258" s="256">
        <v>762</v>
      </c>
      <c r="E258" s="256">
        <v>14</v>
      </c>
      <c r="F258" s="256">
        <v>75</v>
      </c>
      <c r="G258" s="256">
        <v>29</v>
      </c>
      <c r="H258" s="256">
        <v>1</v>
      </c>
      <c r="I258" s="256">
        <v>0</v>
      </c>
      <c r="J258" s="256">
        <v>0</v>
      </c>
      <c r="K258" s="256">
        <v>0</v>
      </c>
      <c r="L258" s="260">
        <v>4</v>
      </c>
      <c r="M258" s="260" t="s">
        <v>529</v>
      </c>
      <c r="N258" s="260">
        <v>2</v>
      </c>
      <c r="O258" s="260" t="s">
        <v>529</v>
      </c>
      <c r="P258" s="260">
        <v>0</v>
      </c>
      <c r="Q258" s="260">
        <v>3</v>
      </c>
      <c r="R258" s="260">
        <v>1</v>
      </c>
      <c r="S258" s="260">
        <v>1</v>
      </c>
      <c r="T258" s="260">
        <v>3</v>
      </c>
      <c r="U258" s="260">
        <v>2</v>
      </c>
      <c r="V258" s="260">
        <v>4</v>
      </c>
      <c r="W258" s="260">
        <v>0</v>
      </c>
      <c r="X258" s="260">
        <v>0</v>
      </c>
      <c r="Y258" s="260">
        <v>0</v>
      </c>
      <c r="Z258" s="260">
        <v>1</v>
      </c>
      <c r="AA258" s="260">
        <v>3</v>
      </c>
      <c r="AB258" s="260">
        <v>1</v>
      </c>
      <c r="AC258" s="260">
        <v>17</v>
      </c>
      <c r="AD258" s="260">
        <v>0</v>
      </c>
      <c r="AE258" s="260">
        <v>2</v>
      </c>
      <c r="AF258" s="260">
        <v>4</v>
      </c>
      <c r="AG258" s="260">
        <v>0</v>
      </c>
      <c r="AH258" s="260">
        <v>0</v>
      </c>
      <c r="AI258" s="260">
        <v>4</v>
      </c>
      <c r="AJ258" s="260">
        <v>3</v>
      </c>
      <c r="AK258" s="260">
        <v>4</v>
      </c>
      <c r="AL258" s="260">
        <v>7</v>
      </c>
      <c r="AM258" s="260">
        <v>0</v>
      </c>
      <c r="AN258" s="260">
        <v>0</v>
      </c>
      <c r="AO258" s="260">
        <v>3</v>
      </c>
      <c r="AP258" s="260">
        <v>0</v>
      </c>
      <c r="AQ258" s="260">
        <v>58</v>
      </c>
      <c r="AR258" s="260">
        <v>13</v>
      </c>
      <c r="AS258" s="260">
        <v>22</v>
      </c>
      <c r="AT258" s="260">
        <v>26</v>
      </c>
      <c r="AU258" s="260">
        <v>10</v>
      </c>
      <c r="AV258" s="260">
        <v>77</v>
      </c>
      <c r="AW258" s="260">
        <v>23</v>
      </c>
      <c r="AX258" s="260">
        <v>0</v>
      </c>
      <c r="AY258" s="260">
        <v>0</v>
      </c>
      <c r="AZ258" s="260">
        <v>4</v>
      </c>
      <c r="BA258" s="260">
        <v>3</v>
      </c>
      <c r="BB258" s="260">
        <v>2</v>
      </c>
      <c r="BC258" s="260">
        <v>41</v>
      </c>
      <c r="BD258" s="260">
        <v>3</v>
      </c>
      <c r="BE258" s="260">
        <v>0</v>
      </c>
      <c r="BF258" s="260">
        <v>0</v>
      </c>
      <c r="BG258" s="260">
        <v>0</v>
      </c>
      <c r="BH258" s="260">
        <v>6</v>
      </c>
      <c r="BI258" s="260">
        <v>0</v>
      </c>
      <c r="BJ258" s="260">
        <v>4</v>
      </c>
      <c r="BK258" s="260">
        <v>2</v>
      </c>
      <c r="BL258" s="260">
        <v>0</v>
      </c>
      <c r="BM258" s="260">
        <v>11</v>
      </c>
      <c r="BN258" s="260">
        <v>5</v>
      </c>
      <c r="BO258" s="260">
        <v>2</v>
      </c>
      <c r="BP258" s="260">
        <v>16</v>
      </c>
      <c r="BQ258" s="260">
        <v>0</v>
      </c>
      <c r="BR258" s="260">
        <v>3</v>
      </c>
      <c r="BS258" s="260">
        <v>1</v>
      </c>
      <c r="BT258" s="260">
        <v>1</v>
      </c>
      <c r="BU258" s="260">
        <v>0</v>
      </c>
      <c r="BV258" s="260">
        <v>0</v>
      </c>
      <c r="BW258" s="260">
        <v>1</v>
      </c>
      <c r="BX258" s="260">
        <v>1</v>
      </c>
      <c r="BY258" s="260">
        <v>8</v>
      </c>
      <c r="BZ258" s="260">
        <v>0</v>
      </c>
      <c r="CA258" s="260">
        <v>9</v>
      </c>
      <c r="CB258" s="260">
        <v>8</v>
      </c>
      <c r="CC258" s="260">
        <v>33</v>
      </c>
      <c r="CD258" s="260">
        <v>4</v>
      </c>
      <c r="CE258" s="260">
        <v>5</v>
      </c>
      <c r="CF258" s="260">
        <v>0</v>
      </c>
      <c r="CG258" s="260">
        <v>0</v>
      </c>
      <c r="CH258" s="260">
        <v>0</v>
      </c>
      <c r="CI258" s="260">
        <v>13</v>
      </c>
      <c r="CJ258" s="260">
        <v>21</v>
      </c>
      <c r="CK258" s="260">
        <v>1</v>
      </c>
      <c r="CL258" s="260">
        <v>52</v>
      </c>
      <c r="CM258" s="260">
        <v>79</v>
      </c>
      <c r="CN258" s="260">
        <v>6</v>
      </c>
      <c r="CO258" s="260">
        <v>0</v>
      </c>
    </row>
    <row r="259" spans="1:93" ht="33.75" customHeight="1">
      <c r="A259" s="257" t="s">
        <v>290</v>
      </c>
      <c r="B259" s="257" t="s">
        <v>274</v>
      </c>
      <c r="C259" s="257" t="s">
        <v>275</v>
      </c>
      <c r="D259" s="258">
        <v>15284</v>
      </c>
      <c r="E259" s="258">
        <v>81</v>
      </c>
      <c r="F259" s="258">
        <v>167</v>
      </c>
      <c r="G259" s="258">
        <v>110</v>
      </c>
      <c r="H259" s="258">
        <v>15</v>
      </c>
      <c r="I259" s="258">
        <v>0</v>
      </c>
      <c r="J259" s="258">
        <v>1</v>
      </c>
      <c r="K259" s="258">
        <v>2</v>
      </c>
      <c r="L259" s="259">
        <v>26</v>
      </c>
      <c r="M259" s="259">
        <v>2</v>
      </c>
      <c r="N259" s="259">
        <v>116</v>
      </c>
      <c r="O259" s="259">
        <v>5</v>
      </c>
      <c r="P259" s="259">
        <v>0</v>
      </c>
      <c r="Q259" s="259">
        <v>55</v>
      </c>
      <c r="R259" s="259">
        <v>45</v>
      </c>
      <c r="S259" s="259">
        <v>0</v>
      </c>
      <c r="T259" s="259">
        <v>91</v>
      </c>
      <c r="U259" s="259">
        <v>4</v>
      </c>
      <c r="V259" s="259">
        <v>26</v>
      </c>
      <c r="W259" s="259">
        <v>2</v>
      </c>
      <c r="X259" s="259">
        <v>29</v>
      </c>
      <c r="Y259" s="259">
        <v>6</v>
      </c>
      <c r="Z259" s="259">
        <v>21</v>
      </c>
      <c r="AA259" s="259">
        <v>37</v>
      </c>
      <c r="AB259" s="259">
        <v>6</v>
      </c>
      <c r="AC259" s="259">
        <v>154</v>
      </c>
      <c r="AD259" s="259">
        <v>76</v>
      </c>
      <c r="AE259" s="259">
        <v>92</v>
      </c>
      <c r="AF259" s="259">
        <v>58</v>
      </c>
      <c r="AG259" s="259">
        <v>9</v>
      </c>
      <c r="AH259" s="259">
        <v>5</v>
      </c>
      <c r="AI259" s="259">
        <v>47</v>
      </c>
      <c r="AJ259" s="259">
        <v>62</v>
      </c>
      <c r="AK259" s="259">
        <v>86</v>
      </c>
      <c r="AL259" s="259">
        <v>59</v>
      </c>
      <c r="AM259" s="259">
        <v>5</v>
      </c>
      <c r="AN259" s="259">
        <v>2</v>
      </c>
      <c r="AO259" s="259">
        <v>32</v>
      </c>
      <c r="AP259" s="259">
        <v>2</v>
      </c>
      <c r="AQ259" s="259">
        <v>969</v>
      </c>
      <c r="AR259" s="259">
        <v>197</v>
      </c>
      <c r="AS259" s="259">
        <v>389</v>
      </c>
      <c r="AT259" s="259">
        <v>442</v>
      </c>
      <c r="AU259" s="259">
        <v>473</v>
      </c>
      <c r="AV259" s="259">
        <v>1561</v>
      </c>
      <c r="AW259" s="259">
        <v>452</v>
      </c>
      <c r="AX259" s="259">
        <v>10</v>
      </c>
      <c r="AY259" s="259">
        <v>8</v>
      </c>
      <c r="AZ259" s="259">
        <v>90</v>
      </c>
      <c r="BA259" s="259">
        <v>45</v>
      </c>
      <c r="BB259" s="259">
        <v>30</v>
      </c>
      <c r="BC259" s="259">
        <v>989</v>
      </c>
      <c r="BD259" s="259">
        <v>72</v>
      </c>
      <c r="BE259" s="259">
        <v>29</v>
      </c>
      <c r="BF259" s="259">
        <v>2</v>
      </c>
      <c r="BG259" s="259">
        <v>27</v>
      </c>
      <c r="BH259" s="259">
        <v>608</v>
      </c>
      <c r="BI259" s="259">
        <v>36</v>
      </c>
      <c r="BJ259" s="259">
        <v>41</v>
      </c>
      <c r="BK259" s="259">
        <v>22</v>
      </c>
      <c r="BL259" s="259">
        <v>52</v>
      </c>
      <c r="BM259" s="259">
        <v>272</v>
      </c>
      <c r="BN259" s="259">
        <v>143</v>
      </c>
      <c r="BO259" s="259">
        <v>183</v>
      </c>
      <c r="BP259" s="259">
        <v>866</v>
      </c>
      <c r="BQ259" s="259">
        <v>90</v>
      </c>
      <c r="BR259" s="259">
        <v>85</v>
      </c>
      <c r="BS259" s="259">
        <v>143</v>
      </c>
      <c r="BT259" s="259">
        <v>13</v>
      </c>
      <c r="BU259" s="259">
        <v>53</v>
      </c>
      <c r="BV259" s="259">
        <v>82</v>
      </c>
      <c r="BW259" s="259">
        <v>18</v>
      </c>
      <c r="BX259" s="259">
        <v>31</v>
      </c>
      <c r="BY259" s="259">
        <v>211</v>
      </c>
      <c r="BZ259" s="259">
        <v>79</v>
      </c>
      <c r="CA259" s="259">
        <v>172</v>
      </c>
      <c r="CB259" s="259">
        <v>335</v>
      </c>
      <c r="CC259" s="259">
        <v>637</v>
      </c>
      <c r="CD259" s="259">
        <v>59</v>
      </c>
      <c r="CE259" s="259">
        <v>290</v>
      </c>
      <c r="CF259" s="259">
        <v>82</v>
      </c>
      <c r="CG259" s="259">
        <v>7</v>
      </c>
      <c r="CH259" s="259">
        <v>4</v>
      </c>
      <c r="CI259" s="259">
        <v>437</v>
      </c>
      <c r="CJ259" s="259">
        <v>367</v>
      </c>
      <c r="CK259" s="259">
        <v>33</v>
      </c>
      <c r="CL259" s="259">
        <v>868</v>
      </c>
      <c r="CM259" s="259">
        <v>1397</v>
      </c>
      <c r="CN259" s="259">
        <v>245</v>
      </c>
      <c r="CO259" s="259">
        <v>2</v>
      </c>
    </row>
    <row r="260" spans="1:93" ht="33.75" customHeight="1">
      <c r="A260" s="255" t="s">
        <v>291</v>
      </c>
      <c r="B260" s="255" t="s">
        <v>274</v>
      </c>
      <c r="C260" s="255" t="s">
        <v>275</v>
      </c>
      <c r="D260" s="256">
        <v>1081</v>
      </c>
      <c r="E260" s="256">
        <v>1</v>
      </c>
      <c r="F260" s="256">
        <v>87</v>
      </c>
      <c r="G260" s="256">
        <v>53</v>
      </c>
      <c r="H260" s="256">
        <v>8</v>
      </c>
      <c r="I260" s="256">
        <v>0</v>
      </c>
      <c r="J260" s="256">
        <v>0</v>
      </c>
      <c r="K260" s="256">
        <v>0</v>
      </c>
      <c r="L260" s="260">
        <v>17</v>
      </c>
      <c r="M260" s="260" t="s">
        <v>529</v>
      </c>
      <c r="N260" s="260">
        <v>20</v>
      </c>
      <c r="O260" s="260" t="s">
        <v>529</v>
      </c>
      <c r="P260" s="260">
        <v>0</v>
      </c>
      <c r="Q260" s="260">
        <v>3</v>
      </c>
      <c r="R260" s="260">
        <v>2</v>
      </c>
      <c r="S260" s="260">
        <v>0</v>
      </c>
      <c r="T260" s="260">
        <v>16</v>
      </c>
      <c r="U260" s="260">
        <v>1</v>
      </c>
      <c r="V260" s="260">
        <v>0</v>
      </c>
      <c r="W260" s="260">
        <v>0</v>
      </c>
      <c r="X260" s="260">
        <v>0</v>
      </c>
      <c r="Y260" s="260">
        <v>0</v>
      </c>
      <c r="Z260" s="260">
        <v>0</v>
      </c>
      <c r="AA260" s="260">
        <v>5</v>
      </c>
      <c r="AB260" s="260">
        <v>0</v>
      </c>
      <c r="AC260" s="260">
        <v>8</v>
      </c>
      <c r="AD260" s="260">
        <v>0</v>
      </c>
      <c r="AE260" s="260">
        <v>3</v>
      </c>
      <c r="AF260" s="260">
        <v>6</v>
      </c>
      <c r="AG260" s="260">
        <v>0</v>
      </c>
      <c r="AH260" s="260">
        <v>1</v>
      </c>
      <c r="AI260" s="260">
        <v>1</v>
      </c>
      <c r="AJ260" s="260">
        <v>2</v>
      </c>
      <c r="AK260" s="260">
        <v>3</v>
      </c>
      <c r="AL260" s="260">
        <v>9</v>
      </c>
      <c r="AM260" s="260">
        <v>4</v>
      </c>
      <c r="AN260" s="260">
        <v>0</v>
      </c>
      <c r="AO260" s="260">
        <v>2</v>
      </c>
      <c r="AP260" s="260">
        <v>0</v>
      </c>
      <c r="AQ260" s="260">
        <v>56</v>
      </c>
      <c r="AR260" s="260">
        <v>29</v>
      </c>
      <c r="AS260" s="260">
        <v>25</v>
      </c>
      <c r="AT260" s="260">
        <v>22</v>
      </c>
      <c r="AU260" s="260">
        <v>7</v>
      </c>
      <c r="AV260" s="260">
        <v>85</v>
      </c>
      <c r="AW260" s="260">
        <v>46</v>
      </c>
      <c r="AX260" s="260">
        <v>0</v>
      </c>
      <c r="AY260" s="260">
        <v>0</v>
      </c>
      <c r="AZ260" s="260">
        <v>2</v>
      </c>
      <c r="BA260" s="260">
        <v>1</v>
      </c>
      <c r="BB260" s="260">
        <v>13</v>
      </c>
      <c r="BC260" s="260">
        <v>60</v>
      </c>
      <c r="BD260" s="260">
        <v>2</v>
      </c>
      <c r="BE260" s="260">
        <v>0</v>
      </c>
      <c r="BF260" s="260">
        <v>0</v>
      </c>
      <c r="BG260" s="260">
        <v>2</v>
      </c>
      <c r="BH260" s="260">
        <v>9</v>
      </c>
      <c r="BI260" s="260">
        <v>0</v>
      </c>
      <c r="BJ260" s="260">
        <v>1</v>
      </c>
      <c r="BK260" s="260">
        <v>3</v>
      </c>
      <c r="BL260" s="260">
        <v>0</v>
      </c>
      <c r="BM260" s="260">
        <v>17</v>
      </c>
      <c r="BN260" s="260">
        <v>5</v>
      </c>
      <c r="BO260" s="260">
        <v>3</v>
      </c>
      <c r="BP260" s="260">
        <v>21</v>
      </c>
      <c r="BQ260" s="260">
        <v>1</v>
      </c>
      <c r="BR260" s="260">
        <v>1</v>
      </c>
      <c r="BS260" s="260">
        <v>3</v>
      </c>
      <c r="BT260" s="260">
        <v>0</v>
      </c>
      <c r="BU260" s="260">
        <v>2</v>
      </c>
      <c r="BV260" s="260">
        <v>2</v>
      </c>
      <c r="BW260" s="260">
        <v>9</v>
      </c>
      <c r="BX260" s="260">
        <v>2</v>
      </c>
      <c r="BY260" s="260">
        <v>13</v>
      </c>
      <c r="BZ260" s="260">
        <v>4</v>
      </c>
      <c r="CA260" s="260">
        <v>9</v>
      </c>
      <c r="CB260" s="260">
        <v>5</v>
      </c>
      <c r="CC260" s="260">
        <v>28</v>
      </c>
      <c r="CD260" s="260">
        <v>2</v>
      </c>
      <c r="CE260" s="260">
        <v>9</v>
      </c>
      <c r="CF260" s="260">
        <v>1</v>
      </c>
      <c r="CG260" s="260">
        <v>1</v>
      </c>
      <c r="CH260" s="260">
        <v>0</v>
      </c>
      <c r="CI260" s="260">
        <v>24</v>
      </c>
      <c r="CJ260" s="260">
        <v>28</v>
      </c>
      <c r="CK260" s="260">
        <v>1</v>
      </c>
      <c r="CL260" s="260">
        <v>31</v>
      </c>
      <c r="CM260" s="260">
        <v>230</v>
      </c>
      <c r="CN260" s="260">
        <v>14</v>
      </c>
      <c r="CO260" s="260">
        <v>0</v>
      </c>
    </row>
    <row r="261" spans="1:93" ht="33.75" customHeight="1">
      <c r="A261" s="257" t="s">
        <v>292</v>
      </c>
      <c r="B261" s="257" t="s">
        <v>274</v>
      </c>
      <c r="C261" s="257" t="s">
        <v>275</v>
      </c>
      <c r="D261" s="258">
        <v>214</v>
      </c>
      <c r="E261" s="258">
        <v>1</v>
      </c>
      <c r="F261" s="258">
        <v>45</v>
      </c>
      <c r="G261" s="258">
        <v>3</v>
      </c>
      <c r="H261" s="258">
        <v>0</v>
      </c>
      <c r="I261" s="258">
        <v>0</v>
      </c>
      <c r="J261" s="258">
        <v>0</v>
      </c>
      <c r="K261" s="258">
        <v>0</v>
      </c>
      <c r="L261" s="259">
        <v>1</v>
      </c>
      <c r="M261" s="259" t="s">
        <v>529</v>
      </c>
      <c r="N261" s="259">
        <v>1</v>
      </c>
      <c r="O261" s="259" t="s">
        <v>529</v>
      </c>
      <c r="P261" s="259">
        <v>0</v>
      </c>
      <c r="Q261" s="259">
        <v>2</v>
      </c>
      <c r="R261" s="259">
        <v>0</v>
      </c>
      <c r="S261" s="259">
        <v>0</v>
      </c>
      <c r="T261" s="259">
        <v>3</v>
      </c>
      <c r="U261" s="259">
        <v>0</v>
      </c>
      <c r="V261" s="259">
        <v>0</v>
      </c>
      <c r="W261" s="259">
        <v>0</v>
      </c>
      <c r="X261" s="259">
        <v>0</v>
      </c>
      <c r="Y261" s="259">
        <v>0</v>
      </c>
      <c r="Z261" s="259">
        <v>0</v>
      </c>
      <c r="AA261" s="259">
        <v>0</v>
      </c>
      <c r="AB261" s="259">
        <v>0</v>
      </c>
      <c r="AC261" s="259">
        <v>8</v>
      </c>
      <c r="AD261" s="259">
        <v>0</v>
      </c>
      <c r="AE261" s="259">
        <v>0</v>
      </c>
      <c r="AF261" s="259">
        <v>5</v>
      </c>
      <c r="AG261" s="259">
        <v>1</v>
      </c>
      <c r="AH261" s="259">
        <v>1</v>
      </c>
      <c r="AI261" s="259">
        <v>1</v>
      </c>
      <c r="AJ261" s="259">
        <v>0</v>
      </c>
      <c r="AK261" s="259">
        <v>2</v>
      </c>
      <c r="AL261" s="259">
        <v>5</v>
      </c>
      <c r="AM261" s="259">
        <v>1</v>
      </c>
      <c r="AN261" s="259">
        <v>1</v>
      </c>
      <c r="AO261" s="259">
        <v>1</v>
      </c>
      <c r="AP261" s="259">
        <v>0</v>
      </c>
      <c r="AQ261" s="259">
        <v>12</v>
      </c>
      <c r="AR261" s="259">
        <v>4</v>
      </c>
      <c r="AS261" s="259">
        <v>10</v>
      </c>
      <c r="AT261" s="259">
        <v>1</v>
      </c>
      <c r="AU261" s="259">
        <v>2</v>
      </c>
      <c r="AV261" s="259">
        <v>15</v>
      </c>
      <c r="AW261" s="259">
        <v>4</v>
      </c>
      <c r="AX261" s="259">
        <v>0</v>
      </c>
      <c r="AY261" s="259">
        <v>0</v>
      </c>
      <c r="AZ261" s="259">
        <v>1</v>
      </c>
      <c r="BA261" s="259">
        <v>0</v>
      </c>
      <c r="BB261" s="259">
        <v>2</v>
      </c>
      <c r="BC261" s="259">
        <v>14</v>
      </c>
      <c r="BD261" s="259">
        <v>1</v>
      </c>
      <c r="BE261" s="259">
        <v>0</v>
      </c>
      <c r="BF261" s="259">
        <v>0</v>
      </c>
      <c r="BG261" s="259">
        <v>0</v>
      </c>
      <c r="BH261" s="259">
        <v>3</v>
      </c>
      <c r="BI261" s="259">
        <v>0</v>
      </c>
      <c r="BJ261" s="259">
        <v>2</v>
      </c>
      <c r="BK261" s="259">
        <v>0</v>
      </c>
      <c r="BL261" s="259">
        <v>0</v>
      </c>
      <c r="BM261" s="259">
        <v>2</v>
      </c>
      <c r="BN261" s="259">
        <v>1</v>
      </c>
      <c r="BO261" s="259">
        <v>0</v>
      </c>
      <c r="BP261" s="259">
        <v>4</v>
      </c>
      <c r="BQ261" s="259">
        <v>0</v>
      </c>
      <c r="BR261" s="259">
        <v>1</v>
      </c>
      <c r="BS261" s="259">
        <v>0</v>
      </c>
      <c r="BT261" s="259">
        <v>0</v>
      </c>
      <c r="BU261" s="259">
        <v>3</v>
      </c>
      <c r="BV261" s="259">
        <v>1</v>
      </c>
      <c r="BW261" s="259">
        <v>1</v>
      </c>
      <c r="BX261" s="259">
        <v>0</v>
      </c>
      <c r="BY261" s="259">
        <v>2</v>
      </c>
      <c r="BZ261" s="259">
        <v>0</v>
      </c>
      <c r="CA261" s="259">
        <v>1</v>
      </c>
      <c r="CB261" s="259">
        <v>0</v>
      </c>
      <c r="CC261" s="259">
        <v>2</v>
      </c>
      <c r="CD261" s="259">
        <v>0</v>
      </c>
      <c r="CE261" s="259">
        <v>0</v>
      </c>
      <c r="CF261" s="259">
        <v>0</v>
      </c>
      <c r="CG261" s="259">
        <v>0</v>
      </c>
      <c r="CH261" s="259">
        <v>0</v>
      </c>
      <c r="CI261" s="259">
        <v>4</v>
      </c>
      <c r="CJ261" s="259">
        <v>10</v>
      </c>
      <c r="CK261" s="259">
        <v>0</v>
      </c>
      <c r="CL261" s="259">
        <v>6</v>
      </c>
      <c r="CM261" s="259">
        <v>22</v>
      </c>
      <c r="CN261" s="259">
        <v>1</v>
      </c>
      <c r="CO261" s="259">
        <v>0</v>
      </c>
    </row>
    <row r="262" spans="1:93" ht="33.75" customHeight="1">
      <c r="A262" s="255" t="s">
        <v>293</v>
      </c>
      <c r="B262" s="255" t="s">
        <v>274</v>
      </c>
      <c r="C262" s="255" t="s">
        <v>275</v>
      </c>
      <c r="D262" s="256">
        <v>685</v>
      </c>
      <c r="E262" s="256">
        <v>4</v>
      </c>
      <c r="F262" s="256">
        <v>89</v>
      </c>
      <c r="G262" s="256">
        <v>34</v>
      </c>
      <c r="H262" s="256">
        <v>4</v>
      </c>
      <c r="I262" s="256">
        <v>0</v>
      </c>
      <c r="J262" s="256">
        <v>0</v>
      </c>
      <c r="K262" s="256">
        <v>3</v>
      </c>
      <c r="L262" s="260">
        <v>5</v>
      </c>
      <c r="M262" s="260" t="s">
        <v>529</v>
      </c>
      <c r="N262" s="260">
        <v>6</v>
      </c>
      <c r="O262" s="260" t="s">
        <v>529</v>
      </c>
      <c r="P262" s="260">
        <v>0</v>
      </c>
      <c r="Q262" s="260">
        <v>3</v>
      </c>
      <c r="R262" s="260">
        <v>2</v>
      </c>
      <c r="S262" s="260">
        <v>0</v>
      </c>
      <c r="T262" s="260">
        <v>14</v>
      </c>
      <c r="U262" s="260">
        <v>0</v>
      </c>
      <c r="V262" s="260">
        <v>0</v>
      </c>
      <c r="W262" s="260">
        <v>0</v>
      </c>
      <c r="X262" s="260">
        <v>1</v>
      </c>
      <c r="Y262" s="260">
        <v>0</v>
      </c>
      <c r="Z262" s="260">
        <v>0</v>
      </c>
      <c r="AA262" s="260">
        <v>7</v>
      </c>
      <c r="AB262" s="260">
        <v>1</v>
      </c>
      <c r="AC262" s="260">
        <v>8</v>
      </c>
      <c r="AD262" s="260">
        <v>0</v>
      </c>
      <c r="AE262" s="260">
        <v>2</v>
      </c>
      <c r="AF262" s="260">
        <v>2</v>
      </c>
      <c r="AG262" s="260">
        <v>0</v>
      </c>
      <c r="AH262" s="260">
        <v>0</v>
      </c>
      <c r="AI262" s="260">
        <v>3</v>
      </c>
      <c r="AJ262" s="260">
        <v>0</v>
      </c>
      <c r="AK262" s="260">
        <v>3</v>
      </c>
      <c r="AL262" s="260">
        <v>2</v>
      </c>
      <c r="AM262" s="260">
        <v>1</v>
      </c>
      <c r="AN262" s="260">
        <v>0</v>
      </c>
      <c r="AO262" s="260">
        <v>3</v>
      </c>
      <c r="AP262" s="260">
        <v>0</v>
      </c>
      <c r="AQ262" s="260">
        <v>37</v>
      </c>
      <c r="AR262" s="260">
        <v>24</v>
      </c>
      <c r="AS262" s="260">
        <v>10</v>
      </c>
      <c r="AT262" s="260">
        <v>26</v>
      </c>
      <c r="AU262" s="260">
        <v>5</v>
      </c>
      <c r="AV262" s="260">
        <v>47</v>
      </c>
      <c r="AW262" s="260">
        <v>25</v>
      </c>
      <c r="AX262" s="260">
        <v>1</v>
      </c>
      <c r="AY262" s="260">
        <v>0</v>
      </c>
      <c r="AZ262" s="260">
        <v>2</v>
      </c>
      <c r="BA262" s="260">
        <v>2</v>
      </c>
      <c r="BB262" s="260">
        <v>6</v>
      </c>
      <c r="BC262" s="260">
        <v>18</v>
      </c>
      <c r="BD262" s="260">
        <v>1</v>
      </c>
      <c r="BE262" s="260">
        <v>0</v>
      </c>
      <c r="BF262" s="260">
        <v>0</v>
      </c>
      <c r="BG262" s="260">
        <v>1</v>
      </c>
      <c r="BH262" s="260">
        <v>5</v>
      </c>
      <c r="BI262" s="260">
        <v>0</v>
      </c>
      <c r="BJ262" s="260">
        <v>4</v>
      </c>
      <c r="BK262" s="260">
        <v>2</v>
      </c>
      <c r="BL262" s="260">
        <v>1</v>
      </c>
      <c r="BM262" s="260">
        <v>13</v>
      </c>
      <c r="BN262" s="260">
        <v>4</v>
      </c>
      <c r="BO262" s="260">
        <v>1</v>
      </c>
      <c r="BP262" s="260">
        <v>17</v>
      </c>
      <c r="BQ262" s="260">
        <v>1</v>
      </c>
      <c r="BR262" s="260">
        <v>2</v>
      </c>
      <c r="BS262" s="260">
        <v>2</v>
      </c>
      <c r="BT262" s="260">
        <v>1</v>
      </c>
      <c r="BU262" s="260">
        <v>1</v>
      </c>
      <c r="BV262" s="260">
        <v>2</v>
      </c>
      <c r="BW262" s="260">
        <v>0</v>
      </c>
      <c r="BX262" s="260">
        <v>0</v>
      </c>
      <c r="BY262" s="260">
        <v>10</v>
      </c>
      <c r="BZ262" s="260">
        <v>0</v>
      </c>
      <c r="CA262" s="260">
        <v>4</v>
      </c>
      <c r="CB262" s="260">
        <v>8</v>
      </c>
      <c r="CC262" s="260">
        <v>13</v>
      </c>
      <c r="CD262" s="260">
        <v>5</v>
      </c>
      <c r="CE262" s="260">
        <v>3</v>
      </c>
      <c r="CF262" s="260">
        <v>2</v>
      </c>
      <c r="CG262" s="260">
        <v>0</v>
      </c>
      <c r="CH262" s="260">
        <v>0</v>
      </c>
      <c r="CI262" s="260">
        <v>20</v>
      </c>
      <c r="CJ262" s="260">
        <v>22</v>
      </c>
      <c r="CK262" s="260">
        <v>2</v>
      </c>
      <c r="CL262" s="260">
        <v>30</v>
      </c>
      <c r="CM262" s="260">
        <v>97</v>
      </c>
      <c r="CN262" s="260">
        <v>11</v>
      </c>
      <c r="CO262" s="260">
        <v>0</v>
      </c>
    </row>
    <row r="263" spans="1:93" ht="33.75" customHeight="1">
      <c r="A263" s="257" t="s">
        <v>294</v>
      </c>
      <c r="B263" s="257" t="s">
        <v>274</v>
      </c>
      <c r="C263" s="257" t="s">
        <v>275</v>
      </c>
      <c r="D263" s="258">
        <v>124</v>
      </c>
      <c r="E263" s="258">
        <v>0</v>
      </c>
      <c r="F263" s="258">
        <v>19</v>
      </c>
      <c r="G263" s="258">
        <v>4</v>
      </c>
      <c r="H263" s="258">
        <v>0</v>
      </c>
      <c r="I263" s="258">
        <v>0</v>
      </c>
      <c r="J263" s="258">
        <v>0</v>
      </c>
      <c r="K263" s="258">
        <v>0</v>
      </c>
      <c r="L263" s="259">
        <v>2</v>
      </c>
      <c r="M263" s="259" t="s">
        <v>529</v>
      </c>
      <c r="N263" s="259">
        <v>6</v>
      </c>
      <c r="O263" s="259" t="s">
        <v>529</v>
      </c>
      <c r="P263" s="259">
        <v>0</v>
      </c>
      <c r="Q263" s="259">
        <v>0</v>
      </c>
      <c r="R263" s="259">
        <v>0</v>
      </c>
      <c r="S263" s="259">
        <v>0</v>
      </c>
      <c r="T263" s="259">
        <v>8</v>
      </c>
      <c r="U263" s="259">
        <v>0</v>
      </c>
      <c r="V263" s="259">
        <v>0</v>
      </c>
      <c r="W263" s="259">
        <v>0</v>
      </c>
      <c r="X263" s="259">
        <v>0</v>
      </c>
      <c r="Y263" s="259">
        <v>0</v>
      </c>
      <c r="Z263" s="259">
        <v>0</v>
      </c>
      <c r="AA263" s="259">
        <v>0</v>
      </c>
      <c r="AB263" s="259">
        <v>0</v>
      </c>
      <c r="AC263" s="259">
        <v>0</v>
      </c>
      <c r="AD263" s="259">
        <v>0</v>
      </c>
      <c r="AE263" s="259">
        <v>0</v>
      </c>
      <c r="AF263" s="259">
        <v>0</v>
      </c>
      <c r="AG263" s="259">
        <v>0</v>
      </c>
      <c r="AH263" s="259">
        <v>0</v>
      </c>
      <c r="AI263" s="259">
        <v>0</v>
      </c>
      <c r="AJ263" s="259">
        <v>0</v>
      </c>
      <c r="AK263" s="259">
        <v>0</v>
      </c>
      <c r="AL263" s="259">
        <v>1</v>
      </c>
      <c r="AM263" s="259">
        <v>0</v>
      </c>
      <c r="AN263" s="259">
        <v>0</v>
      </c>
      <c r="AO263" s="259">
        <v>0</v>
      </c>
      <c r="AP263" s="259">
        <v>0</v>
      </c>
      <c r="AQ263" s="259">
        <v>6</v>
      </c>
      <c r="AR263" s="259">
        <v>3</v>
      </c>
      <c r="AS263" s="259">
        <v>5</v>
      </c>
      <c r="AT263" s="259">
        <v>3</v>
      </c>
      <c r="AU263" s="259">
        <v>0</v>
      </c>
      <c r="AV263" s="259">
        <v>10</v>
      </c>
      <c r="AW263" s="259">
        <v>4</v>
      </c>
      <c r="AX263" s="259">
        <v>0</v>
      </c>
      <c r="AY263" s="259">
        <v>0</v>
      </c>
      <c r="AZ263" s="259">
        <v>2</v>
      </c>
      <c r="BA263" s="259">
        <v>2</v>
      </c>
      <c r="BB263" s="259">
        <v>0</v>
      </c>
      <c r="BC263" s="259">
        <v>7</v>
      </c>
      <c r="BD263" s="259">
        <v>0</v>
      </c>
      <c r="BE263" s="259">
        <v>0</v>
      </c>
      <c r="BF263" s="259">
        <v>0</v>
      </c>
      <c r="BG263" s="259">
        <v>0</v>
      </c>
      <c r="BH263" s="259">
        <v>0</v>
      </c>
      <c r="BI263" s="259">
        <v>0</v>
      </c>
      <c r="BJ263" s="259">
        <v>1</v>
      </c>
      <c r="BK263" s="259">
        <v>0</v>
      </c>
      <c r="BL263" s="259">
        <v>0</v>
      </c>
      <c r="BM263" s="259">
        <v>5</v>
      </c>
      <c r="BN263" s="259">
        <v>0</v>
      </c>
      <c r="BO263" s="259">
        <v>0</v>
      </c>
      <c r="BP263" s="259">
        <v>2</v>
      </c>
      <c r="BQ263" s="259">
        <v>0</v>
      </c>
      <c r="BR263" s="259">
        <v>0</v>
      </c>
      <c r="BS263" s="259">
        <v>0</v>
      </c>
      <c r="BT263" s="259">
        <v>0</v>
      </c>
      <c r="BU263" s="259">
        <v>0</v>
      </c>
      <c r="BV263" s="259">
        <v>0</v>
      </c>
      <c r="BW263" s="259">
        <v>0</v>
      </c>
      <c r="BX263" s="259">
        <v>0</v>
      </c>
      <c r="BY263" s="259">
        <v>3</v>
      </c>
      <c r="BZ263" s="259">
        <v>1</v>
      </c>
      <c r="CA263" s="259">
        <v>1</v>
      </c>
      <c r="CB263" s="259">
        <v>0</v>
      </c>
      <c r="CC263" s="259">
        <v>4</v>
      </c>
      <c r="CD263" s="259">
        <v>0</v>
      </c>
      <c r="CE263" s="259">
        <v>1</v>
      </c>
      <c r="CF263" s="259">
        <v>0</v>
      </c>
      <c r="CG263" s="259">
        <v>0</v>
      </c>
      <c r="CH263" s="259">
        <v>0</v>
      </c>
      <c r="CI263" s="259">
        <v>0</v>
      </c>
      <c r="CJ263" s="259">
        <v>5</v>
      </c>
      <c r="CK263" s="259">
        <v>0</v>
      </c>
      <c r="CL263" s="259">
        <v>5</v>
      </c>
      <c r="CM263" s="259">
        <v>14</v>
      </c>
      <c r="CN263" s="259">
        <v>0</v>
      </c>
      <c r="CO263" s="259">
        <v>0</v>
      </c>
    </row>
    <row r="264" spans="1:93" ht="33.75" customHeight="1">
      <c r="A264" s="255" t="s">
        <v>295</v>
      </c>
      <c r="B264" s="255" t="s">
        <v>274</v>
      </c>
      <c r="C264" s="255" t="s">
        <v>275</v>
      </c>
      <c r="D264" s="256">
        <v>1693</v>
      </c>
      <c r="E264" s="256">
        <v>10</v>
      </c>
      <c r="F264" s="256">
        <v>77</v>
      </c>
      <c r="G264" s="256">
        <v>21</v>
      </c>
      <c r="H264" s="256">
        <v>1</v>
      </c>
      <c r="I264" s="256">
        <v>0</v>
      </c>
      <c r="J264" s="256">
        <v>0</v>
      </c>
      <c r="K264" s="256">
        <v>5</v>
      </c>
      <c r="L264" s="260">
        <v>8</v>
      </c>
      <c r="M264" s="260">
        <v>2</v>
      </c>
      <c r="N264" s="260">
        <v>14</v>
      </c>
      <c r="O264" s="260" t="s">
        <v>529</v>
      </c>
      <c r="P264" s="260">
        <v>0</v>
      </c>
      <c r="Q264" s="260">
        <v>7</v>
      </c>
      <c r="R264" s="260">
        <v>4</v>
      </c>
      <c r="S264" s="260">
        <v>0</v>
      </c>
      <c r="T264" s="260">
        <v>19</v>
      </c>
      <c r="U264" s="260">
        <v>0</v>
      </c>
      <c r="V264" s="260">
        <v>2</v>
      </c>
      <c r="W264" s="260">
        <v>0</v>
      </c>
      <c r="X264" s="260">
        <v>1</v>
      </c>
      <c r="Y264" s="260">
        <v>0</v>
      </c>
      <c r="Z264" s="260">
        <v>2</v>
      </c>
      <c r="AA264" s="260">
        <v>5</v>
      </c>
      <c r="AB264" s="260">
        <v>7</v>
      </c>
      <c r="AC264" s="260">
        <v>55</v>
      </c>
      <c r="AD264" s="260">
        <v>1</v>
      </c>
      <c r="AE264" s="260">
        <v>8</v>
      </c>
      <c r="AF264" s="260">
        <v>9</v>
      </c>
      <c r="AG264" s="260">
        <v>1</v>
      </c>
      <c r="AH264" s="260">
        <v>0</v>
      </c>
      <c r="AI264" s="260">
        <v>7</v>
      </c>
      <c r="AJ264" s="260">
        <v>3</v>
      </c>
      <c r="AK264" s="260">
        <v>14</v>
      </c>
      <c r="AL264" s="260">
        <v>14</v>
      </c>
      <c r="AM264" s="260">
        <v>3</v>
      </c>
      <c r="AN264" s="260">
        <v>0</v>
      </c>
      <c r="AO264" s="260">
        <v>2</v>
      </c>
      <c r="AP264" s="260">
        <v>1</v>
      </c>
      <c r="AQ264" s="260">
        <v>74</v>
      </c>
      <c r="AR264" s="260">
        <v>35</v>
      </c>
      <c r="AS264" s="260">
        <v>36</v>
      </c>
      <c r="AT264" s="260">
        <v>51</v>
      </c>
      <c r="AU264" s="260">
        <v>25</v>
      </c>
      <c r="AV264" s="260">
        <v>193</v>
      </c>
      <c r="AW264" s="260">
        <v>57</v>
      </c>
      <c r="AX264" s="260">
        <v>4</v>
      </c>
      <c r="AY264" s="260">
        <v>0</v>
      </c>
      <c r="AZ264" s="260">
        <v>14</v>
      </c>
      <c r="BA264" s="260">
        <v>6</v>
      </c>
      <c r="BB264" s="260">
        <v>5</v>
      </c>
      <c r="BC264" s="260">
        <v>105</v>
      </c>
      <c r="BD264" s="260">
        <v>8</v>
      </c>
      <c r="BE264" s="260">
        <v>0</v>
      </c>
      <c r="BF264" s="260">
        <v>0</v>
      </c>
      <c r="BG264" s="260">
        <v>1</v>
      </c>
      <c r="BH264" s="260">
        <v>22</v>
      </c>
      <c r="BI264" s="260">
        <v>0</v>
      </c>
      <c r="BJ264" s="260">
        <v>5</v>
      </c>
      <c r="BK264" s="260">
        <v>4</v>
      </c>
      <c r="BL264" s="260">
        <v>4</v>
      </c>
      <c r="BM264" s="260">
        <v>32</v>
      </c>
      <c r="BN264" s="260">
        <v>8</v>
      </c>
      <c r="BO264" s="260">
        <v>1</v>
      </c>
      <c r="BP264" s="260">
        <v>55</v>
      </c>
      <c r="BQ264" s="260">
        <v>3</v>
      </c>
      <c r="BR264" s="260">
        <v>4</v>
      </c>
      <c r="BS264" s="260">
        <v>6</v>
      </c>
      <c r="BT264" s="260">
        <v>0</v>
      </c>
      <c r="BU264" s="260">
        <v>5</v>
      </c>
      <c r="BV264" s="260">
        <v>4</v>
      </c>
      <c r="BW264" s="260">
        <v>2</v>
      </c>
      <c r="BX264" s="260">
        <v>2</v>
      </c>
      <c r="BY264" s="260">
        <v>20</v>
      </c>
      <c r="BZ264" s="260">
        <v>3</v>
      </c>
      <c r="CA264" s="260">
        <v>24</v>
      </c>
      <c r="CB264" s="260">
        <v>31</v>
      </c>
      <c r="CC264" s="260">
        <v>70</v>
      </c>
      <c r="CD264" s="260">
        <v>9</v>
      </c>
      <c r="CE264" s="260">
        <v>17</v>
      </c>
      <c r="CF264" s="260">
        <v>2</v>
      </c>
      <c r="CG264" s="260">
        <v>0</v>
      </c>
      <c r="CH264" s="260">
        <v>0</v>
      </c>
      <c r="CI264" s="260">
        <v>47</v>
      </c>
      <c r="CJ264" s="260">
        <v>73</v>
      </c>
      <c r="CK264" s="260">
        <v>2</v>
      </c>
      <c r="CL264" s="260">
        <v>98</v>
      </c>
      <c r="CM264" s="260">
        <v>208</v>
      </c>
      <c r="CN264" s="260">
        <v>15</v>
      </c>
      <c r="CO264" s="260">
        <v>0</v>
      </c>
    </row>
    <row r="265" spans="1:93" ht="33.75" customHeight="1">
      <c r="A265" s="257" t="s">
        <v>296</v>
      </c>
      <c r="B265" s="257" t="s">
        <v>274</v>
      </c>
      <c r="C265" s="257" t="s">
        <v>275</v>
      </c>
      <c r="D265" s="258">
        <v>455</v>
      </c>
      <c r="E265" s="258">
        <v>7</v>
      </c>
      <c r="F265" s="258">
        <v>101</v>
      </c>
      <c r="G265" s="258">
        <v>16</v>
      </c>
      <c r="H265" s="258">
        <v>2</v>
      </c>
      <c r="I265" s="258">
        <v>0</v>
      </c>
      <c r="J265" s="258">
        <v>0</v>
      </c>
      <c r="K265" s="258">
        <v>0</v>
      </c>
      <c r="L265" s="259">
        <v>0</v>
      </c>
      <c r="M265" s="259" t="s">
        <v>529</v>
      </c>
      <c r="N265" s="259">
        <v>3</v>
      </c>
      <c r="O265" s="259" t="s">
        <v>529</v>
      </c>
      <c r="P265" s="259">
        <v>0</v>
      </c>
      <c r="Q265" s="259">
        <v>4</v>
      </c>
      <c r="R265" s="259">
        <v>1</v>
      </c>
      <c r="S265" s="259">
        <v>0</v>
      </c>
      <c r="T265" s="259">
        <v>10</v>
      </c>
      <c r="U265" s="259">
        <v>0</v>
      </c>
      <c r="V265" s="259">
        <v>0</v>
      </c>
      <c r="W265" s="259">
        <v>0</v>
      </c>
      <c r="X265" s="259">
        <v>0</v>
      </c>
      <c r="Y265" s="259">
        <v>0</v>
      </c>
      <c r="Z265" s="259">
        <v>1</v>
      </c>
      <c r="AA265" s="259">
        <v>1</v>
      </c>
      <c r="AB265" s="259">
        <v>1</v>
      </c>
      <c r="AC265" s="259">
        <v>7</v>
      </c>
      <c r="AD265" s="259">
        <v>0</v>
      </c>
      <c r="AE265" s="259">
        <v>0</v>
      </c>
      <c r="AF265" s="259">
        <v>3</v>
      </c>
      <c r="AG265" s="259">
        <v>0</v>
      </c>
      <c r="AH265" s="259">
        <v>0</v>
      </c>
      <c r="AI265" s="259">
        <v>1</v>
      </c>
      <c r="AJ265" s="259">
        <v>0</v>
      </c>
      <c r="AK265" s="259">
        <v>3</v>
      </c>
      <c r="AL265" s="259">
        <v>3</v>
      </c>
      <c r="AM265" s="259">
        <v>1</v>
      </c>
      <c r="AN265" s="259">
        <v>0</v>
      </c>
      <c r="AO265" s="259">
        <v>3</v>
      </c>
      <c r="AP265" s="259">
        <v>0</v>
      </c>
      <c r="AQ265" s="259">
        <v>19</v>
      </c>
      <c r="AR265" s="259">
        <v>4</v>
      </c>
      <c r="AS265" s="259">
        <v>9</v>
      </c>
      <c r="AT265" s="259">
        <v>10</v>
      </c>
      <c r="AU265" s="259">
        <v>5</v>
      </c>
      <c r="AV265" s="259">
        <v>23</v>
      </c>
      <c r="AW265" s="259">
        <v>8</v>
      </c>
      <c r="AX265" s="259">
        <v>0</v>
      </c>
      <c r="AY265" s="259">
        <v>0</v>
      </c>
      <c r="AZ265" s="259">
        <v>0</v>
      </c>
      <c r="BA265" s="259">
        <v>3</v>
      </c>
      <c r="BB265" s="259">
        <v>2</v>
      </c>
      <c r="BC265" s="259">
        <v>13</v>
      </c>
      <c r="BD265" s="259">
        <v>0</v>
      </c>
      <c r="BE265" s="259">
        <v>0</v>
      </c>
      <c r="BF265" s="259">
        <v>0</v>
      </c>
      <c r="BG265" s="259">
        <v>0</v>
      </c>
      <c r="BH265" s="259">
        <v>1</v>
      </c>
      <c r="BI265" s="259">
        <v>1</v>
      </c>
      <c r="BJ265" s="259">
        <v>2</v>
      </c>
      <c r="BK265" s="259">
        <v>2</v>
      </c>
      <c r="BL265" s="259">
        <v>0</v>
      </c>
      <c r="BM265" s="259">
        <v>1</v>
      </c>
      <c r="BN265" s="259">
        <v>0</v>
      </c>
      <c r="BO265" s="259">
        <v>1</v>
      </c>
      <c r="BP265" s="259">
        <v>5</v>
      </c>
      <c r="BQ265" s="259">
        <v>1</v>
      </c>
      <c r="BR265" s="259">
        <v>0</v>
      </c>
      <c r="BS265" s="259">
        <v>1</v>
      </c>
      <c r="BT265" s="259">
        <v>1</v>
      </c>
      <c r="BU265" s="259">
        <v>0</v>
      </c>
      <c r="BV265" s="259">
        <v>0</v>
      </c>
      <c r="BW265" s="259">
        <v>0</v>
      </c>
      <c r="BX265" s="259">
        <v>1</v>
      </c>
      <c r="BY265" s="259">
        <v>3</v>
      </c>
      <c r="BZ265" s="259">
        <v>0</v>
      </c>
      <c r="CA265" s="259">
        <v>2</v>
      </c>
      <c r="CB265" s="259">
        <v>0</v>
      </c>
      <c r="CC265" s="259">
        <v>10</v>
      </c>
      <c r="CD265" s="259">
        <v>4</v>
      </c>
      <c r="CE265" s="259">
        <v>0</v>
      </c>
      <c r="CF265" s="259">
        <v>0</v>
      </c>
      <c r="CG265" s="259">
        <v>0</v>
      </c>
      <c r="CH265" s="259">
        <v>0</v>
      </c>
      <c r="CI265" s="259">
        <v>8</v>
      </c>
      <c r="CJ265" s="259">
        <v>23</v>
      </c>
      <c r="CK265" s="259">
        <v>0</v>
      </c>
      <c r="CL265" s="259">
        <v>44</v>
      </c>
      <c r="CM265" s="259">
        <v>73</v>
      </c>
      <c r="CN265" s="259">
        <v>7</v>
      </c>
      <c r="CO265" s="259">
        <v>0</v>
      </c>
    </row>
    <row r="266" spans="1:93" ht="33.75" customHeight="1">
      <c r="A266" s="255" t="s">
        <v>297</v>
      </c>
      <c r="B266" s="255" t="s">
        <v>274</v>
      </c>
      <c r="C266" s="255" t="s">
        <v>275</v>
      </c>
      <c r="D266" s="256">
        <v>368</v>
      </c>
      <c r="E266" s="256">
        <v>0</v>
      </c>
      <c r="F266" s="256">
        <v>55</v>
      </c>
      <c r="G266" s="256">
        <v>14</v>
      </c>
      <c r="H266" s="256">
        <v>1</v>
      </c>
      <c r="I266" s="256">
        <v>0</v>
      </c>
      <c r="J266" s="256">
        <v>0</v>
      </c>
      <c r="K266" s="256">
        <v>0</v>
      </c>
      <c r="L266" s="260">
        <v>3</v>
      </c>
      <c r="M266" s="260" t="s">
        <v>529</v>
      </c>
      <c r="N266" s="260">
        <v>3</v>
      </c>
      <c r="O266" s="260" t="s">
        <v>529</v>
      </c>
      <c r="P266" s="260">
        <v>0</v>
      </c>
      <c r="Q266" s="260">
        <v>0</v>
      </c>
      <c r="R266" s="260">
        <v>1</v>
      </c>
      <c r="S266" s="260">
        <v>1</v>
      </c>
      <c r="T266" s="260">
        <v>5</v>
      </c>
      <c r="U266" s="260">
        <v>1</v>
      </c>
      <c r="V266" s="260">
        <v>1</v>
      </c>
      <c r="W266" s="260">
        <v>0</v>
      </c>
      <c r="X266" s="260">
        <v>0</v>
      </c>
      <c r="Y266" s="260">
        <v>0</v>
      </c>
      <c r="Z266" s="260">
        <v>1</v>
      </c>
      <c r="AA266" s="260">
        <v>0</v>
      </c>
      <c r="AB266" s="260">
        <v>0</v>
      </c>
      <c r="AC266" s="260">
        <v>16</v>
      </c>
      <c r="AD266" s="260">
        <v>3</v>
      </c>
      <c r="AE266" s="260">
        <v>0</v>
      </c>
      <c r="AF266" s="260">
        <v>1</v>
      </c>
      <c r="AG266" s="260">
        <v>2</v>
      </c>
      <c r="AH266" s="260">
        <v>1</v>
      </c>
      <c r="AI266" s="260">
        <v>0</v>
      </c>
      <c r="AJ266" s="260">
        <v>0</v>
      </c>
      <c r="AK266" s="260">
        <v>4</v>
      </c>
      <c r="AL266" s="260">
        <v>0</v>
      </c>
      <c r="AM266" s="260">
        <v>2</v>
      </c>
      <c r="AN266" s="260">
        <v>0</v>
      </c>
      <c r="AO266" s="260">
        <v>0</v>
      </c>
      <c r="AP266" s="260">
        <v>0</v>
      </c>
      <c r="AQ266" s="260">
        <v>23</v>
      </c>
      <c r="AR266" s="260">
        <v>1</v>
      </c>
      <c r="AS266" s="260">
        <v>9</v>
      </c>
      <c r="AT266" s="260">
        <v>8</v>
      </c>
      <c r="AU266" s="260">
        <v>3</v>
      </c>
      <c r="AV266" s="260">
        <v>30</v>
      </c>
      <c r="AW266" s="260">
        <v>21</v>
      </c>
      <c r="AX266" s="260">
        <v>0</v>
      </c>
      <c r="AY266" s="260">
        <v>0</v>
      </c>
      <c r="AZ266" s="260">
        <v>0</v>
      </c>
      <c r="BA266" s="260">
        <v>0</v>
      </c>
      <c r="BB266" s="260">
        <v>2</v>
      </c>
      <c r="BC266" s="260">
        <v>12</v>
      </c>
      <c r="BD266" s="260">
        <v>1</v>
      </c>
      <c r="BE266" s="260">
        <v>0</v>
      </c>
      <c r="BF266" s="260">
        <v>0</v>
      </c>
      <c r="BG266" s="260">
        <v>0</v>
      </c>
      <c r="BH266" s="260">
        <v>3</v>
      </c>
      <c r="BI266" s="260">
        <v>2</v>
      </c>
      <c r="BJ266" s="260">
        <v>4</v>
      </c>
      <c r="BK266" s="260">
        <v>0</v>
      </c>
      <c r="BL266" s="260">
        <v>0</v>
      </c>
      <c r="BM266" s="260">
        <v>7</v>
      </c>
      <c r="BN266" s="260">
        <v>0</v>
      </c>
      <c r="BO266" s="260">
        <v>1</v>
      </c>
      <c r="BP266" s="260">
        <v>13</v>
      </c>
      <c r="BQ266" s="260">
        <v>0</v>
      </c>
      <c r="BR266" s="260">
        <v>0</v>
      </c>
      <c r="BS266" s="260">
        <v>1</v>
      </c>
      <c r="BT266" s="260">
        <v>0</v>
      </c>
      <c r="BU266" s="260">
        <v>1</v>
      </c>
      <c r="BV266" s="260">
        <v>3</v>
      </c>
      <c r="BW266" s="260">
        <v>0</v>
      </c>
      <c r="BX266" s="260">
        <v>0</v>
      </c>
      <c r="BY266" s="260">
        <v>7</v>
      </c>
      <c r="BZ266" s="260">
        <v>0</v>
      </c>
      <c r="CA266" s="260">
        <v>9</v>
      </c>
      <c r="CB266" s="260">
        <v>1</v>
      </c>
      <c r="CC266" s="260">
        <v>9</v>
      </c>
      <c r="CD266" s="260">
        <v>1</v>
      </c>
      <c r="CE266" s="260">
        <v>1</v>
      </c>
      <c r="CF266" s="260">
        <v>0</v>
      </c>
      <c r="CG266" s="260">
        <v>0</v>
      </c>
      <c r="CH266" s="260">
        <v>0</v>
      </c>
      <c r="CI266" s="260">
        <v>6</v>
      </c>
      <c r="CJ266" s="260">
        <v>6</v>
      </c>
      <c r="CK266" s="260">
        <v>1</v>
      </c>
      <c r="CL266" s="260">
        <v>19</v>
      </c>
      <c r="CM266" s="260">
        <v>45</v>
      </c>
      <c r="CN266" s="260">
        <v>3</v>
      </c>
      <c r="CO266" s="260">
        <v>0</v>
      </c>
    </row>
    <row r="267" spans="1:93" ht="33.75" customHeight="1">
      <c r="A267" s="257" t="s">
        <v>298</v>
      </c>
      <c r="B267" s="257" t="s">
        <v>274</v>
      </c>
      <c r="C267" s="257" t="s">
        <v>275</v>
      </c>
      <c r="D267" s="258">
        <v>518</v>
      </c>
      <c r="E267" s="258">
        <v>2</v>
      </c>
      <c r="F267" s="258">
        <v>133</v>
      </c>
      <c r="G267" s="258">
        <v>13</v>
      </c>
      <c r="H267" s="258">
        <v>2</v>
      </c>
      <c r="I267" s="258">
        <v>0</v>
      </c>
      <c r="J267" s="258">
        <v>1</v>
      </c>
      <c r="K267" s="258">
        <v>0</v>
      </c>
      <c r="L267" s="259">
        <v>3</v>
      </c>
      <c r="M267" s="259" t="s">
        <v>529</v>
      </c>
      <c r="N267" s="259">
        <v>3</v>
      </c>
      <c r="O267" s="259">
        <v>1</v>
      </c>
      <c r="P267" s="259">
        <v>0</v>
      </c>
      <c r="Q267" s="259">
        <v>2</v>
      </c>
      <c r="R267" s="259">
        <v>0</v>
      </c>
      <c r="S267" s="259">
        <v>0</v>
      </c>
      <c r="T267" s="259">
        <v>11</v>
      </c>
      <c r="U267" s="259">
        <v>2</v>
      </c>
      <c r="V267" s="259">
        <v>0</v>
      </c>
      <c r="W267" s="259">
        <v>0</v>
      </c>
      <c r="X267" s="259">
        <v>0</v>
      </c>
      <c r="Y267" s="259">
        <v>0</v>
      </c>
      <c r="Z267" s="259">
        <v>0</v>
      </c>
      <c r="AA267" s="259">
        <v>1</v>
      </c>
      <c r="AB267" s="259">
        <v>0</v>
      </c>
      <c r="AC267" s="259">
        <v>12</v>
      </c>
      <c r="AD267" s="259">
        <v>0</v>
      </c>
      <c r="AE267" s="259">
        <v>2</v>
      </c>
      <c r="AF267" s="259">
        <v>3</v>
      </c>
      <c r="AG267" s="259">
        <v>0</v>
      </c>
      <c r="AH267" s="259">
        <v>0</v>
      </c>
      <c r="AI267" s="259">
        <v>1</v>
      </c>
      <c r="AJ267" s="259">
        <v>0</v>
      </c>
      <c r="AK267" s="259">
        <v>9</v>
      </c>
      <c r="AL267" s="259">
        <v>0</v>
      </c>
      <c r="AM267" s="259">
        <v>3</v>
      </c>
      <c r="AN267" s="259">
        <v>1</v>
      </c>
      <c r="AO267" s="259">
        <v>0</v>
      </c>
      <c r="AP267" s="259">
        <v>1</v>
      </c>
      <c r="AQ267" s="259">
        <v>11</v>
      </c>
      <c r="AR267" s="259">
        <v>12</v>
      </c>
      <c r="AS267" s="259">
        <v>17</v>
      </c>
      <c r="AT267" s="259">
        <v>6</v>
      </c>
      <c r="AU267" s="259">
        <v>9</v>
      </c>
      <c r="AV267" s="259">
        <v>36</v>
      </c>
      <c r="AW267" s="259">
        <v>13</v>
      </c>
      <c r="AX267" s="259">
        <v>0</v>
      </c>
      <c r="AY267" s="259">
        <v>0</v>
      </c>
      <c r="AZ267" s="259">
        <v>3</v>
      </c>
      <c r="BA267" s="259">
        <v>0</v>
      </c>
      <c r="BB267" s="259">
        <v>1</v>
      </c>
      <c r="BC267" s="259">
        <v>20</v>
      </c>
      <c r="BD267" s="259">
        <v>1</v>
      </c>
      <c r="BE267" s="259">
        <v>0</v>
      </c>
      <c r="BF267" s="259">
        <v>0</v>
      </c>
      <c r="BG267" s="259">
        <v>0</v>
      </c>
      <c r="BH267" s="259">
        <v>4</v>
      </c>
      <c r="BI267" s="259">
        <v>1</v>
      </c>
      <c r="BJ267" s="259">
        <v>2</v>
      </c>
      <c r="BK267" s="259">
        <v>1</v>
      </c>
      <c r="BL267" s="259">
        <v>0</v>
      </c>
      <c r="BM267" s="259">
        <v>12</v>
      </c>
      <c r="BN267" s="259">
        <v>1</v>
      </c>
      <c r="BO267" s="259">
        <v>1</v>
      </c>
      <c r="BP267" s="259">
        <v>7</v>
      </c>
      <c r="BQ267" s="259">
        <v>2</v>
      </c>
      <c r="BR267" s="259">
        <v>1</v>
      </c>
      <c r="BS267" s="259">
        <v>1</v>
      </c>
      <c r="BT267" s="259">
        <v>0</v>
      </c>
      <c r="BU267" s="259">
        <v>0</v>
      </c>
      <c r="BV267" s="259">
        <v>0</v>
      </c>
      <c r="BW267" s="259">
        <v>1</v>
      </c>
      <c r="BX267" s="259">
        <v>0</v>
      </c>
      <c r="BY267" s="259">
        <v>10</v>
      </c>
      <c r="BZ267" s="259">
        <v>0</v>
      </c>
      <c r="CA267" s="259">
        <v>4</v>
      </c>
      <c r="CB267" s="259">
        <v>4</v>
      </c>
      <c r="CC267" s="259">
        <v>12</v>
      </c>
      <c r="CD267" s="259">
        <v>4</v>
      </c>
      <c r="CE267" s="259">
        <v>2</v>
      </c>
      <c r="CF267" s="259">
        <v>1</v>
      </c>
      <c r="CG267" s="259">
        <v>0</v>
      </c>
      <c r="CH267" s="259">
        <v>0</v>
      </c>
      <c r="CI267" s="259">
        <v>6</v>
      </c>
      <c r="CJ267" s="259">
        <v>9</v>
      </c>
      <c r="CK267" s="259">
        <v>1</v>
      </c>
      <c r="CL267" s="259">
        <v>20</v>
      </c>
      <c r="CM267" s="259">
        <v>75</v>
      </c>
      <c r="CN267" s="259">
        <v>1</v>
      </c>
      <c r="CO267" s="259">
        <v>0</v>
      </c>
    </row>
    <row r="268" spans="1:93" ht="33.75" customHeight="1">
      <c r="A268" s="255" t="s">
        <v>299</v>
      </c>
      <c r="B268" s="255" t="s">
        <v>274</v>
      </c>
      <c r="C268" s="255" t="s">
        <v>275</v>
      </c>
      <c r="D268" s="256">
        <v>554</v>
      </c>
      <c r="E268" s="256">
        <v>13</v>
      </c>
      <c r="F268" s="256">
        <v>81</v>
      </c>
      <c r="G268" s="256">
        <v>34</v>
      </c>
      <c r="H268" s="256">
        <v>0</v>
      </c>
      <c r="I268" s="256">
        <v>0</v>
      </c>
      <c r="J268" s="256">
        <v>0</v>
      </c>
      <c r="K268" s="256">
        <v>0</v>
      </c>
      <c r="L268" s="260">
        <v>24</v>
      </c>
      <c r="M268" s="260">
        <v>1</v>
      </c>
      <c r="N268" s="260">
        <v>3</v>
      </c>
      <c r="O268" s="260" t="s">
        <v>529</v>
      </c>
      <c r="P268" s="260">
        <v>0</v>
      </c>
      <c r="Q268" s="260">
        <v>1</v>
      </c>
      <c r="R268" s="260">
        <v>0</v>
      </c>
      <c r="S268" s="260">
        <v>0</v>
      </c>
      <c r="T268" s="260">
        <v>8</v>
      </c>
      <c r="U268" s="260">
        <v>0</v>
      </c>
      <c r="V268" s="260">
        <v>0</v>
      </c>
      <c r="W268" s="260">
        <v>0</v>
      </c>
      <c r="X268" s="260">
        <v>0</v>
      </c>
      <c r="Y268" s="260">
        <v>0</v>
      </c>
      <c r="Z268" s="260">
        <v>2</v>
      </c>
      <c r="AA268" s="260">
        <v>2</v>
      </c>
      <c r="AB268" s="260">
        <v>2</v>
      </c>
      <c r="AC268" s="260">
        <v>15</v>
      </c>
      <c r="AD268" s="260">
        <v>0</v>
      </c>
      <c r="AE268" s="260">
        <v>3</v>
      </c>
      <c r="AF268" s="260">
        <v>2</v>
      </c>
      <c r="AG268" s="260">
        <v>0</v>
      </c>
      <c r="AH268" s="260">
        <v>0</v>
      </c>
      <c r="AI268" s="260">
        <v>4</v>
      </c>
      <c r="AJ268" s="260">
        <v>0</v>
      </c>
      <c r="AK268" s="260">
        <v>2</v>
      </c>
      <c r="AL268" s="260">
        <v>1</v>
      </c>
      <c r="AM268" s="260">
        <v>3</v>
      </c>
      <c r="AN268" s="260">
        <v>0</v>
      </c>
      <c r="AO268" s="260">
        <v>1</v>
      </c>
      <c r="AP268" s="260">
        <v>0</v>
      </c>
      <c r="AQ268" s="260">
        <v>23</v>
      </c>
      <c r="AR268" s="260">
        <v>19</v>
      </c>
      <c r="AS268" s="260">
        <v>6</v>
      </c>
      <c r="AT268" s="260">
        <v>14</v>
      </c>
      <c r="AU268" s="260">
        <v>3</v>
      </c>
      <c r="AV268" s="260">
        <v>45</v>
      </c>
      <c r="AW268" s="260">
        <v>32</v>
      </c>
      <c r="AX268" s="260">
        <v>0</v>
      </c>
      <c r="AY268" s="260">
        <v>0</v>
      </c>
      <c r="AZ268" s="260">
        <v>2</v>
      </c>
      <c r="BA268" s="260">
        <v>2</v>
      </c>
      <c r="BB268" s="260">
        <v>0</v>
      </c>
      <c r="BC268" s="260">
        <v>33</v>
      </c>
      <c r="BD268" s="260">
        <v>0</v>
      </c>
      <c r="BE268" s="260">
        <v>0</v>
      </c>
      <c r="BF268" s="260">
        <v>0</v>
      </c>
      <c r="BG268" s="260">
        <v>1</v>
      </c>
      <c r="BH268" s="260">
        <v>3</v>
      </c>
      <c r="BI268" s="260">
        <v>0</v>
      </c>
      <c r="BJ268" s="260">
        <v>4</v>
      </c>
      <c r="BK268" s="260">
        <v>0</v>
      </c>
      <c r="BL268" s="260">
        <v>0</v>
      </c>
      <c r="BM268" s="260">
        <v>9</v>
      </c>
      <c r="BN268" s="260">
        <v>4</v>
      </c>
      <c r="BO268" s="260">
        <v>1</v>
      </c>
      <c r="BP268" s="260">
        <v>5</v>
      </c>
      <c r="BQ268" s="260">
        <v>1</v>
      </c>
      <c r="BR268" s="260">
        <v>1</v>
      </c>
      <c r="BS268" s="260">
        <v>0</v>
      </c>
      <c r="BT268" s="260">
        <v>0</v>
      </c>
      <c r="BU268" s="260">
        <v>0</v>
      </c>
      <c r="BV268" s="260">
        <v>0</v>
      </c>
      <c r="BW268" s="260">
        <v>0</v>
      </c>
      <c r="BX268" s="260">
        <v>0</v>
      </c>
      <c r="BY268" s="260">
        <v>7</v>
      </c>
      <c r="BZ268" s="260">
        <v>2</v>
      </c>
      <c r="CA268" s="260">
        <v>13</v>
      </c>
      <c r="CB268" s="260">
        <v>3</v>
      </c>
      <c r="CC268" s="260">
        <v>17</v>
      </c>
      <c r="CD268" s="260">
        <v>4</v>
      </c>
      <c r="CE268" s="260">
        <v>0</v>
      </c>
      <c r="CF268" s="260">
        <v>0</v>
      </c>
      <c r="CG268" s="260">
        <v>0</v>
      </c>
      <c r="CH268" s="260">
        <v>0</v>
      </c>
      <c r="CI268" s="260">
        <v>12</v>
      </c>
      <c r="CJ268" s="260">
        <v>23</v>
      </c>
      <c r="CK268" s="260">
        <v>1</v>
      </c>
      <c r="CL268" s="260">
        <v>20</v>
      </c>
      <c r="CM268" s="260">
        <v>31</v>
      </c>
      <c r="CN268" s="260">
        <v>11</v>
      </c>
      <c r="CO268" s="260">
        <v>0</v>
      </c>
    </row>
    <row r="269" spans="1:93" ht="33.75" customHeight="1">
      <c r="A269" s="257" t="s">
        <v>300</v>
      </c>
      <c r="B269" s="257" t="s">
        <v>274</v>
      </c>
      <c r="C269" s="257" t="s">
        <v>275</v>
      </c>
      <c r="D269" s="258">
        <v>633</v>
      </c>
      <c r="E269" s="258">
        <v>5</v>
      </c>
      <c r="F269" s="258">
        <v>47</v>
      </c>
      <c r="G269" s="258">
        <v>38</v>
      </c>
      <c r="H269" s="258">
        <v>14</v>
      </c>
      <c r="I269" s="258">
        <v>0</v>
      </c>
      <c r="J269" s="258">
        <v>0</v>
      </c>
      <c r="K269" s="258">
        <v>0</v>
      </c>
      <c r="L269" s="259">
        <v>4</v>
      </c>
      <c r="M269" s="259" t="s">
        <v>529</v>
      </c>
      <c r="N269" s="259">
        <v>4</v>
      </c>
      <c r="O269" s="259">
        <v>1</v>
      </c>
      <c r="P269" s="259">
        <v>0</v>
      </c>
      <c r="Q269" s="259">
        <v>4</v>
      </c>
      <c r="R269" s="259">
        <v>1</v>
      </c>
      <c r="S269" s="259">
        <v>0</v>
      </c>
      <c r="T269" s="259">
        <v>12</v>
      </c>
      <c r="U269" s="259">
        <v>0</v>
      </c>
      <c r="V269" s="259">
        <v>1</v>
      </c>
      <c r="W269" s="259">
        <v>0</v>
      </c>
      <c r="X269" s="259">
        <v>0</v>
      </c>
      <c r="Y269" s="259">
        <v>0</v>
      </c>
      <c r="Z269" s="259">
        <v>0</v>
      </c>
      <c r="AA269" s="259">
        <v>2</v>
      </c>
      <c r="AB269" s="259">
        <v>0</v>
      </c>
      <c r="AC269" s="259">
        <v>5</v>
      </c>
      <c r="AD269" s="259">
        <v>0</v>
      </c>
      <c r="AE269" s="259">
        <v>0</v>
      </c>
      <c r="AF269" s="259">
        <v>0</v>
      </c>
      <c r="AG269" s="259">
        <v>0</v>
      </c>
      <c r="AH269" s="259">
        <v>0</v>
      </c>
      <c r="AI269" s="259">
        <v>0</v>
      </c>
      <c r="AJ269" s="259">
        <v>0</v>
      </c>
      <c r="AK269" s="259">
        <v>0</v>
      </c>
      <c r="AL269" s="259">
        <v>1</v>
      </c>
      <c r="AM269" s="259">
        <v>1</v>
      </c>
      <c r="AN269" s="259">
        <v>0</v>
      </c>
      <c r="AO269" s="259">
        <v>1</v>
      </c>
      <c r="AP269" s="259">
        <v>0</v>
      </c>
      <c r="AQ269" s="259">
        <v>79</v>
      </c>
      <c r="AR269" s="259">
        <v>14</v>
      </c>
      <c r="AS269" s="259">
        <v>2</v>
      </c>
      <c r="AT269" s="259">
        <v>13</v>
      </c>
      <c r="AU269" s="259">
        <v>2</v>
      </c>
      <c r="AV269" s="259">
        <v>39</v>
      </c>
      <c r="AW269" s="259">
        <v>21</v>
      </c>
      <c r="AX269" s="259">
        <v>0</v>
      </c>
      <c r="AY269" s="259">
        <v>0</v>
      </c>
      <c r="AZ269" s="259">
        <v>2</v>
      </c>
      <c r="BA269" s="259">
        <v>4</v>
      </c>
      <c r="BB269" s="259">
        <v>10</v>
      </c>
      <c r="BC269" s="259">
        <v>24</v>
      </c>
      <c r="BD269" s="259">
        <v>0</v>
      </c>
      <c r="BE269" s="259">
        <v>0</v>
      </c>
      <c r="BF269" s="259">
        <v>0</v>
      </c>
      <c r="BG269" s="259">
        <v>0</v>
      </c>
      <c r="BH269" s="259">
        <v>1</v>
      </c>
      <c r="BI269" s="259">
        <v>0</v>
      </c>
      <c r="BJ269" s="259">
        <v>1</v>
      </c>
      <c r="BK269" s="259">
        <v>1</v>
      </c>
      <c r="BL269" s="259">
        <v>0</v>
      </c>
      <c r="BM269" s="259">
        <v>8</v>
      </c>
      <c r="BN269" s="259">
        <v>2</v>
      </c>
      <c r="BO269" s="259">
        <v>0</v>
      </c>
      <c r="BP269" s="259">
        <v>13</v>
      </c>
      <c r="BQ269" s="259">
        <v>1</v>
      </c>
      <c r="BR269" s="259">
        <v>0</v>
      </c>
      <c r="BS269" s="259">
        <v>0</v>
      </c>
      <c r="BT269" s="259">
        <v>0</v>
      </c>
      <c r="BU269" s="259">
        <v>0</v>
      </c>
      <c r="BV269" s="259">
        <v>0</v>
      </c>
      <c r="BW269" s="259">
        <v>3</v>
      </c>
      <c r="BX269" s="259">
        <v>1</v>
      </c>
      <c r="BY269" s="259">
        <v>8</v>
      </c>
      <c r="BZ269" s="259">
        <v>1</v>
      </c>
      <c r="CA269" s="259">
        <v>4</v>
      </c>
      <c r="CB269" s="259">
        <v>2</v>
      </c>
      <c r="CC269" s="259">
        <v>19</v>
      </c>
      <c r="CD269" s="259">
        <v>0</v>
      </c>
      <c r="CE269" s="259">
        <v>0</v>
      </c>
      <c r="CF269" s="259">
        <v>1</v>
      </c>
      <c r="CG269" s="259">
        <v>1</v>
      </c>
      <c r="CH269" s="259">
        <v>0</v>
      </c>
      <c r="CI269" s="259">
        <v>11</v>
      </c>
      <c r="CJ269" s="259">
        <v>22</v>
      </c>
      <c r="CK269" s="259">
        <v>0</v>
      </c>
      <c r="CL269" s="259">
        <v>28</v>
      </c>
      <c r="CM269" s="259">
        <v>144</v>
      </c>
      <c r="CN269" s="259">
        <v>10</v>
      </c>
      <c r="CO269" s="259">
        <v>0</v>
      </c>
    </row>
    <row r="270" spans="1:93" ht="33.75" customHeight="1">
      <c r="A270" s="255" t="s">
        <v>301</v>
      </c>
      <c r="B270" s="255" t="s">
        <v>274</v>
      </c>
      <c r="C270" s="255" t="s">
        <v>275</v>
      </c>
      <c r="D270" s="256">
        <v>432</v>
      </c>
      <c r="E270" s="256">
        <v>0</v>
      </c>
      <c r="F270" s="256">
        <v>101</v>
      </c>
      <c r="G270" s="256">
        <v>11</v>
      </c>
      <c r="H270" s="256">
        <v>0</v>
      </c>
      <c r="I270" s="256">
        <v>0</v>
      </c>
      <c r="J270" s="256">
        <v>0</v>
      </c>
      <c r="K270" s="256">
        <v>0</v>
      </c>
      <c r="L270" s="260">
        <v>3</v>
      </c>
      <c r="M270" s="260" t="s">
        <v>529</v>
      </c>
      <c r="N270" s="260">
        <v>10</v>
      </c>
      <c r="O270" s="260">
        <v>1</v>
      </c>
      <c r="P270" s="260">
        <v>0</v>
      </c>
      <c r="Q270" s="260">
        <v>1</v>
      </c>
      <c r="R270" s="260">
        <v>0</v>
      </c>
      <c r="S270" s="260">
        <v>0</v>
      </c>
      <c r="T270" s="260">
        <v>0</v>
      </c>
      <c r="U270" s="260">
        <v>0</v>
      </c>
      <c r="V270" s="260">
        <v>0</v>
      </c>
      <c r="W270" s="260">
        <v>0</v>
      </c>
      <c r="X270" s="260">
        <v>0</v>
      </c>
      <c r="Y270" s="260">
        <v>0</v>
      </c>
      <c r="Z270" s="260">
        <v>0</v>
      </c>
      <c r="AA270" s="260">
        <v>1</v>
      </c>
      <c r="AB270" s="260">
        <v>0</v>
      </c>
      <c r="AC270" s="260">
        <v>6</v>
      </c>
      <c r="AD270" s="260">
        <v>1</v>
      </c>
      <c r="AE270" s="260">
        <v>2</v>
      </c>
      <c r="AF270" s="260">
        <v>2</v>
      </c>
      <c r="AG270" s="260">
        <v>0</v>
      </c>
      <c r="AH270" s="260">
        <v>0</v>
      </c>
      <c r="AI270" s="260">
        <v>4</v>
      </c>
      <c r="AJ270" s="260">
        <v>0</v>
      </c>
      <c r="AK270" s="260">
        <v>1</v>
      </c>
      <c r="AL270" s="260">
        <v>3</v>
      </c>
      <c r="AM270" s="260">
        <v>1</v>
      </c>
      <c r="AN270" s="260">
        <v>0</v>
      </c>
      <c r="AO270" s="260">
        <v>0</v>
      </c>
      <c r="AP270" s="260">
        <v>1</v>
      </c>
      <c r="AQ270" s="260">
        <v>39</v>
      </c>
      <c r="AR270" s="260">
        <v>17</v>
      </c>
      <c r="AS270" s="260">
        <v>20</v>
      </c>
      <c r="AT270" s="260">
        <v>14</v>
      </c>
      <c r="AU270" s="260">
        <v>7</v>
      </c>
      <c r="AV270" s="260">
        <v>25</v>
      </c>
      <c r="AW270" s="260">
        <v>22</v>
      </c>
      <c r="AX270" s="260">
        <v>0</v>
      </c>
      <c r="AY270" s="260">
        <v>0</v>
      </c>
      <c r="AZ270" s="260">
        <v>2</v>
      </c>
      <c r="BA270" s="260">
        <v>1</v>
      </c>
      <c r="BB270" s="260">
        <v>1</v>
      </c>
      <c r="BC270" s="260">
        <v>14</v>
      </c>
      <c r="BD270" s="260">
        <v>0</v>
      </c>
      <c r="BE270" s="260">
        <v>0</v>
      </c>
      <c r="BF270" s="260">
        <v>0</v>
      </c>
      <c r="BG270" s="260">
        <v>0</v>
      </c>
      <c r="BH270" s="260">
        <v>1</v>
      </c>
      <c r="BI270" s="260">
        <v>0</v>
      </c>
      <c r="BJ270" s="260">
        <v>1</v>
      </c>
      <c r="BK270" s="260">
        <v>1</v>
      </c>
      <c r="BL270" s="260">
        <v>0</v>
      </c>
      <c r="BM270" s="260">
        <v>3</v>
      </c>
      <c r="BN270" s="260">
        <v>2</v>
      </c>
      <c r="BO270" s="260">
        <v>0</v>
      </c>
      <c r="BP270" s="260">
        <v>9</v>
      </c>
      <c r="BQ270" s="260">
        <v>0</v>
      </c>
      <c r="BR270" s="260">
        <v>0</v>
      </c>
      <c r="BS270" s="260">
        <v>3</v>
      </c>
      <c r="BT270" s="260">
        <v>0</v>
      </c>
      <c r="BU270" s="260">
        <v>2</v>
      </c>
      <c r="BV270" s="260">
        <v>0</v>
      </c>
      <c r="BW270" s="260">
        <v>0</v>
      </c>
      <c r="BX270" s="260">
        <v>0</v>
      </c>
      <c r="BY270" s="260">
        <v>6</v>
      </c>
      <c r="BZ270" s="260">
        <v>0</v>
      </c>
      <c r="CA270" s="260">
        <v>2</v>
      </c>
      <c r="CB270" s="260">
        <v>1</v>
      </c>
      <c r="CC270" s="260">
        <v>9</v>
      </c>
      <c r="CD270" s="260">
        <v>2</v>
      </c>
      <c r="CE270" s="260">
        <v>4</v>
      </c>
      <c r="CF270" s="260">
        <v>1</v>
      </c>
      <c r="CG270" s="260">
        <v>2</v>
      </c>
      <c r="CH270" s="260">
        <v>0</v>
      </c>
      <c r="CI270" s="260">
        <v>9</v>
      </c>
      <c r="CJ270" s="260">
        <v>9</v>
      </c>
      <c r="CK270" s="260">
        <v>0</v>
      </c>
      <c r="CL270" s="260">
        <v>22</v>
      </c>
      <c r="CM270" s="260">
        <v>27</v>
      </c>
      <c r="CN270" s="260">
        <v>5</v>
      </c>
      <c r="CO270" s="260">
        <v>0</v>
      </c>
    </row>
    <row r="271" spans="1:93" ht="33.75" customHeight="1">
      <c r="A271" s="257" t="s">
        <v>302</v>
      </c>
      <c r="B271" s="257" t="s">
        <v>274</v>
      </c>
      <c r="C271" s="257" t="s">
        <v>275</v>
      </c>
      <c r="D271" s="258">
        <v>210</v>
      </c>
      <c r="E271" s="258">
        <v>1</v>
      </c>
      <c r="F271" s="258">
        <v>43</v>
      </c>
      <c r="G271" s="258">
        <v>7</v>
      </c>
      <c r="H271" s="258">
        <v>0</v>
      </c>
      <c r="I271" s="258">
        <v>0</v>
      </c>
      <c r="J271" s="258">
        <v>0</v>
      </c>
      <c r="K271" s="258">
        <v>0</v>
      </c>
      <c r="L271" s="259">
        <v>4</v>
      </c>
      <c r="M271" s="259" t="s">
        <v>529</v>
      </c>
      <c r="N271" s="259">
        <v>3</v>
      </c>
      <c r="O271" s="259" t="s">
        <v>529</v>
      </c>
      <c r="P271" s="259">
        <v>0</v>
      </c>
      <c r="Q271" s="259">
        <v>2</v>
      </c>
      <c r="R271" s="259">
        <v>0</v>
      </c>
      <c r="S271" s="259">
        <v>0</v>
      </c>
      <c r="T271" s="259">
        <v>10</v>
      </c>
      <c r="U271" s="259">
        <v>0</v>
      </c>
      <c r="V271" s="259">
        <v>1</v>
      </c>
      <c r="W271" s="259">
        <v>0</v>
      </c>
      <c r="X271" s="259">
        <v>0</v>
      </c>
      <c r="Y271" s="259">
        <v>0</v>
      </c>
      <c r="Z271" s="259">
        <v>0</v>
      </c>
      <c r="AA271" s="259">
        <v>0</v>
      </c>
      <c r="AB271" s="259">
        <v>0</v>
      </c>
      <c r="AC271" s="259">
        <v>1</v>
      </c>
      <c r="AD271" s="259">
        <v>0</v>
      </c>
      <c r="AE271" s="259">
        <v>0</v>
      </c>
      <c r="AF271" s="259">
        <v>0</v>
      </c>
      <c r="AG271" s="259">
        <v>0</v>
      </c>
      <c r="AH271" s="259">
        <v>0</v>
      </c>
      <c r="AI271" s="259">
        <v>1</v>
      </c>
      <c r="AJ271" s="259">
        <v>0</v>
      </c>
      <c r="AK271" s="259">
        <v>1</v>
      </c>
      <c r="AL271" s="259">
        <v>1</v>
      </c>
      <c r="AM271" s="259">
        <v>0</v>
      </c>
      <c r="AN271" s="259">
        <v>0</v>
      </c>
      <c r="AO271" s="259">
        <v>2</v>
      </c>
      <c r="AP271" s="259">
        <v>0</v>
      </c>
      <c r="AQ271" s="259">
        <v>9</v>
      </c>
      <c r="AR271" s="259">
        <v>7</v>
      </c>
      <c r="AS271" s="259">
        <v>7</v>
      </c>
      <c r="AT271" s="259">
        <v>4</v>
      </c>
      <c r="AU271" s="259">
        <v>3</v>
      </c>
      <c r="AV271" s="259">
        <v>15</v>
      </c>
      <c r="AW271" s="259">
        <v>8</v>
      </c>
      <c r="AX271" s="259">
        <v>0</v>
      </c>
      <c r="AY271" s="259">
        <v>0</v>
      </c>
      <c r="AZ271" s="259">
        <v>3</v>
      </c>
      <c r="BA271" s="259">
        <v>0</v>
      </c>
      <c r="BB271" s="259">
        <v>3</v>
      </c>
      <c r="BC271" s="259">
        <v>13</v>
      </c>
      <c r="BD271" s="259">
        <v>0</v>
      </c>
      <c r="BE271" s="259">
        <v>0</v>
      </c>
      <c r="BF271" s="259">
        <v>0</v>
      </c>
      <c r="BG271" s="259">
        <v>1</v>
      </c>
      <c r="BH271" s="259">
        <v>1</v>
      </c>
      <c r="BI271" s="259">
        <v>0</v>
      </c>
      <c r="BJ271" s="259">
        <v>1</v>
      </c>
      <c r="BK271" s="259">
        <v>1</v>
      </c>
      <c r="BL271" s="259">
        <v>0</v>
      </c>
      <c r="BM271" s="259">
        <v>0</v>
      </c>
      <c r="BN271" s="259">
        <v>2</v>
      </c>
      <c r="BO271" s="259">
        <v>0</v>
      </c>
      <c r="BP271" s="259">
        <v>3</v>
      </c>
      <c r="BQ271" s="259">
        <v>0</v>
      </c>
      <c r="BR271" s="259">
        <v>0</v>
      </c>
      <c r="BS271" s="259">
        <v>1</v>
      </c>
      <c r="BT271" s="259">
        <v>0</v>
      </c>
      <c r="BU271" s="259">
        <v>0</v>
      </c>
      <c r="BV271" s="259">
        <v>0</v>
      </c>
      <c r="BW271" s="259">
        <v>0</v>
      </c>
      <c r="BX271" s="259">
        <v>0</v>
      </c>
      <c r="BY271" s="259">
        <v>6</v>
      </c>
      <c r="BZ271" s="259">
        <v>0</v>
      </c>
      <c r="CA271" s="259">
        <v>3</v>
      </c>
      <c r="CB271" s="259">
        <v>0</v>
      </c>
      <c r="CC271" s="259">
        <v>9</v>
      </c>
      <c r="CD271" s="259">
        <v>1</v>
      </c>
      <c r="CE271" s="259">
        <v>0</v>
      </c>
      <c r="CF271" s="259">
        <v>0</v>
      </c>
      <c r="CG271" s="259">
        <v>0</v>
      </c>
      <c r="CH271" s="259">
        <v>0</v>
      </c>
      <c r="CI271" s="259">
        <v>5</v>
      </c>
      <c r="CJ271" s="259">
        <v>6</v>
      </c>
      <c r="CK271" s="259">
        <v>0</v>
      </c>
      <c r="CL271" s="259">
        <v>12</v>
      </c>
      <c r="CM271" s="259">
        <v>8</v>
      </c>
      <c r="CN271" s="259">
        <v>1</v>
      </c>
      <c r="CO271" s="259">
        <v>0</v>
      </c>
    </row>
    <row r="272" spans="1:93" ht="33.75" customHeight="1">
      <c r="A272" s="255" t="s">
        <v>303</v>
      </c>
      <c r="B272" s="255" t="s">
        <v>274</v>
      </c>
      <c r="C272" s="255" t="s">
        <v>275</v>
      </c>
      <c r="D272" s="256">
        <v>349</v>
      </c>
      <c r="E272" s="256">
        <v>3</v>
      </c>
      <c r="F272" s="256">
        <v>55</v>
      </c>
      <c r="G272" s="256">
        <v>16</v>
      </c>
      <c r="H272" s="256">
        <v>7</v>
      </c>
      <c r="I272" s="256">
        <v>0</v>
      </c>
      <c r="J272" s="256">
        <v>0</v>
      </c>
      <c r="K272" s="256">
        <v>0</v>
      </c>
      <c r="L272" s="260">
        <v>2</v>
      </c>
      <c r="M272" s="260" t="s">
        <v>529</v>
      </c>
      <c r="N272" s="260">
        <v>7</v>
      </c>
      <c r="O272" s="260" t="s">
        <v>529</v>
      </c>
      <c r="P272" s="260">
        <v>0</v>
      </c>
      <c r="Q272" s="260">
        <v>1</v>
      </c>
      <c r="R272" s="260">
        <v>0</v>
      </c>
      <c r="S272" s="260">
        <v>0</v>
      </c>
      <c r="T272" s="260">
        <v>4</v>
      </c>
      <c r="U272" s="260">
        <v>0</v>
      </c>
      <c r="V272" s="260">
        <v>0</v>
      </c>
      <c r="W272" s="260">
        <v>0</v>
      </c>
      <c r="X272" s="260">
        <v>0</v>
      </c>
      <c r="Y272" s="260">
        <v>0</v>
      </c>
      <c r="Z272" s="260">
        <v>0</v>
      </c>
      <c r="AA272" s="260">
        <v>1</v>
      </c>
      <c r="AB272" s="260">
        <v>0</v>
      </c>
      <c r="AC272" s="260">
        <v>5</v>
      </c>
      <c r="AD272" s="260">
        <v>0</v>
      </c>
      <c r="AE272" s="260">
        <v>0</v>
      </c>
      <c r="AF272" s="260">
        <v>1</v>
      </c>
      <c r="AG272" s="260">
        <v>0</v>
      </c>
      <c r="AH272" s="260">
        <v>0</v>
      </c>
      <c r="AI272" s="260">
        <v>2</v>
      </c>
      <c r="AJ272" s="260">
        <v>0</v>
      </c>
      <c r="AK272" s="260">
        <v>1</v>
      </c>
      <c r="AL272" s="260">
        <v>2</v>
      </c>
      <c r="AM272" s="260">
        <v>2</v>
      </c>
      <c r="AN272" s="260">
        <v>0</v>
      </c>
      <c r="AO272" s="260">
        <v>0</v>
      </c>
      <c r="AP272" s="260">
        <v>0</v>
      </c>
      <c r="AQ272" s="260">
        <v>21</v>
      </c>
      <c r="AR272" s="260">
        <v>12</v>
      </c>
      <c r="AS272" s="260">
        <v>5</v>
      </c>
      <c r="AT272" s="260">
        <v>8</v>
      </c>
      <c r="AU272" s="260">
        <v>0</v>
      </c>
      <c r="AV272" s="260">
        <v>35</v>
      </c>
      <c r="AW272" s="260">
        <v>11</v>
      </c>
      <c r="AX272" s="260">
        <v>0</v>
      </c>
      <c r="AY272" s="260">
        <v>0</v>
      </c>
      <c r="AZ272" s="260">
        <v>2</v>
      </c>
      <c r="BA272" s="260">
        <v>1</v>
      </c>
      <c r="BB272" s="260">
        <v>5</v>
      </c>
      <c r="BC272" s="260">
        <v>24</v>
      </c>
      <c r="BD272" s="260">
        <v>2</v>
      </c>
      <c r="BE272" s="260">
        <v>0</v>
      </c>
      <c r="BF272" s="260">
        <v>0</v>
      </c>
      <c r="BG272" s="260">
        <v>0</v>
      </c>
      <c r="BH272" s="260">
        <v>0</v>
      </c>
      <c r="BI272" s="260">
        <v>0</v>
      </c>
      <c r="BJ272" s="260">
        <v>1</v>
      </c>
      <c r="BK272" s="260">
        <v>0</v>
      </c>
      <c r="BL272" s="260">
        <v>0</v>
      </c>
      <c r="BM272" s="260">
        <v>5</v>
      </c>
      <c r="BN272" s="260">
        <v>0</v>
      </c>
      <c r="BO272" s="260">
        <v>1</v>
      </c>
      <c r="BP272" s="260">
        <v>8</v>
      </c>
      <c r="BQ272" s="260">
        <v>0</v>
      </c>
      <c r="BR272" s="260">
        <v>0</v>
      </c>
      <c r="BS272" s="260">
        <v>0</v>
      </c>
      <c r="BT272" s="260">
        <v>0</v>
      </c>
      <c r="BU272" s="260">
        <v>0</v>
      </c>
      <c r="BV272" s="260">
        <v>1</v>
      </c>
      <c r="BW272" s="260">
        <v>2</v>
      </c>
      <c r="BX272" s="260">
        <v>0</v>
      </c>
      <c r="BY272" s="260">
        <v>4</v>
      </c>
      <c r="BZ272" s="260">
        <v>0</v>
      </c>
      <c r="CA272" s="260">
        <v>6</v>
      </c>
      <c r="CB272" s="260">
        <v>4</v>
      </c>
      <c r="CC272" s="260">
        <v>12</v>
      </c>
      <c r="CD272" s="260">
        <v>3</v>
      </c>
      <c r="CE272" s="260">
        <v>0</v>
      </c>
      <c r="CF272" s="260">
        <v>0</v>
      </c>
      <c r="CG272" s="260">
        <v>0</v>
      </c>
      <c r="CH272" s="260">
        <v>0</v>
      </c>
      <c r="CI272" s="260">
        <v>6</v>
      </c>
      <c r="CJ272" s="260">
        <v>26</v>
      </c>
      <c r="CK272" s="260">
        <v>1</v>
      </c>
      <c r="CL272" s="260">
        <v>16</v>
      </c>
      <c r="CM272" s="260">
        <v>15</v>
      </c>
      <c r="CN272" s="260">
        <v>3</v>
      </c>
      <c r="CO272" s="260">
        <v>0</v>
      </c>
    </row>
    <row r="273" spans="1:93" ht="33.75" customHeight="1">
      <c r="A273" s="257" t="s">
        <v>304</v>
      </c>
      <c r="B273" s="257" t="s">
        <v>274</v>
      </c>
      <c r="C273" s="257" t="s">
        <v>275</v>
      </c>
      <c r="D273" s="258">
        <v>1203</v>
      </c>
      <c r="E273" s="258">
        <v>3</v>
      </c>
      <c r="F273" s="258">
        <v>42</v>
      </c>
      <c r="G273" s="258">
        <v>11</v>
      </c>
      <c r="H273" s="258">
        <v>0</v>
      </c>
      <c r="I273" s="258">
        <v>0</v>
      </c>
      <c r="J273" s="258">
        <v>0</v>
      </c>
      <c r="K273" s="258">
        <v>0</v>
      </c>
      <c r="L273" s="259">
        <v>4</v>
      </c>
      <c r="M273" s="259" t="s">
        <v>529</v>
      </c>
      <c r="N273" s="259">
        <v>6</v>
      </c>
      <c r="O273" s="259" t="s">
        <v>529</v>
      </c>
      <c r="P273" s="259">
        <v>0</v>
      </c>
      <c r="Q273" s="259">
        <v>6</v>
      </c>
      <c r="R273" s="259">
        <v>1</v>
      </c>
      <c r="S273" s="259">
        <v>0</v>
      </c>
      <c r="T273" s="259">
        <v>5</v>
      </c>
      <c r="U273" s="259">
        <v>0</v>
      </c>
      <c r="V273" s="259">
        <v>5</v>
      </c>
      <c r="W273" s="259">
        <v>0</v>
      </c>
      <c r="X273" s="259">
        <v>1</v>
      </c>
      <c r="Y273" s="259">
        <v>0</v>
      </c>
      <c r="Z273" s="259">
        <v>0</v>
      </c>
      <c r="AA273" s="259">
        <v>4</v>
      </c>
      <c r="AB273" s="259">
        <v>2</v>
      </c>
      <c r="AC273" s="259">
        <v>24</v>
      </c>
      <c r="AD273" s="259">
        <v>0</v>
      </c>
      <c r="AE273" s="259">
        <v>2</v>
      </c>
      <c r="AF273" s="259">
        <v>7</v>
      </c>
      <c r="AG273" s="259">
        <v>0</v>
      </c>
      <c r="AH273" s="259">
        <v>0</v>
      </c>
      <c r="AI273" s="259">
        <v>8</v>
      </c>
      <c r="AJ273" s="259">
        <v>6</v>
      </c>
      <c r="AK273" s="259">
        <v>6</v>
      </c>
      <c r="AL273" s="259">
        <v>3</v>
      </c>
      <c r="AM273" s="259">
        <v>1</v>
      </c>
      <c r="AN273" s="259">
        <v>0</v>
      </c>
      <c r="AO273" s="259">
        <v>2</v>
      </c>
      <c r="AP273" s="259">
        <v>0</v>
      </c>
      <c r="AQ273" s="259">
        <v>41</v>
      </c>
      <c r="AR273" s="259">
        <v>9</v>
      </c>
      <c r="AS273" s="259">
        <v>57</v>
      </c>
      <c r="AT273" s="259">
        <v>79</v>
      </c>
      <c r="AU273" s="259">
        <v>36</v>
      </c>
      <c r="AV273" s="259">
        <v>155</v>
      </c>
      <c r="AW273" s="259">
        <v>45</v>
      </c>
      <c r="AX273" s="259">
        <v>0</v>
      </c>
      <c r="AY273" s="259">
        <v>0</v>
      </c>
      <c r="AZ273" s="259">
        <v>6</v>
      </c>
      <c r="BA273" s="259">
        <v>2</v>
      </c>
      <c r="BB273" s="259">
        <v>3</v>
      </c>
      <c r="BC273" s="259">
        <v>51</v>
      </c>
      <c r="BD273" s="259">
        <v>9</v>
      </c>
      <c r="BE273" s="259">
        <v>3</v>
      </c>
      <c r="BF273" s="259">
        <v>0</v>
      </c>
      <c r="BG273" s="259">
        <v>4</v>
      </c>
      <c r="BH273" s="259">
        <v>10</v>
      </c>
      <c r="BI273" s="259">
        <v>1</v>
      </c>
      <c r="BJ273" s="259">
        <v>3</v>
      </c>
      <c r="BK273" s="259">
        <v>7</v>
      </c>
      <c r="BL273" s="259">
        <v>3</v>
      </c>
      <c r="BM273" s="259">
        <v>16</v>
      </c>
      <c r="BN273" s="259">
        <v>7</v>
      </c>
      <c r="BO273" s="259">
        <v>2</v>
      </c>
      <c r="BP273" s="259">
        <v>55</v>
      </c>
      <c r="BQ273" s="259">
        <v>2</v>
      </c>
      <c r="BR273" s="259">
        <v>6</v>
      </c>
      <c r="BS273" s="259">
        <v>10</v>
      </c>
      <c r="BT273" s="259">
        <v>2</v>
      </c>
      <c r="BU273" s="259">
        <v>6</v>
      </c>
      <c r="BV273" s="259">
        <v>5</v>
      </c>
      <c r="BW273" s="259">
        <v>2</v>
      </c>
      <c r="BX273" s="259">
        <v>4</v>
      </c>
      <c r="BY273" s="259">
        <v>10</v>
      </c>
      <c r="BZ273" s="259">
        <v>3</v>
      </c>
      <c r="CA273" s="259">
        <v>15</v>
      </c>
      <c r="CB273" s="259">
        <v>11</v>
      </c>
      <c r="CC273" s="259">
        <v>33</v>
      </c>
      <c r="CD273" s="259">
        <v>9</v>
      </c>
      <c r="CE273" s="259">
        <v>23</v>
      </c>
      <c r="CF273" s="259">
        <v>0</v>
      </c>
      <c r="CG273" s="259">
        <v>0</v>
      </c>
      <c r="CH273" s="259">
        <v>0</v>
      </c>
      <c r="CI273" s="259">
        <v>27</v>
      </c>
      <c r="CJ273" s="259">
        <v>30</v>
      </c>
      <c r="CK273" s="259">
        <v>7</v>
      </c>
      <c r="CL273" s="259">
        <v>67</v>
      </c>
      <c r="CM273" s="259">
        <v>165</v>
      </c>
      <c r="CN273" s="259">
        <v>13</v>
      </c>
      <c r="CO273" s="259">
        <v>0</v>
      </c>
    </row>
    <row r="274" spans="1:93" ht="33.75" customHeight="1">
      <c r="A274" s="255" t="s">
        <v>305</v>
      </c>
      <c r="B274" s="255" t="s">
        <v>306</v>
      </c>
      <c r="C274" s="255" t="s">
        <v>307</v>
      </c>
      <c r="D274" s="256">
        <v>491</v>
      </c>
      <c r="E274" s="256">
        <v>3</v>
      </c>
      <c r="F274" s="256">
        <v>30</v>
      </c>
      <c r="G274" s="256">
        <v>21</v>
      </c>
      <c r="H274" s="256">
        <v>6</v>
      </c>
      <c r="I274" s="256">
        <v>0</v>
      </c>
      <c r="J274" s="256">
        <v>0</v>
      </c>
      <c r="K274" s="256">
        <v>0</v>
      </c>
      <c r="L274" s="260">
        <v>1</v>
      </c>
      <c r="M274" s="260" t="s">
        <v>529</v>
      </c>
      <c r="N274" s="260">
        <v>5</v>
      </c>
      <c r="O274" s="260" t="s">
        <v>529</v>
      </c>
      <c r="P274" s="260">
        <v>0</v>
      </c>
      <c r="Q274" s="260">
        <v>5</v>
      </c>
      <c r="R274" s="260">
        <v>1</v>
      </c>
      <c r="S274" s="260">
        <v>0</v>
      </c>
      <c r="T274" s="260">
        <v>15</v>
      </c>
      <c r="U274" s="260">
        <v>0</v>
      </c>
      <c r="V274" s="260">
        <v>0</v>
      </c>
      <c r="W274" s="260">
        <v>0</v>
      </c>
      <c r="X274" s="260">
        <v>0</v>
      </c>
      <c r="Y274" s="260">
        <v>0</v>
      </c>
      <c r="Z274" s="260">
        <v>1</v>
      </c>
      <c r="AA274" s="260">
        <v>1</v>
      </c>
      <c r="AB274" s="260">
        <v>0</v>
      </c>
      <c r="AC274" s="260">
        <v>3</v>
      </c>
      <c r="AD274" s="260">
        <v>0</v>
      </c>
      <c r="AE274" s="260">
        <v>1</v>
      </c>
      <c r="AF274" s="260">
        <v>3</v>
      </c>
      <c r="AG274" s="260">
        <v>0</v>
      </c>
      <c r="AH274" s="260">
        <v>1</v>
      </c>
      <c r="AI274" s="260">
        <v>3</v>
      </c>
      <c r="AJ274" s="260">
        <v>0</v>
      </c>
      <c r="AK274" s="260">
        <v>2</v>
      </c>
      <c r="AL274" s="260">
        <v>2</v>
      </c>
      <c r="AM274" s="260">
        <v>1</v>
      </c>
      <c r="AN274" s="260">
        <v>0</v>
      </c>
      <c r="AO274" s="260">
        <v>0</v>
      </c>
      <c r="AP274" s="260">
        <v>0</v>
      </c>
      <c r="AQ274" s="260">
        <v>16</v>
      </c>
      <c r="AR274" s="260">
        <v>12</v>
      </c>
      <c r="AS274" s="260">
        <v>4</v>
      </c>
      <c r="AT274" s="260">
        <v>7</v>
      </c>
      <c r="AU274" s="260">
        <v>1</v>
      </c>
      <c r="AV274" s="260">
        <v>39</v>
      </c>
      <c r="AW274" s="260">
        <v>42</v>
      </c>
      <c r="AX274" s="260">
        <v>0</v>
      </c>
      <c r="AY274" s="260">
        <v>0</v>
      </c>
      <c r="AZ274" s="260">
        <v>4</v>
      </c>
      <c r="BA274" s="260">
        <v>1</v>
      </c>
      <c r="BB274" s="260">
        <v>3</v>
      </c>
      <c r="BC274" s="260">
        <v>33</v>
      </c>
      <c r="BD274" s="260">
        <v>0</v>
      </c>
      <c r="BE274" s="260">
        <v>0</v>
      </c>
      <c r="BF274" s="260">
        <v>0</v>
      </c>
      <c r="BG274" s="260">
        <v>0</v>
      </c>
      <c r="BH274" s="260">
        <v>1</v>
      </c>
      <c r="BI274" s="260">
        <v>0</v>
      </c>
      <c r="BJ274" s="260">
        <v>3</v>
      </c>
      <c r="BK274" s="260">
        <v>0</v>
      </c>
      <c r="BL274" s="260">
        <v>1</v>
      </c>
      <c r="BM274" s="260">
        <v>12</v>
      </c>
      <c r="BN274" s="260">
        <v>0</v>
      </c>
      <c r="BO274" s="260">
        <v>0</v>
      </c>
      <c r="BP274" s="260">
        <v>6</v>
      </c>
      <c r="BQ274" s="260">
        <v>0</v>
      </c>
      <c r="BR274" s="260">
        <v>0</v>
      </c>
      <c r="BS274" s="260">
        <v>0</v>
      </c>
      <c r="BT274" s="260">
        <v>0</v>
      </c>
      <c r="BU274" s="260">
        <v>0</v>
      </c>
      <c r="BV274" s="260">
        <v>0</v>
      </c>
      <c r="BW274" s="260">
        <v>1</v>
      </c>
      <c r="BX274" s="260">
        <v>0</v>
      </c>
      <c r="BY274" s="260">
        <v>1</v>
      </c>
      <c r="BZ274" s="260">
        <v>0</v>
      </c>
      <c r="CA274" s="260">
        <v>11</v>
      </c>
      <c r="CB274" s="260">
        <v>2</v>
      </c>
      <c r="CC274" s="260">
        <v>14</v>
      </c>
      <c r="CD274" s="260">
        <v>1</v>
      </c>
      <c r="CE274" s="260">
        <v>2</v>
      </c>
      <c r="CF274" s="260">
        <v>0</v>
      </c>
      <c r="CG274" s="260">
        <v>0</v>
      </c>
      <c r="CH274" s="260">
        <v>0</v>
      </c>
      <c r="CI274" s="260">
        <v>19</v>
      </c>
      <c r="CJ274" s="260">
        <v>16</v>
      </c>
      <c r="CK274" s="260">
        <v>1</v>
      </c>
      <c r="CL274" s="260">
        <v>21</v>
      </c>
      <c r="CM274" s="260">
        <v>107</v>
      </c>
      <c r="CN274" s="260">
        <v>5</v>
      </c>
      <c r="CO274" s="260">
        <v>0</v>
      </c>
    </row>
    <row r="275" spans="1:93" ht="33.75" customHeight="1">
      <c r="A275" s="257" t="s">
        <v>308</v>
      </c>
      <c r="B275" s="257" t="s">
        <v>306</v>
      </c>
      <c r="C275" s="257" t="s">
        <v>307</v>
      </c>
      <c r="D275" s="258">
        <v>5107</v>
      </c>
      <c r="E275" s="258">
        <v>258</v>
      </c>
      <c r="F275" s="258">
        <v>110</v>
      </c>
      <c r="G275" s="258">
        <v>67</v>
      </c>
      <c r="H275" s="258">
        <v>22</v>
      </c>
      <c r="I275" s="258">
        <v>0</v>
      </c>
      <c r="J275" s="258">
        <v>0</v>
      </c>
      <c r="K275" s="258">
        <v>2</v>
      </c>
      <c r="L275" s="259">
        <v>29</v>
      </c>
      <c r="M275" s="259" t="s">
        <v>529</v>
      </c>
      <c r="N275" s="259">
        <v>30</v>
      </c>
      <c r="O275" s="259" t="s">
        <v>529</v>
      </c>
      <c r="P275" s="259">
        <v>0</v>
      </c>
      <c r="Q275" s="259">
        <v>42</v>
      </c>
      <c r="R275" s="259">
        <v>27</v>
      </c>
      <c r="S275" s="259">
        <v>2</v>
      </c>
      <c r="T275" s="259">
        <v>56</v>
      </c>
      <c r="U275" s="259">
        <v>0</v>
      </c>
      <c r="V275" s="259">
        <v>4</v>
      </c>
      <c r="W275" s="259">
        <v>0</v>
      </c>
      <c r="X275" s="259">
        <v>0</v>
      </c>
      <c r="Y275" s="259">
        <v>0</v>
      </c>
      <c r="Z275" s="259">
        <v>1</v>
      </c>
      <c r="AA275" s="259">
        <v>9</v>
      </c>
      <c r="AB275" s="259">
        <v>7</v>
      </c>
      <c r="AC275" s="259">
        <v>47</v>
      </c>
      <c r="AD275" s="259">
        <v>7</v>
      </c>
      <c r="AE275" s="259">
        <v>29</v>
      </c>
      <c r="AF275" s="259">
        <v>26</v>
      </c>
      <c r="AG275" s="259">
        <v>3</v>
      </c>
      <c r="AH275" s="259">
        <v>6</v>
      </c>
      <c r="AI275" s="259">
        <v>33</v>
      </c>
      <c r="AJ275" s="259">
        <v>7</v>
      </c>
      <c r="AK275" s="259">
        <v>19</v>
      </c>
      <c r="AL275" s="259">
        <v>19</v>
      </c>
      <c r="AM275" s="259">
        <v>4</v>
      </c>
      <c r="AN275" s="259">
        <v>0</v>
      </c>
      <c r="AO275" s="259">
        <v>15</v>
      </c>
      <c r="AP275" s="259">
        <v>2</v>
      </c>
      <c r="AQ275" s="259">
        <v>312</v>
      </c>
      <c r="AR275" s="259">
        <v>121</v>
      </c>
      <c r="AS275" s="259">
        <v>48</v>
      </c>
      <c r="AT275" s="259">
        <v>175</v>
      </c>
      <c r="AU275" s="259">
        <v>73</v>
      </c>
      <c r="AV275" s="259">
        <v>527</v>
      </c>
      <c r="AW275" s="259">
        <v>166</v>
      </c>
      <c r="AX275" s="259">
        <v>10</v>
      </c>
      <c r="AY275" s="259">
        <v>3</v>
      </c>
      <c r="AZ275" s="259">
        <v>37</v>
      </c>
      <c r="BA275" s="259">
        <v>12</v>
      </c>
      <c r="BB275" s="259">
        <v>6</v>
      </c>
      <c r="BC275" s="259">
        <v>268</v>
      </c>
      <c r="BD275" s="259">
        <v>21</v>
      </c>
      <c r="BE275" s="259">
        <v>3</v>
      </c>
      <c r="BF275" s="259">
        <v>1</v>
      </c>
      <c r="BG275" s="259">
        <v>3</v>
      </c>
      <c r="BH275" s="259">
        <v>92</v>
      </c>
      <c r="BI275" s="259">
        <v>3</v>
      </c>
      <c r="BJ275" s="259">
        <v>23</v>
      </c>
      <c r="BK275" s="259">
        <v>14</v>
      </c>
      <c r="BL275" s="259">
        <v>3</v>
      </c>
      <c r="BM275" s="259">
        <v>95</v>
      </c>
      <c r="BN275" s="259">
        <v>14</v>
      </c>
      <c r="BO275" s="259">
        <v>11</v>
      </c>
      <c r="BP275" s="259">
        <v>249</v>
      </c>
      <c r="BQ275" s="259">
        <v>6</v>
      </c>
      <c r="BR275" s="259">
        <v>15</v>
      </c>
      <c r="BS275" s="259">
        <v>11</v>
      </c>
      <c r="BT275" s="259">
        <v>1</v>
      </c>
      <c r="BU275" s="259">
        <v>21</v>
      </c>
      <c r="BV275" s="259">
        <v>15</v>
      </c>
      <c r="BW275" s="259">
        <v>7</v>
      </c>
      <c r="BX275" s="259">
        <v>5</v>
      </c>
      <c r="BY275" s="259">
        <v>30</v>
      </c>
      <c r="BZ275" s="259">
        <v>23</v>
      </c>
      <c r="CA275" s="259">
        <v>89</v>
      </c>
      <c r="CB275" s="259">
        <v>80</v>
      </c>
      <c r="CC275" s="259">
        <v>212</v>
      </c>
      <c r="CD275" s="259">
        <v>20</v>
      </c>
      <c r="CE275" s="259">
        <v>46</v>
      </c>
      <c r="CF275" s="259">
        <v>8</v>
      </c>
      <c r="CG275" s="259">
        <v>1</v>
      </c>
      <c r="CH275" s="259">
        <v>0</v>
      </c>
      <c r="CI275" s="259">
        <v>190</v>
      </c>
      <c r="CJ275" s="259">
        <v>182</v>
      </c>
      <c r="CK275" s="259">
        <v>10</v>
      </c>
      <c r="CL275" s="259">
        <v>344</v>
      </c>
      <c r="CM275" s="259">
        <v>524</v>
      </c>
      <c r="CN275" s="259">
        <v>94</v>
      </c>
      <c r="CO275" s="259">
        <v>0</v>
      </c>
    </row>
    <row r="276" spans="1:93" ht="33.75" customHeight="1">
      <c r="A276" s="255" t="s">
        <v>309</v>
      </c>
      <c r="B276" s="255" t="s">
        <v>306</v>
      </c>
      <c r="C276" s="255" t="s">
        <v>307</v>
      </c>
      <c r="D276" s="256">
        <v>1711</v>
      </c>
      <c r="E276" s="256">
        <v>136</v>
      </c>
      <c r="F276" s="256">
        <v>82</v>
      </c>
      <c r="G276" s="256">
        <v>64</v>
      </c>
      <c r="H276" s="256">
        <v>15</v>
      </c>
      <c r="I276" s="256">
        <v>0</v>
      </c>
      <c r="J276" s="256">
        <v>0</v>
      </c>
      <c r="K276" s="256">
        <v>1</v>
      </c>
      <c r="L276" s="260">
        <v>5</v>
      </c>
      <c r="M276" s="260" t="s">
        <v>529</v>
      </c>
      <c r="N276" s="260">
        <v>14</v>
      </c>
      <c r="O276" s="260" t="s">
        <v>529</v>
      </c>
      <c r="P276" s="260">
        <v>0</v>
      </c>
      <c r="Q276" s="260">
        <v>3</v>
      </c>
      <c r="R276" s="260">
        <v>2</v>
      </c>
      <c r="S276" s="260">
        <v>0</v>
      </c>
      <c r="T276" s="260">
        <v>38</v>
      </c>
      <c r="U276" s="260">
        <v>0</v>
      </c>
      <c r="V276" s="260">
        <v>1</v>
      </c>
      <c r="W276" s="260">
        <v>0</v>
      </c>
      <c r="X276" s="260">
        <v>2</v>
      </c>
      <c r="Y276" s="260">
        <v>0</v>
      </c>
      <c r="Z276" s="260">
        <v>0</v>
      </c>
      <c r="AA276" s="260">
        <v>7</v>
      </c>
      <c r="AB276" s="260">
        <v>2</v>
      </c>
      <c r="AC276" s="260">
        <v>14</v>
      </c>
      <c r="AD276" s="260">
        <v>1</v>
      </c>
      <c r="AE276" s="260">
        <v>3</v>
      </c>
      <c r="AF276" s="260">
        <v>5</v>
      </c>
      <c r="AG276" s="260">
        <v>1</v>
      </c>
      <c r="AH276" s="260">
        <v>1</v>
      </c>
      <c r="AI276" s="260">
        <v>4</v>
      </c>
      <c r="AJ276" s="260">
        <v>2</v>
      </c>
      <c r="AK276" s="260">
        <v>2</v>
      </c>
      <c r="AL276" s="260">
        <v>6</v>
      </c>
      <c r="AM276" s="260">
        <v>1</v>
      </c>
      <c r="AN276" s="260">
        <v>0</v>
      </c>
      <c r="AO276" s="260">
        <v>2</v>
      </c>
      <c r="AP276" s="260">
        <v>1</v>
      </c>
      <c r="AQ276" s="260">
        <v>61</v>
      </c>
      <c r="AR276" s="260">
        <v>28</v>
      </c>
      <c r="AS276" s="260">
        <v>8</v>
      </c>
      <c r="AT276" s="260">
        <v>40</v>
      </c>
      <c r="AU276" s="260">
        <v>11</v>
      </c>
      <c r="AV276" s="260">
        <v>98</v>
      </c>
      <c r="AW276" s="260">
        <v>62</v>
      </c>
      <c r="AX276" s="260">
        <v>0</v>
      </c>
      <c r="AY276" s="260">
        <v>0</v>
      </c>
      <c r="AZ276" s="260">
        <v>8</v>
      </c>
      <c r="BA276" s="260">
        <v>2</v>
      </c>
      <c r="BB276" s="260">
        <v>6</v>
      </c>
      <c r="BC276" s="260">
        <v>41</v>
      </c>
      <c r="BD276" s="260">
        <v>1</v>
      </c>
      <c r="BE276" s="260">
        <v>0</v>
      </c>
      <c r="BF276" s="260">
        <v>0</v>
      </c>
      <c r="BG276" s="260">
        <v>1</v>
      </c>
      <c r="BH276" s="260">
        <v>2</v>
      </c>
      <c r="BI276" s="260">
        <v>0</v>
      </c>
      <c r="BJ276" s="260">
        <v>4</v>
      </c>
      <c r="BK276" s="260">
        <v>4</v>
      </c>
      <c r="BL276" s="260">
        <v>6</v>
      </c>
      <c r="BM276" s="260">
        <v>21</v>
      </c>
      <c r="BN276" s="260">
        <v>4</v>
      </c>
      <c r="BO276" s="260">
        <v>1</v>
      </c>
      <c r="BP276" s="260">
        <v>27</v>
      </c>
      <c r="BQ276" s="260">
        <v>3</v>
      </c>
      <c r="BR276" s="260">
        <v>1</v>
      </c>
      <c r="BS276" s="260">
        <v>4</v>
      </c>
      <c r="BT276" s="260">
        <v>2</v>
      </c>
      <c r="BU276" s="260">
        <v>4</v>
      </c>
      <c r="BV276" s="260">
        <v>1</v>
      </c>
      <c r="BW276" s="260">
        <v>1</v>
      </c>
      <c r="BX276" s="260">
        <v>1</v>
      </c>
      <c r="BY276" s="260">
        <v>5</v>
      </c>
      <c r="BZ276" s="260">
        <v>5</v>
      </c>
      <c r="CA276" s="260">
        <v>29</v>
      </c>
      <c r="CB276" s="260">
        <v>11</v>
      </c>
      <c r="CC276" s="260">
        <v>41</v>
      </c>
      <c r="CD276" s="260">
        <v>2</v>
      </c>
      <c r="CE276" s="260">
        <v>3</v>
      </c>
      <c r="CF276" s="260">
        <v>3</v>
      </c>
      <c r="CG276" s="260">
        <v>1</v>
      </c>
      <c r="CH276" s="260">
        <v>0</v>
      </c>
      <c r="CI276" s="260">
        <v>29</v>
      </c>
      <c r="CJ276" s="260">
        <v>81</v>
      </c>
      <c r="CK276" s="260">
        <v>1</v>
      </c>
      <c r="CL276" s="260">
        <v>73</v>
      </c>
      <c r="CM276" s="260">
        <v>504</v>
      </c>
      <c r="CN276" s="260">
        <v>55</v>
      </c>
      <c r="CO276" s="260">
        <v>0</v>
      </c>
    </row>
    <row r="277" spans="1:93" ht="33.75" customHeight="1">
      <c r="A277" s="257" t="s">
        <v>310</v>
      </c>
      <c r="B277" s="257" t="s">
        <v>306</v>
      </c>
      <c r="C277" s="257" t="s">
        <v>307</v>
      </c>
      <c r="D277" s="258">
        <v>455</v>
      </c>
      <c r="E277" s="258">
        <v>16</v>
      </c>
      <c r="F277" s="258">
        <v>38</v>
      </c>
      <c r="G277" s="258">
        <v>16</v>
      </c>
      <c r="H277" s="258">
        <v>7</v>
      </c>
      <c r="I277" s="258">
        <v>0</v>
      </c>
      <c r="J277" s="258">
        <v>0</v>
      </c>
      <c r="K277" s="258">
        <v>0</v>
      </c>
      <c r="L277" s="259">
        <v>0</v>
      </c>
      <c r="M277" s="259">
        <v>1</v>
      </c>
      <c r="N277" s="259">
        <v>9</v>
      </c>
      <c r="O277" s="259" t="s">
        <v>529</v>
      </c>
      <c r="P277" s="259">
        <v>0</v>
      </c>
      <c r="Q277" s="259">
        <v>0</v>
      </c>
      <c r="R277" s="259">
        <v>0</v>
      </c>
      <c r="S277" s="259">
        <v>0</v>
      </c>
      <c r="T277" s="259">
        <v>12</v>
      </c>
      <c r="U277" s="259">
        <v>0</v>
      </c>
      <c r="V277" s="259">
        <v>0</v>
      </c>
      <c r="W277" s="259">
        <v>0</v>
      </c>
      <c r="X277" s="259">
        <v>0</v>
      </c>
      <c r="Y277" s="259">
        <v>0</v>
      </c>
      <c r="Z277" s="259">
        <v>1</v>
      </c>
      <c r="AA277" s="259">
        <v>1</v>
      </c>
      <c r="AB277" s="259">
        <v>0</v>
      </c>
      <c r="AC277" s="259">
        <v>9</v>
      </c>
      <c r="AD277" s="259">
        <v>0</v>
      </c>
      <c r="AE277" s="259">
        <v>1</v>
      </c>
      <c r="AF277" s="259">
        <v>1</v>
      </c>
      <c r="AG277" s="259">
        <v>0</v>
      </c>
      <c r="AH277" s="259">
        <v>0</v>
      </c>
      <c r="AI277" s="259">
        <v>1</v>
      </c>
      <c r="AJ277" s="259">
        <v>0</v>
      </c>
      <c r="AK277" s="259">
        <v>3</v>
      </c>
      <c r="AL277" s="259">
        <v>0</v>
      </c>
      <c r="AM277" s="259">
        <v>1</v>
      </c>
      <c r="AN277" s="259">
        <v>0</v>
      </c>
      <c r="AO277" s="259">
        <v>0</v>
      </c>
      <c r="AP277" s="259">
        <v>0</v>
      </c>
      <c r="AQ277" s="259">
        <v>11</v>
      </c>
      <c r="AR277" s="259">
        <v>15</v>
      </c>
      <c r="AS277" s="259">
        <v>4</v>
      </c>
      <c r="AT277" s="259">
        <v>15</v>
      </c>
      <c r="AU277" s="259">
        <v>3</v>
      </c>
      <c r="AV277" s="259">
        <v>26</v>
      </c>
      <c r="AW277" s="259">
        <v>20</v>
      </c>
      <c r="AX277" s="259">
        <v>0</v>
      </c>
      <c r="AY277" s="259">
        <v>0</v>
      </c>
      <c r="AZ277" s="259">
        <v>2</v>
      </c>
      <c r="BA277" s="259">
        <v>1</v>
      </c>
      <c r="BB277" s="259">
        <v>2</v>
      </c>
      <c r="BC277" s="259">
        <v>10</v>
      </c>
      <c r="BD277" s="259">
        <v>1</v>
      </c>
      <c r="BE277" s="259">
        <v>0</v>
      </c>
      <c r="BF277" s="259">
        <v>0</v>
      </c>
      <c r="BG277" s="259">
        <v>0</v>
      </c>
      <c r="BH277" s="259">
        <v>0</v>
      </c>
      <c r="BI277" s="259">
        <v>0</v>
      </c>
      <c r="BJ277" s="259">
        <v>1</v>
      </c>
      <c r="BK277" s="259">
        <v>0</v>
      </c>
      <c r="BL277" s="259">
        <v>0</v>
      </c>
      <c r="BM277" s="259">
        <v>12</v>
      </c>
      <c r="BN277" s="259">
        <v>2</v>
      </c>
      <c r="BO277" s="259">
        <v>0</v>
      </c>
      <c r="BP277" s="259">
        <v>4</v>
      </c>
      <c r="BQ277" s="259">
        <v>0</v>
      </c>
      <c r="BR277" s="259">
        <v>1</v>
      </c>
      <c r="BS277" s="259">
        <v>3</v>
      </c>
      <c r="BT277" s="259">
        <v>0</v>
      </c>
      <c r="BU277" s="259">
        <v>1</v>
      </c>
      <c r="BV277" s="259">
        <v>3</v>
      </c>
      <c r="BW277" s="259">
        <v>0</v>
      </c>
      <c r="BX277" s="259">
        <v>1</v>
      </c>
      <c r="BY277" s="259">
        <v>4</v>
      </c>
      <c r="BZ277" s="259">
        <v>0</v>
      </c>
      <c r="CA277" s="259">
        <v>6</v>
      </c>
      <c r="CB277" s="259">
        <v>3</v>
      </c>
      <c r="CC277" s="259">
        <v>14</v>
      </c>
      <c r="CD277" s="259">
        <v>3</v>
      </c>
      <c r="CE277" s="259">
        <v>1</v>
      </c>
      <c r="CF277" s="259">
        <v>0</v>
      </c>
      <c r="CG277" s="259">
        <v>0</v>
      </c>
      <c r="CH277" s="259">
        <v>0</v>
      </c>
      <c r="CI277" s="259">
        <v>5</v>
      </c>
      <c r="CJ277" s="259">
        <v>29</v>
      </c>
      <c r="CK277" s="259">
        <v>0</v>
      </c>
      <c r="CL277" s="259">
        <v>20</v>
      </c>
      <c r="CM277" s="259">
        <v>103</v>
      </c>
      <c r="CN277" s="259">
        <v>12</v>
      </c>
      <c r="CO277" s="259">
        <v>0</v>
      </c>
    </row>
    <row r="278" spans="1:93" ht="33.75" customHeight="1">
      <c r="A278" s="255" t="s">
        <v>311</v>
      </c>
      <c r="B278" s="255" t="s">
        <v>306</v>
      </c>
      <c r="C278" s="255" t="s">
        <v>307</v>
      </c>
      <c r="D278" s="256">
        <v>603</v>
      </c>
      <c r="E278" s="256">
        <v>2</v>
      </c>
      <c r="F278" s="256">
        <v>76</v>
      </c>
      <c r="G278" s="256">
        <v>42</v>
      </c>
      <c r="H278" s="256">
        <v>2</v>
      </c>
      <c r="I278" s="256">
        <v>0</v>
      </c>
      <c r="J278" s="256">
        <v>0</v>
      </c>
      <c r="K278" s="256">
        <v>0</v>
      </c>
      <c r="L278" s="260">
        <v>4</v>
      </c>
      <c r="M278" s="260" t="s">
        <v>529</v>
      </c>
      <c r="N278" s="260">
        <v>3</v>
      </c>
      <c r="O278" s="260" t="s">
        <v>529</v>
      </c>
      <c r="P278" s="260">
        <v>0</v>
      </c>
      <c r="Q278" s="260">
        <v>4</v>
      </c>
      <c r="R278" s="260">
        <v>2</v>
      </c>
      <c r="S278" s="260">
        <v>0</v>
      </c>
      <c r="T278" s="260">
        <v>6</v>
      </c>
      <c r="U278" s="260">
        <v>0</v>
      </c>
      <c r="V278" s="260">
        <v>1</v>
      </c>
      <c r="W278" s="260">
        <v>0</v>
      </c>
      <c r="X278" s="260">
        <v>1</v>
      </c>
      <c r="Y278" s="260">
        <v>0</v>
      </c>
      <c r="Z278" s="260">
        <v>0</v>
      </c>
      <c r="AA278" s="260">
        <v>0</v>
      </c>
      <c r="AB278" s="260">
        <v>0</v>
      </c>
      <c r="AC278" s="260">
        <v>5</v>
      </c>
      <c r="AD278" s="260">
        <v>0</v>
      </c>
      <c r="AE278" s="260">
        <v>2</v>
      </c>
      <c r="AF278" s="260">
        <v>2</v>
      </c>
      <c r="AG278" s="260">
        <v>0</v>
      </c>
      <c r="AH278" s="260">
        <v>0</v>
      </c>
      <c r="AI278" s="260">
        <v>1</v>
      </c>
      <c r="AJ278" s="260">
        <v>0</v>
      </c>
      <c r="AK278" s="260">
        <v>1</v>
      </c>
      <c r="AL278" s="260">
        <v>4</v>
      </c>
      <c r="AM278" s="260">
        <v>0</v>
      </c>
      <c r="AN278" s="260">
        <v>0</v>
      </c>
      <c r="AO278" s="260">
        <v>2</v>
      </c>
      <c r="AP278" s="260">
        <v>0</v>
      </c>
      <c r="AQ278" s="260">
        <v>30</v>
      </c>
      <c r="AR278" s="260">
        <v>11</v>
      </c>
      <c r="AS278" s="260">
        <v>3</v>
      </c>
      <c r="AT278" s="260">
        <v>9</v>
      </c>
      <c r="AU278" s="260">
        <v>3</v>
      </c>
      <c r="AV278" s="260">
        <v>35</v>
      </c>
      <c r="AW278" s="260">
        <v>18</v>
      </c>
      <c r="AX278" s="260">
        <v>0</v>
      </c>
      <c r="AY278" s="260">
        <v>0</v>
      </c>
      <c r="AZ278" s="260">
        <v>1</v>
      </c>
      <c r="BA278" s="260">
        <v>1</v>
      </c>
      <c r="BB278" s="260">
        <v>7</v>
      </c>
      <c r="BC278" s="260">
        <v>26</v>
      </c>
      <c r="BD278" s="260">
        <v>0</v>
      </c>
      <c r="BE278" s="260">
        <v>1</v>
      </c>
      <c r="BF278" s="260">
        <v>0</v>
      </c>
      <c r="BG278" s="260">
        <v>0</v>
      </c>
      <c r="BH278" s="260">
        <v>0</v>
      </c>
      <c r="BI278" s="260">
        <v>0</v>
      </c>
      <c r="BJ278" s="260">
        <v>0</v>
      </c>
      <c r="BK278" s="260">
        <v>2</v>
      </c>
      <c r="BL278" s="260">
        <v>1</v>
      </c>
      <c r="BM278" s="260">
        <v>8</v>
      </c>
      <c r="BN278" s="260">
        <v>0</v>
      </c>
      <c r="BO278" s="260">
        <v>0</v>
      </c>
      <c r="BP278" s="260">
        <v>12</v>
      </c>
      <c r="BQ278" s="260">
        <v>0</v>
      </c>
      <c r="BR278" s="260">
        <v>1</v>
      </c>
      <c r="BS278" s="260">
        <v>1</v>
      </c>
      <c r="BT278" s="260">
        <v>0</v>
      </c>
      <c r="BU278" s="260">
        <v>0</v>
      </c>
      <c r="BV278" s="260">
        <v>3</v>
      </c>
      <c r="BW278" s="260">
        <v>3</v>
      </c>
      <c r="BX278" s="260">
        <v>0</v>
      </c>
      <c r="BY278" s="260">
        <v>4</v>
      </c>
      <c r="BZ278" s="260">
        <v>1</v>
      </c>
      <c r="CA278" s="260">
        <v>8</v>
      </c>
      <c r="CB278" s="260">
        <v>0</v>
      </c>
      <c r="CC278" s="260">
        <v>12</v>
      </c>
      <c r="CD278" s="260">
        <v>4</v>
      </c>
      <c r="CE278" s="260">
        <v>6</v>
      </c>
      <c r="CF278" s="260">
        <v>1</v>
      </c>
      <c r="CG278" s="260">
        <v>0</v>
      </c>
      <c r="CH278" s="260">
        <v>0</v>
      </c>
      <c r="CI278" s="260">
        <v>25</v>
      </c>
      <c r="CJ278" s="260">
        <v>23</v>
      </c>
      <c r="CK278" s="260">
        <v>2</v>
      </c>
      <c r="CL278" s="260">
        <v>24</v>
      </c>
      <c r="CM278" s="260">
        <v>139</v>
      </c>
      <c r="CN278" s="260">
        <v>18</v>
      </c>
      <c r="CO278" s="260">
        <v>0</v>
      </c>
    </row>
    <row r="279" spans="1:93" ht="33.75" customHeight="1">
      <c r="A279" s="257" t="s">
        <v>312</v>
      </c>
      <c r="B279" s="257" t="s">
        <v>306</v>
      </c>
      <c r="C279" s="257" t="s">
        <v>307</v>
      </c>
      <c r="D279" s="258">
        <v>278</v>
      </c>
      <c r="E279" s="258">
        <v>74</v>
      </c>
      <c r="F279" s="258">
        <v>26</v>
      </c>
      <c r="G279" s="258">
        <v>7</v>
      </c>
      <c r="H279" s="258">
        <v>0</v>
      </c>
      <c r="I279" s="258">
        <v>0</v>
      </c>
      <c r="J279" s="258">
        <v>0</v>
      </c>
      <c r="K279" s="258">
        <v>0</v>
      </c>
      <c r="L279" s="259">
        <v>4</v>
      </c>
      <c r="M279" s="259" t="s">
        <v>529</v>
      </c>
      <c r="N279" s="259">
        <v>0</v>
      </c>
      <c r="O279" s="259" t="s">
        <v>529</v>
      </c>
      <c r="P279" s="259">
        <v>0</v>
      </c>
      <c r="Q279" s="259">
        <v>1</v>
      </c>
      <c r="R279" s="259">
        <v>0</v>
      </c>
      <c r="S279" s="259">
        <v>0</v>
      </c>
      <c r="T279" s="259">
        <v>3</v>
      </c>
      <c r="U279" s="259">
        <v>0</v>
      </c>
      <c r="V279" s="259">
        <v>0</v>
      </c>
      <c r="W279" s="259">
        <v>0</v>
      </c>
      <c r="X279" s="259">
        <v>0</v>
      </c>
      <c r="Y279" s="259">
        <v>0</v>
      </c>
      <c r="Z279" s="259">
        <v>0</v>
      </c>
      <c r="AA279" s="259">
        <v>4</v>
      </c>
      <c r="AB279" s="259">
        <v>0</v>
      </c>
      <c r="AC279" s="259">
        <v>6</v>
      </c>
      <c r="AD279" s="259">
        <v>0</v>
      </c>
      <c r="AE279" s="259">
        <v>2</v>
      </c>
      <c r="AF279" s="259">
        <v>0</v>
      </c>
      <c r="AG279" s="259">
        <v>0</v>
      </c>
      <c r="AH279" s="259">
        <v>0</v>
      </c>
      <c r="AI279" s="259">
        <v>2</v>
      </c>
      <c r="AJ279" s="259">
        <v>0</v>
      </c>
      <c r="AK279" s="259">
        <v>1</v>
      </c>
      <c r="AL279" s="259">
        <v>1</v>
      </c>
      <c r="AM279" s="259">
        <v>1</v>
      </c>
      <c r="AN279" s="259">
        <v>0</v>
      </c>
      <c r="AO279" s="259">
        <v>0</v>
      </c>
      <c r="AP279" s="259">
        <v>0</v>
      </c>
      <c r="AQ279" s="259">
        <v>5</v>
      </c>
      <c r="AR279" s="259">
        <v>6</v>
      </c>
      <c r="AS279" s="259">
        <v>0</v>
      </c>
      <c r="AT279" s="259">
        <v>4</v>
      </c>
      <c r="AU279" s="259">
        <v>1</v>
      </c>
      <c r="AV279" s="259">
        <v>8</v>
      </c>
      <c r="AW279" s="259">
        <v>13</v>
      </c>
      <c r="AX279" s="259">
        <v>0</v>
      </c>
      <c r="AY279" s="259">
        <v>0</v>
      </c>
      <c r="AZ279" s="259">
        <v>2</v>
      </c>
      <c r="BA279" s="259">
        <v>0</v>
      </c>
      <c r="BB279" s="259">
        <v>1</v>
      </c>
      <c r="BC279" s="259">
        <v>16</v>
      </c>
      <c r="BD279" s="259">
        <v>0</v>
      </c>
      <c r="BE279" s="259">
        <v>0</v>
      </c>
      <c r="BF279" s="259">
        <v>0</v>
      </c>
      <c r="BG279" s="259">
        <v>0</v>
      </c>
      <c r="BH279" s="259">
        <v>0</v>
      </c>
      <c r="BI279" s="259">
        <v>0</v>
      </c>
      <c r="BJ279" s="259">
        <v>2</v>
      </c>
      <c r="BK279" s="259">
        <v>1</v>
      </c>
      <c r="BL279" s="259">
        <v>0</v>
      </c>
      <c r="BM279" s="259">
        <v>6</v>
      </c>
      <c r="BN279" s="259">
        <v>0</v>
      </c>
      <c r="BO279" s="259">
        <v>1</v>
      </c>
      <c r="BP279" s="259">
        <v>2</v>
      </c>
      <c r="BQ279" s="259">
        <v>0</v>
      </c>
      <c r="BR279" s="259">
        <v>0</v>
      </c>
      <c r="BS279" s="259">
        <v>0</v>
      </c>
      <c r="BT279" s="259">
        <v>0</v>
      </c>
      <c r="BU279" s="259">
        <v>0</v>
      </c>
      <c r="BV279" s="259">
        <v>0</v>
      </c>
      <c r="BW279" s="259">
        <v>0</v>
      </c>
      <c r="BX279" s="259">
        <v>0</v>
      </c>
      <c r="BY279" s="259">
        <v>1</v>
      </c>
      <c r="BZ279" s="259">
        <v>0</v>
      </c>
      <c r="CA279" s="259">
        <v>6</v>
      </c>
      <c r="CB279" s="259">
        <v>1</v>
      </c>
      <c r="CC279" s="259">
        <v>14</v>
      </c>
      <c r="CD279" s="259">
        <v>2</v>
      </c>
      <c r="CE279" s="259">
        <v>1</v>
      </c>
      <c r="CF279" s="259">
        <v>1</v>
      </c>
      <c r="CG279" s="259">
        <v>0</v>
      </c>
      <c r="CH279" s="259">
        <v>0</v>
      </c>
      <c r="CI279" s="259">
        <v>10</v>
      </c>
      <c r="CJ279" s="259">
        <v>16</v>
      </c>
      <c r="CK279" s="259">
        <v>0</v>
      </c>
      <c r="CL279" s="259">
        <v>2</v>
      </c>
      <c r="CM279" s="259">
        <v>12</v>
      </c>
      <c r="CN279" s="259">
        <v>12</v>
      </c>
      <c r="CO279" s="259">
        <v>0</v>
      </c>
    </row>
    <row r="280" spans="1:93" ht="33.75" customHeight="1">
      <c r="A280" s="255" t="s">
        <v>313</v>
      </c>
      <c r="B280" s="255" t="s">
        <v>306</v>
      </c>
      <c r="C280" s="255" t="s">
        <v>307</v>
      </c>
      <c r="D280" s="256">
        <v>1555</v>
      </c>
      <c r="E280" s="256">
        <v>57</v>
      </c>
      <c r="F280" s="256">
        <v>119</v>
      </c>
      <c r="G280" s="256">
        <v>65</v>
      </c>
      <c r="H280" s="256">
        <v>1</v>
      </c>
      <c r="I280" s="256">
        <v>0</v>
      </c>
      <c r="J280" s="256">
        <v>0</v>
      </c>
      <c r="K280" s="256">
        <v>3</v>
      </c>
      <c r="L280" s="260">
        <v>11</v>
      </c>
      <c r="M280" s="260">
        <v>2</v>
      </c>
      <c r="N280" s="260">
        <v>26</v>
      </c>
      <c r="O280" s="260" t="s">
        <v>529</v>
      </c>
      <c r="P280" s="260">
        <v>1</v>
      </c>
      <c r="Q280" s="260">
        <v>5</v>
      </c>
      <c r="R280" s="260">
        <v>7</v>
      </c>
      <c r="S280" s="260">
        <v>0</v>
      </c>
      <c r="T280" s="260">
        <v>16</v>
      </c>
      <c r="U280" s="260">
        <v>0</v>
      </c>
      <c r="V280" s="260">
        <v>2</v>
      </c>
      <c r="W280" s="260">
        <v>0</v>
      </c>
      <c r="X280" s="260">
        <v>1</v>
      </c>
      <c r="Y280" s="260">
        <v>0</v>
      </c>
      <c r="Z280" s="260">
        <v>0</v>
      </c>
      <c r="AA280" s="260">
        <v>3</v>
      </c>
      <c r="AB280" s="260">
        <v>0</v>
      </c>
      <c r="AC280" s="260">
        <v>10</v>
      </c>
      <c r="AD280" s="260">
        <v>0</v>
      </c>
      <c r="AE280" s="260">
        <v>3</v>
      </c>
      <c r="AF280" s="260">
        <v>2</v>
      </c>
      <c r="AG280" s="260">
        <v>0</v>
      </c>
      <c r="AH280" s="260">
        <v>0</v>
      </c>
      <c r="AI280" s="260">
        <v>6</v>
      </c>
      <c r="AJ280" s="260">
        <v>2</v>
      </c>
      <c r="AK280" s="260">
        <v>1</v>
      </c>
      <c r="AL280" s="260">
        <v>8</v>
      </c>
      <c r="AM280" s="260">
        <v>0</v>
      </c>
      <c r="AN280" s="260">
        <v>2</v>
      </c>
      <c r="AO280" s="260">
        <v>1</v>
      </c>
      <c r="AP280" s="260">
        <v>0</v>
      </c>
      <c r="AQ280" s="260">
        <v>69</v>
      </c>
      <c r="AR280" s="260">
        <v>24</v>
      </c>
      <c r="AS280" s="260">
        <v>28</v>
      </c>
      <c r="AT280" s="260">
        <v>33</v>
      </c>
      <c r="AU280" s="260">
        <v>13</v>
      </c>
      <c r="AV280" s="260">
        <v>135</v>
      </c>
      <c r="AW280" s="260">
        <v>48</v>
      </c>
      <c r="AX280" s="260">
        <v>0</v>
      </c>
      <c r="AY280" s="260">
        <v>0</v>
      </c>
      <c r="AZ280" s="260">
        <v>15</v>
      </c>
      <c r="BA280" s="260">
        <v>2</v>
      </c>
      <c r="BB280" s="260">
        <v>14</v>
      </c>
      <c r="BC280" s="260">
        <v>108</v>
      </c>
      <c r="BD280" s="260">
        <v>3</v>
      </c>
      <c r="BE280" s="260">
        <v>5</v>
      </c>
      <c r="BF280" s="260">
        <v>0</v>
      </c>
      <c r="BG280" s="260">
        <v>0</v>
      </c>
      <c r="BH280" s="260">
        <v>7</v>
      </c>
      <c r="BI280" s="260">
        <v>0</v>
      </c>
      <c r="BJ280" s="260">
        <v>5</v>
      </c>
      <c r="BK280" s="260">
        <v>3</v>
      </c>
      <c r="BL280" s="260">
        <v>1</v>
      </c>
      <c r="BM280" s="260">
        <v>30</v>
      </c>
      <c r="BN280" s="260">
        <v>9</v>
      </c>
      <c r="BO280" s="260">
        <v>9</v>
      </c>
      <c r="BP280" s="260">
        <v>32</v>
      </c>
      <c r="BQ280" s="260">
        <v>4</v>
      </c>
      <c r="BR280" s="260">
        <v>6</v>
      </c>
      <c r="BS280" s="260">
        <v>8</v>
      </c>
      <c r="BT280" s="260">
        <v>2</v>
      </c>
      <c r="BU280" s="260">
        <v>2</v>
      </c>
      <c r="BV280" s="260">
        <v>5</v>
      </c>
      <c r="BW280" s="260">
        <v>15</v>
      </c>
      <c r="BX280" s="260">
        <v>1</v>
      </c>
      <c r="BY280" s="260">
        <v>12</v>
      </c>
      <c r="BZ280" s="260">
        <v>5</v>
      </c>
      <c r="CA280" s="260">
        <v>16</v>
      </c>
      <c r="CB280" s="260">
        <v>16</v>
      </c>
      <c r="CC280" s="260">
        <v>49</v>
      </c>
      <c r="CD280" s="260">
        <v>1</v>
      </c>
      <c r="CE280" s="260">
        <v>8</v>
      </c>
      <c r="CF280" s="260">
        <v>0</v>
      </c>
      <c r="CG280" s="260">
        <v>0</v>
      </c>
      <c r="CH280" s="260">
        <v>0</v>
      </c>
      <c r="CI280" s="260">
        <v>60</v>
      </c>
      <c r="CJ280" s="260">
        <v>52</v>
      </c>
      <c r="CK280" s="260">
        <v>2</v>
      </c>
      <c r="CL280" s="260">
        <v>79</v>
      </c>
      <c r="CM280" s="260">
        <v>225</v>
      </c>
      <c r="CN280" s="260">
        <v>39</v>
      </c>
      <c r="CO280" s="260">
        <v>1</v>
      </c>
    </row>
    <row r="281" spans="1:93" ht="33.75" customHeight="1">
      <c r="A281" s="257" t="s">
        <v>314</v>
      </c>
      <c r="B281" s="257" t="s">
        <v>306</v>
      </c>
      <c r="C281" s="257" t="s">
        <v>307</v>
      </c>
      <c r="D281" s="258">
        <v>1266</v>
      </c>
      <c r="E281" s="258">
        <v>21</v>
      </c>
      <c r="F281" s="258">
        <v>68</v>
      </c>
      <c r="G281" s="258">
        <v>47</v>
      </c>
      <c r="H281" s="258">
        <v>14</v>
      </c>
      <c r="I281" s="258">
        <v>0</v>
      </c>
      <c r="J281" s="258">
        <v>0</v>
      </c>
      <c r="K281" s="258">
        <v>1</v>
      </c>
      <c r="L281" s="259">
        <v>1</v>
      </c>
      <c r="M281" s="259" t="s">
        <v>529</v>
      </c>
      <c r="N281" s="259">
        <v>18</v>
      </c>
      <c r="O281" s="259" t="s">
        <v>529</v>
      </c>
      <c r="P281" s="259">
        <v>0</v>
      </c>
      <c r="Q281" s="259">
        <v>7</v>
      </c>
      <c r="R281" s="259">
        <v>1</v>
      </c>
      <c r="S281" s="259">
        <v>0</v>
      </c>
      <c r="T281" s="259">
        <v>20</v>
      </c>
      <c r="U281" s="259">
        <v>0</v>
      </c>
      <c r="V281" s="259">
        <v>0</v>
      </c>
      <c r="W281" s="259">
        <v>0</v>
      </c>
      <c r="X281" s="259">
        <v>0</v>
      </c>
      <c r="Y281" s="259">
        <v>0</v>
      </c>
      <c r="Z281" s="259">
        <v>3</v>
      </c>
      <c r="AA281" s="259">
        <v>4</v>
      </c>
      <c r="AB281" s="259">
        <v>0</v>
      </c>
      <c r="AC281" s="259">
        <v>8</v>
      </c>
      <c r="AD281" s="259">
        <v>4</v>
      </c>
      <c r="AE281" s="259">
        <v>1</v>
      </c>
      <c r="AF281" s="259">
        <v>2</v>
      </c>
      <c r="AG281" s="259">
        <v>0</v>
      </c>
      <c r="AH281" s="259">
        <v>0</v>
      </c>
      <c r="AI281" s="259">
        <v>4</v>
      </c>
      <c r="AJ281" s="259">
        <v>2</v>
      </c>
      <c r="AK281" s="259">
        <v>4</v>
      </c>
      <c r="AL281" s="259">
        <v>3</v>
      </c>
      <c r="AM281" s="259">
        <v>0</v>
      </c>
      <c r="AN281" s="259">
        <v>0</v>
      </c>
      <c r="AO281" s="259">
        <v>4</v>
      </c>
      <c r="AP281" s="259">
        <v>0</v>
      </c>
      <c r="AQ281" s="259">
        <v>44</v>
      </c>
      <c r="AR281" s="259">
        <v>26</v>
      </c>
      <c r="AS281" s="259">
        <v>9</v>
      </c>
      <c r="AT281" s="259">
        <v>30</v>
      </c>
      <c r="AU281" s="259">
        <v>7</v>
      </c>
      <c r="AV281" s="259">
        <v>94</v>
      </c>
      <c r="AW281" s="259">
        <v>48</v>
      </c>
      <c r="AX281" s="259">
        <v>4</v>
      </c>
      <c r="AY281" s="259">
        <v>0</v>
      </c>
      <c r="AZ281" s="259">
        <v>10</v>
      </c>
      <c r="BA281" s="259">
        <v>4</v>
      </c>
      <c r="BB281" s="259">
        <v>9</v>
      </c>
      <c r="BC281" s="259">
        <v>59</v>
      </c>
      <c r="BD281" s="259">
        <v>3</v>
      </c>
      <c r="BE281" s="259">
        <v>0</v>
      </c>
      <c r="BF281" s="259">
        <v>0</v>
      </c>
      <c r="BG281" s="259">
        <v>0</v>
      </c>
      <c r="BH281" s="259">
        <v>3</v>
      </c>
      <c r="BI281" s="259">
        <v>0</v>
      </c>
      <c r="BJ281" s="259">
        <v>12</v>
      </c>
      <c r="BK281" s="259">
        <v>2</v>
      </c>
      <c r="BL281" s="259">
        <v>1</v>
      </c>
      <c r="BM281" s="259">
        <v>19</v>
      </c>
      <c r="BN281" s="259">
        <v>3</v>
      </c>
      <c r="BO281" s="259">
        <v>0</v>
      </c>
      <c r="BP281" s="259">
        <v>21</v>
      </c>
      <c r="BQ281" s="259">
        <v>0</v>
      </c>
      <c r="BR281" s="259">
        <v>1</v>
      </c>
      <c r="BS281" s="259">
        <v>2</v>
      </c>
      <c r="BT281" s="259">
        <v>0</v>
      </c>
      <c r="BU281" s="259">
        <v>3</v>
      </c>
      <c r="BV281" s="259">
        <v>0</v>
      </c>
      <c r="BW281" s="259">
        <v>5</v>
      </c>
      <c r="BX281" s="259">
        <v>2</v>
      </c>
      <c r="BY281" s="259">
        <v>1</v>
      </c>
      <c r="BZ281" s="259">
        <v>2</v>
      </c>
      <c r="CA281" s="259">
        <v>20</v>
      </c>
      <c r="CB281" s="259">
        <v>12</v>
      </c>
      <c r="CC281" s="259">
        <v>30</v>
      </c>
      <c r="CD281" s="259">
        <v>5</v>
      </c>
      <c r="CE281" s="259">
        <v>2</v>
      </c>
      <c r="CF281" s="259">
        <v>1</v>
      </c>
      <c r="CG281" s="259">
        <v>1</v>
      </c>
      <c r="CH281" s="259">
        <v>0</v>
      </c>
      <c r="CI281" s="259">
        <v>30</v>
      </c>
      <c r="CJ281" s="259">
        <v>56</v>
      </c>
      <c r="CK281" s="259">
        <v>3</v>
      </c>
      <c r="CL281" s="259">
        <v>70</v>
      </c>
      <c r="CM281" s="259">
        <v>349</v>
      </c>
      <c r="CN281" s="259">
        <v>26</v>
      </c>
      <c r="CO281" s="259">
        <v>0</v>
      </c>
    </row>
    <row r="282" spans="1:93" ht="33.75" customHeight="1">
      <c r="A282" s="255" t="s">
        <v>315</v>
      </c>
      <c r="B282" s="255" t="s">
        <v>316</v>
      </c>
      <c r="C282" s="255" t="s">
        <v>317</v>
      </c>
      <c r="D282" s="256">
        <v>289</v>
      </c>
      <c r="E282" s="256">
        <v>0</v>
      </c>
      <c r="F282" s="256">
        <v>17</v>
      </c>
      <c r="G282" s="256">
        <v>5</v>
      </c>
      <c r="H282" s="256">
        <v>6</v>
      </c>
      <c r="I282" s="256">
        <v>0</v>
      </c>
      <c r="J282" s="256">
        <v>0</v>
      </c>
      <c r="K282" s="256">
        <v>0</v>
      </c>
      <c r="L282" s="260">
        <v>0</v>
      </c>
      <c r="M282" s="260" t="s">
        <v>529</v>
      </c>
      <c r="N282" s="260">
        <v>1</v>
      </c>
      <c r="O282" s="260" t="s">
        <v>529</v>
      </c>
      <c r="P282" s="260">
        <v>0</v>
      </c>
      <c r="Q282" s="260">
        <v>4</v>
      </c>
      <c r="R282" s="260">
        <v>0</v>
      </c>
      <c r="S282" s="260">
        <v>1</v>
      </c>
      <c r="T282" s="260">
        <v>6</v>
      </c>
      <c r="U282" s="260">
        <v>0</v>
      </c>
      <c r="V282" s="260">
        <v>0</v>
      </c>
      <c r="W282" s="260">
        <v>0</v>
      </c>
      <c r="X282" s="260">
        <v>0</v>
      </c>
      <c r="Y282" s="260">
        <v>0</v>
      </c>
      <c r="Z282" s="260">
        <v>0</v>
      </c>
      <c r="AA282" s="260">
        <v>1</v>
      </c>
      <c r="AB282" s="260">
        <v>0</v>
      </c>
      <c r="AC282" s="260">
        <v>3</v>
      </c>
      <c r="AD282" s="260">
        <v>0</v>
      </c>
      <c r="AE282" s="260">
        <v>0</v>
      </c>
      <c r="AF282" s="260">
        <v>0</v>
      </c>
      <c r="AG282" s="260">
        <v>0</v>
      </c>
      <c r="AH282" s="260">
        <v>1</v>
      </c>
      <c r="AI282" s="260">
        <v>1</v>
      </c>
      <c r="AJ282" s="260">
        <v>3</v>
      </c>
      <c r="AK282" s="260">
        <v>1</v>
      </c>
      <c r="AL282" s="260">
        <v>5</v>
      </c>
      <c r="AM282" s="260">
        <v>1</v>
      </c>
      <c r="AN282" s="260">
        <v>0</v>
      </c>
      <c r="AO282" s="260">
        <v>0</v>
      </c>
      <c r="AP282" s="260">
        <v>0</v>
      </c>
      <c r="AQ282" s="260">
        <v>8</v>
      </c>
      <c r="AR282" s="260">
        <v>4</v>
      </c>
      <c r="AS282" s="260">
        <v>3</v>
      </c>
      <c r="AT282" s="260">
        <v>7</v>
      </c>
      <c r="AU282" s="260">
        <v>0</v>
      </c>
      <c r="AV282" s="260">
        <v>19</v>
      </c>
      <c r="AW282" s="260">
        <v>20</v>
      </c>
      <c r="AX282" s="260">
        <v>1</v>
      </c>
      <c r="AY282" s="260">
        <v>3</v>
      </c>
      <c r="AZ282" s="260">
        <v>4</v>
      </c>
      <c r="BA282" s="260">
        <v>0</v>
      </c>
      <c r="BB282" s="260">
        <v>17</v>
      </c>
      <c r="BC282" s="260">
        <v>24</v>
      </c>
      <c r="BD282" s="260">
        <v>0</v>
      </c>
      <c r="BE282" s="260">
        <v>1</v>
      </c>
      <c r="BF282" s="260">
        <v>0</v>
      </c>
      <c r="BG282" s="260">
        <v>0</v>
      </c>
      <c r="BH282" s="260">
        <v>0</v>
      </c>
      <c r="BI282" s="260">
        <v>0</v>
      </c>
      <c r="BJ282" s="260">
        <v>1</v>
      </c>
      <c r="BK282" s="260">
        <v>0</v>
      </c>
      <c r="BL282" s="260">
        <v>1</v>
      </c>
      <c r="BM282" s="260">
        <v>5</v>
      </c>
      <c r="BN282" s="260">
        <v>0</v>
      </c>
      <c r="BO282" s="260">
        <v>0</v>
      </c>
      <c r="BP282" s="260">
        <v>2</v>
      </c>
      <c r="BQ282" s="260">
        <v>1</v>
      </c>
      <c r="BR282" s="260">
        <v>0</v>
      </c>
      <c r="BS282" s="260">
        <v>1</v>
      </c>
      <c r="BT282" s="260">
        <v>0</v>
      </c>
      <c r="BU282" s="260">
        <v>0</v>
      </c>
      <c r="BV282" s="260">
        <v>0</v>
      </c>
      <c r="BW282" s="260">
        <v>12</v>
      </c>
      <c r="BX282" s="260">
        <v>0</v>
      </c>
      <c r="BY282" s="260">
        <v>6</v>
      </c>
      <c r="BZ282" s="260">
        <v>2</v>
      </c>
      <c r="CA282" s="260">
        <v>1</v>
      </c>
      <c r="CB282" s="260">
        <v>0</v>
      </c>
      <c r="CC282" s="260">
        <v>5</v>
      </c>
      <c r="CD282" s="260">
        <v>0</v>
      </c>
      <c r="CE282" s="260">
        <v>0</v>
      </c>
      <c r="CF282" s="260">
        <v>1</v>
      </c>
      <c r="CG282" s="260">
        <v>0</v>
      </c>
      <c r="CH282" s="260">
        <v>0</v>
      </c>
      <c r="CI282" s="260">
        <v>28</v>
      </c>
      <c r="CJ282" s="260">
        <v>12</v>
      </c>
      <c r="CK282" s="260">
        <v>1</v>
      </c>
      <c r="CL282" s="260">
        <v>12</v>
      </c>
      <c r="CM282" s="260">
        <v>30</v>
      </c>
      <c r="CN282" s="260">
        <v>1</v>
      </c>
      <c r="CO282" s="260">
        <v>0</v>
      </c>
    </row>
    <row r="283" spans="1:93" ht="33.75" customHeight="1">
      <c r="A283" s="257" t="s">
        <v>318</v>
      </c>
      <c r="B283" s="257" t="s">
        <v>316</v>
      </c>
      <c r="C283" s="257" t="s">
        <v>317</v>
      </c>
      <c r="D283" s="258">
        <v>947</v>
      </c>
      <c r="E283" s="258">
        <v>1</v>
      </c>
      <c r="F283" s="258">
        <v>29</v>
      </c>
      <c r="G283" s="258">
        <v>19</v>
      </c>
      <c r="H283" s="258">
        <v>13</v>
      </c>
      <c r="I283" s="258">
        <v>0</v>
      </c>
      <c r="J283" s="258">
        <v>0</v>
      </c>
      <c r="K283" s="258">
        <v>1</v>
      </c>
      <c r="L283" s="259">
        <v>3</v>
      </c>
      <c r="M283" s="259" t="s">
        <v>529</v>
      </c>
      <c r="N283" s="259">
        <v>14</v>
      </c>
      <c r="O283" s="259" t="s">
        <v>529</v>
      </c>
      <c r="P283" s="259">
        <v>0</v>
      </c>
      <c r="Q283" s="259">
        <v>5</v>
      </c>
      <c r="R283" s="259">
        <v>2</v>
      </c>
      <c r="S283" s="259">
        <v>1</v>
      </c>
      <c r="T283" s="259">
        <v>9</v>
      </c>
      <c r="U283" s="259">
        <v>0</v>
      </c>
      <c r="V283" s="259">
        <v>0</v>
      </c>
      <c r="W283" s="259">
        <v>0</v>
      </c>
      <c r="X283" s="259">
        <v>0</v>
      </c>
      <c r="Y283" s="259">
        <v>0</v>
      </c>
      <c r="Z283" s="259">
        <v>1</v>
      </c>
      <c r="AA283" s="259">
        <v>5</v>
      </c>
      <c r="AB283" s="259">
        <v>0</v>
      </c>
      <c r="AC283" s="259">
        <v>2</v>
      </c>
      <c r="AD283" s="259">
        <v>0</v>
      </c>
      <c r="AE283" s="259">
        <v>0</v>
      </c>
      <c r="AF283" s="259">
        <v>0</v>
      </c>
      <c r="AG283" s="259">
        <v>0</v>
      </c>
      <c r="AH283" s="259">
        <v>0</v>
      </c>
      <c r="AI283" s="259">
        <v>1</v>
      </c>
      <c r="AJ283" s="259">
        <v>5</v>
      </c>
      <c r="AK283" s="259">
        <v>2</v>
      </c>
      <c r="AL283" s="259">
        <v>11</v>
      </c>
      <c r="AM283" s="259">
        <v>1</v>
      </c>
      <c r="AN283" s="259">
        <v>1</v>
      </c>
      <c r="AO283" s="259">
        <v>1</v>
      </c>
      <c r="AP283" s="259">
        <v>0</v>
      </c>
      <c r="AQ283" s="259">
        <v>52</v>
      </c>
      <c r="AR283" s="259">
        <v>7</v>
      </c>
      <c r="AS283" s="259">
        <v>15</v>
      </c>
      <c r="AT283" s="259">
        <v>26</v>
      </c>
      <c r="AU283" s="259">
        <v>4</v>
      </c>
      <c r="AV283" s="259">
        <v>93</v>
      </c>
      <c r="AW283" s="259">
        <v>39</v>
      </c>
      <c r="AX283" s="259">
        <v>1</v>
      </c>
      <c r="AY283" s="259">
        <v>0</v>
      </c>
      <c r="AZ283" s="259">
        <v>12</v>
      </c>
      <c r="BA283" s="259">
        <v>2</v>
      </c>
      <c r="BB283" s="259">
        <v>54</v>
      </c>
      <c r="BC283" s="259">
        <v>83</v>
      </c>
      <c r="BD283" s="259">
        <v>3</v>
      </c>
      <c r="BE283" s="259">
        <v>3</v>
      </c>
      <c r="BF283" s="259">
        <v>1</v>
      </c>
      <c r="BG283" s="259">
        <v>0</v>
      </c>
      <c r="BH283" s="259">
        <v>2</v>
      </c>
      <c r="BI283" s="259">
        <v>2</v>
      </c>
      <c r="BJ283" s="259">
        <v>1</v>
      </c>
      <c r="BK283" s="259">
        <v>0</v>
      </c>
      <c r="BL283" s="259">
        <v>2</v>
      </c>
      <c r="BM283" s="259">
        <v>28</v>
      </c>
      <c r="BN283" s="259">
        <v>3</v>
      </c>
      <c r="BO283" s="259">
        <v>3</v>
      </c>
      <c r="BP283" s="259">
        <v>20</v>
      </c>
      <c r="BQ283" s="259">
        <v>7</v>
      </c>
      <c r="BR283" s="259">
        <v>0</v>
      </c>
      <c r="BS283" s="259">
        <v>11</v>
      </c>
      <c r="BT283" s="259">
        <v>1</v>
      </c>
      <c r="BU283" s="259">
        <v>2</v>
      </c>
      <c r="BV283" s="259">
        <v>1</v>
      </c>
      <c r="BW283" s="259">
        <v>70</v>
      </c>
      <c r="BX283" s="259">
        <v>0</v>
      </c>
      <c r="BY283" s="259">
        <v>27</v>
      </c>
      <c r="BZ283" s="259">
        <v>0</v>
      </c>
      <c r="CA283" s="259">
        <v>10</v>
      </c>
      <c r="CB283" s="259">
        <v>5</v>
      </c>
      <c r="CC283" s="259">
        <v>23</v>
      </c>
      <c r="CD283" s="259">
        <v>1</v>
      </c>
      <c r="CE283" s="259">
        <v>4</v>
      </c>
      <c r="CF283" s="259">
        <v>9</v>
      </c>
      <c r="CG283" s="259">
        <v>2</v>
      </c>
      <c r="CH283" s="259">
        <v>0</v>
      </c>
      <c r="CI283" s="259">
        <v>50</v>
      </c>
      <c r="CJ283" s="259">
        <v>34</v>
      </c>
      <c r="CK283" s="259">
        <v>2</v>
      </c>
      <c r="CL283" s="259">
        <v>44</v>
      </c>
      <c r="CM283" s="259">
        <v>51</v>
      </c>
      <c r="CN283" s="259">
        <v>10</v>
      </c>
      <c r="CO283" s="259">
        <v>0</v>
      </c>
    </row>
    <row r="284" spans="1:93" ht="33.75" customHeight="1">
      <c r="A284" s="255" t="s">
        <v>319</v>
      </c>
      <c r="B284" s="255" t="s">
        <v>316</v>
      </c>
      <c r="C284" s="255" t="s">
        <v>317</v>
      </c>
      <c r="D284" s="256">
        <v>2205</v>
      </c>
      <c r="E284" s="256">
        <v>4</v>
      </c>
      <c r="F284" s="256">
        <v>15</v>
      </c>
      <c r="G284" s="256">
        <v>16</v>
      </c>
      <c r="H284" s="256">
        <v>2</v>
      </c>
      <c r="I284" s="256">
        <v>0</v>
      </c>
      <c r="J284" s="256">
        <v>1</v>
      </c>
      <c r="K284" s="256">
        <v>1</v>
      </c>
      <c r="L284" s="260">
        <v>3</v>
      </c>
      <c r="M284" s="260">
        <v>3</v>
      </c>
      <c r="N284" s="260">
        <v>18</v>
      </c>
      <c r="O284" s="260" t="s">
        <v>529</v>
      </c>
      <c r="P284" s="260">
        <v>0</v>
      </c>
      <c r="Q284" s="260">
        <v>18</v>
      </c>
      <c r="R284" s="260">
        <v>15</v>
      </c>
      <c r="S284" s="260">
        <v>1</v>
      </c>
      <c r="T284" s="260">
        <v>20</v>
      </c>
      <c r="U284" s="260">
        <v>5</v>
      </c>
      <c r="V284" s="260">
        <v>3</v>
      </c>
      <c r="W284" s="260">
        <v>2</v>
      </c>
      <c r="X284" s="260">
        <v>5</v>
      </c>
      <c r="Y284" s="260">
        <v>0</v>
      </c>
      <c r="Z284" s="260">
        <v>3</v>
      </c>
      <c r="AA284" s="260">
        <v>6</v>
      </c>
      <c r="AB284" s="260">
        <v>1</v>
      </c>
      <c r="AC284" s="260">
        <v>28</v>
      </c>
      <c r="AD284" s="260">
        <v>4</v>
      </c>
      <c r="AE284" s="260">
        <v>11</v>
      </c>
      <c r="AF284" s="260">
        <v>4</v>
      </c>
      <c r="AG284" s="260">
        <v>1</v>
      </c>
      <c r="AH284" s="260">
        <v>1</v>
      </c>
      <c r="AI284" s="260">
        <v>10</v>
      </c>
      <c r="AJ284" s="260">
        <v>6</v>
      </c>
      <c r="AK284" s="260">
        <v>17</v>
      </c>
      <c r="AL284" s="260">
        <v>17</v>
      </c>
      <c r="AM284" s="260">
        <v>0</v>
      </c>
      <c r="AN284" s="260">
        <v>1</v>
      </c>
      <c r="AO284" s="260">
        <v>9</v>
      </c>
      <c r="AP284" s="260">
        <v>3</v>
      </c>
      <c r="AQ284" s="260">
        <v>113</v>
      </c>
      <c r="AR284" s="260">
        <v>38</v>
      </c>
      <c r="AS284" s="260">
        <v>42</v>
      </c>
      <c r="AT284" s="260">
        <v>71</v>
      </c>
      <c r="AU284" s="260">
        <v>37</v>
      </c>
      <c r="AV284" s="260">
        <v>318</v>
      </c>
      <c r="AW284" s="260">
        <v>72</v>
      </c>
      <c r="AX284" s="260">
        <v>4</v>
      </c>
      <c r="AY284" s="260">
        <v>0</v>
      </c>
      <c r="AZ284" s="260">
        <v>34</v>
      </c>
      <c r="BA284" s="260">
        <v>12</v>
      </c>
      <c r="BB284" s="260">
        <v>10</v>
      </c>
      <c r="BC284" s="260">
        <v>198</v>
      </c>
      <c r="BD284" s="260">
        <v>8</v>
      </c>
      <c r="BE284" s="260">
        <v>3</v>
      </c>
      <c r="BF284" s="260">
        <v>0</v>
      </c>
      <c r="BG284" s="260">
        <v>3</v>
      </c>
      <c r="BH284" s="260">
        <v>25</v>
      </c>
      <c r="BI284" s="260">
        <v>3</v>
      </c>
      <c r="BJ284" s="260">
        <v>4</v>
      </c>
      <c r="BK284" s="260">
        <v>10</v>
      </c>
      <c r="BL284" s="260">
        <v>3</v>
      </c>
      <c r="BM284" s="260">
        <v>64</v>
      </c>
      <c r="BN284" s="260">
        <v>20</v>
      </c>
      <c r="BO284" s="260">
        <v>3</v>
      </c>
      <c r="BP284" s="260">
        <v>135</v>
      </c>
      <c r="BQ284" s="260">
        <v>6</v>
      </c>
      <c r="BR284" s="260">
        <v>7</v>
      </c>
      <c r="BS284" s="260">
        <v>12</v>
      </c>
      <c r="BT284" s="260">
        <v>0</v>
      </c>
      <c r="BU284" s="260">
        <v>9</v>
      </c>
      <c r="BV284" s="260">
        <v>4</v>
      </c>
      <c r="BW284" s="260">
        <v>3</v>
      </c>
      <c r="BX284" s="260">
        <v>5</v>
      </c>
      <c r="BY284" s="260">
        <v>21</v>
      </c>
      <c r="BZ284" s="260">
        <v>4</v>
      </c>
      <c r="CA284" s="260">
        <v>25</v>
      </c>
      <c r="CB284" s="260">
        <v>27</v>
      </c>
      <c r="CC284" s="260">
        <v>90</v>
      </c>
      <c r="CD284" s="260">
        <v>5</v>
      </c>
      <c r="CE284" s="260">
        <v>15</v>
      </c>
      <c r="CF284" s="260">
        <v>2</v>
      </c>
      <c r="CG284" s="260">
        <v>0</v>
      </c>
      <c r="CH284" s="260">
        <v>0</v>
      </c>
      <c r="CI284" s="260">
        <v>90</v>
      </c>
      <c r="CJ284" s="260">
        <v>82</v>
      </c>
      <c r="CK284" s="260">
        <v>3</v>
      </c>
      <c r="CL284" s="260">
        <v>176</v>
      </c>
      <c r="CM284" s="260">
        <v>131</v>
      </c>
      <c r="CN284" s="260">
        <v>4</v>
      </c>
      <c r="CO284" s="260">
        <v>0</v>
      </c>
    </row>
    <row r="285" spans="1:93" ht="33.75" customHeight="1">
      <c r="A285" s="257" t="s">
        <v>320</v>
      </c>
      <c r="B285" s="257" t="s">
        <v>316</v>
      </c>
      <c r="C285" s="257" t="s">
        <v>317</v>
      </c>
      <c r="D285" s="258">
        <v>785</v>
      </c>
      <c r="E285" s="258">
        <v>2</v>
      </c>
      <c r="F285" s="258">
        <v>26</v>
      </c>
      <c r="G285" s="258">
        <v>29</v>
      </c>
      <c r="H285" s="258">
        <v>8</v>
      </c>
      <c r="I285" s="258">
        <v>0</v>
      </c>
      <c r="J285" s="258">
        <v>0</v>
      </c>
      <c r="K285" s="258">
        <v>0</v>
      </c>
      <c r="L285" s="259">
        <v>0</v>
      </c>
      <c r="M285" s="259" t="s">
        <v>529</v>
      </c>
      <c r="N285" s="259">
        <v>9</v>
      </c>
      <c r="O285" s="259" t="s">
        <v>529</v>
      </c>
      <c r="P285" s="259">
        <v>0</v>
      </c>
      <c r="Q285" s="259">
        <v>0</v>
      </c>
      <c r="R285" s="259">
        <v>3</v>
      </c>
      <c r="S285" s="259">
        <v>0</v>
      </c>
      <c r="T285" s="259">
        <v>17</v>
      </c>
      <c r="U285" s="259">
        <v>1</v>
      </c>
      <c r="V285" s="259">
        <v>0</v>
      </c>
      <c r="W285" s="259">
        <v>0</v>
      </c>
      <c r="X285" s="259">
        <v>0</v>
      </c>
      <c r="Y285" s="259">
        <v>1</v>
      </c>
      <c r="Z285" s="259">
        <v>0</v>
      </c>
      <c r="AA285" s="259">
        <v>2</v>
      </c>
      <c r="AB285" s="259">
        <v>0</v>
      </c>
      <c r="AC285" s="259">
        <v>10</v>
      </c>
      <c r="AD285" s="259">
        <v>2</v>
      </c>
      <c r="AE285" s="259">
        <v>3</v>
      </c>
      <c r="AF285" s="259">
        <v>5</v>
      </c>
      <c r="AG285" s="259">
        <v>0</v>
      </c>
      <c r="AH285" s="259">
        <v>1</v>
      </c>
      <c r="AI285" s="259">
        <v>0</v>
      </c>
      <c r="AJ285" s="259">
        <v>0</v>
      </c>
      <c r="AK285" s="259">
        <v>4</v>
      </c>
      <c r="AL285" s="259">
        <v>11</v>
      </c>
      <c r="AM285" s="259">
        <v>0</v>
      </c>
      <c r="AN285" s="259">
        <v>0</v>
      </c>
      <c r="AO285" s="259">
        <v>4</v>
      </c>
      <c r="AP285" s="259">
        <v>0</v>
      </c>
      <c r="AQ285" s="259">
        <v>34</v>
      </c>
      <c r="AR285" s="259">
        <v>15</v>
      </c>
      <c r="AS285" s="259">
        <v>11</v>
      </c>
      <c r="AT285" s="259">
        <v>17</v>
      </c>
      <c r="AU285" s="259">
        <v>1</v>
      </c>
      <c r="AV285" s="259">
        <v>84</v>
      </c>
      <c r="AW285" s="259">
        <v>34</v>
      </c>
      <c r="AX285" s="259">
        <v>2</v>
      </c>
      <c r="AY285" s="259">
        <v>0</v>
      </c>
      <c r="AZ285" s="259">
        <v>10</v>
      </c>
      <c r="BA285" s="259">
        <v>4</v>
      </c>
      <c r="BB285" s="259">
        <v>8</v>
      </c>
      <c r="BC285" s="259">
        <v>59</v>
      </c>
      <c r="BD285" s="259">
        <v>3</v>
      </c>
      <c r="BE285" s="259">
        <v>0</v>
      </c>
      <c r="BF285" s="259">
        <v>0</v>
      </c>
      <c r="BG285" s="259">
        <v>1</v>
      </c>
      <c r="BH285" s="259">
        <v>9</v>
      </c>
      <c r="BI285" s="259">
        <v>1</v>
      </c>
      <c r="BJ285" s="259">
        <v>1</v>
      </c>
      <c r="BK285" s="259">
        <v>3</v>
      </c>
      <c r="BL285" s="259">
        <v>1</v>
      </c>
      <c r="BM285" s="259">
        <v>33</v>
      </c>
      <c r="BN285" s="259">
        <v>4</v>
      </c>
      <c r="BO285" s="259">
        <v>2</v>
      </c>
      <c r="BP285" s="259">
        <v>27</v>
      </c>
      <c r="BQ285" s="259">
        <v>1</v>
      </c>
      <c r="BR285" s="259">
        <v>1</v>
      </c>
      <c r="BS285" s="259">
        <v>1</v>
      </c>
      <c r="BT285" s="259">
        <v>1</v>
      </c>
      <c r="BU285" s="259">
        <v>3</v>
      </c>
      <c r="BV285" s="259">
        <v>1</v>
      </c>
      <c r="BW285" s="259">
        <v>8</v>
      </c>
      <c r="BX285" s="259">
        <v>0</v>
      </c>
      <c r="BY285" s="259">
        <v>5</v>
      </c>
      <c r="BZ285" s="259">
        <v>2</v>
      </c>
      <c r="CA285" s="259">
        <v>17</v>
      </c>
      <c r="CB285" s="259">
        <v>3</v>
      </c>
      <c r="CC285" s="259">
        <v>19</v>
      </c>
      <c r="CD285" s="259">
        <v>4</v>
      </c>
      <c r="CE285" s="259">
        <v>8</v>
      </c>
      <c r="CF285" s="259">
        <v>1</v>
      </c>
      <c r="CG285" s="259">
        <v>0</v>
      </c>
      <c r="CH285" s="259">
        <v>0</v>
      </c>
      <c r="CI285" s="259">
        <v>20</v>
      </c>
      <c r="CJ285" s="259">
        <v>29</v>
      </c>
      <c r="CK285" s="259">
        <v>0</v>
      </c>
      <c r="CL285" s="259">
        <v>42</v>
      </c>
      <c r="CM285" s="259">
        <v>112</v>
      </c>
      <c r="CN285" s="259">
        <v>5</v>
      </c>
      <c r="CO285" s="259">
        <v>0</v>
      </c>
    </row>
    <row r="286" spans="1:93" ht="33.75" customHeight="1">
      <c r="A286" s="255" t="s">
        <v>321</v>
      </c>
      <c r="B286" s="255" t="s">
        <v>316</v>
      </c>
      <c r="C286" s="255" t="s">
        <v>317</v>
      </c>
      <c r="D286" s="256">
        <v>855</v>
      </c>
      <c r="E286" s="256">
        <v>2</v>
      </c>
      <c r="F286" s="256">
        <v>34</v>
      </c>
      <c r="G286" s="256">
        <v>19</v>
      </c>
      <c r="H286" s="256">
        <v>4</v>
      </c>
      <c r="I286" s="256">
        <v>0</v>
      </c>
      <c r="J286" s="256">
        <v>0</v>
      </c>
      <c r="K286" s="256">
        <v>0</v>
      </c>
      <c r="L286" s="260">
        <v>1</v>
      </c>
      <c r="M286" s="260" t="s">
        <v>529</v>
      </c>
      <c r="N286" s="260">
        <v>9</v>
      </c>
      <c r="O286" s="260" t="s">
        <v>529</v>
      </c>
      <c r="P286" s="260">
        <v>0</v>
      </c>
      <c r="Q286" s="260">
        <v>1</v>
      </c>
      <c r="R286" s="260">
        <v>5</v>
      </c>
      <c r="S286" s="260">
        <v>1</v>
      </c>
      <c r="T286" s="260">
        <v>16</v>
      </c>
      <c r="U286" s="260">
        <v>0</v>
      </c>
      <c r="V286" s="260">
        <v>0</v>
      </c>
      <c r="W286" s="260">
        <v>0</v>
      </c>
      <c r="X286" s="260">
        <v>0</v>
      </c>
      <c r="Y286" s="260">
        <v>0</v>
      </c>
      <c r="Z286" s="260">
        <v>4</v>
      </c>
      <c r="AA286" s="260">
        <v>3</v>
      </c>
      <c r="AB286" s="260">
        <v>0</v>
      </c>
      <c r="AC286" s="260">
        <v>25</v>
      </c>
      <c r="AD286" s="260">
        <v>1</v>
      </c>
      <c r="AE286" s="260">
        <v>1</v>
      </c>
      <c r="AF286" s="260">
        <v>4</v>
      </c>
      <c r="AG286" s="260">
        <v>0</v>
      </c>
      <c r="AH286" s="260">
        <v>0</v>
      </c>
      <c r="AI286" s="260">
        <v>3</v>
      </c>
      <c r="AJ286" s="260">
        <v>2</v>
      </c>
      <c r="AK286" s="260">
        <v>17</v>
      </c>
      <c r="AL286" s="260">
        <v>10</v>
      </c>
      <c r="AM286" s="260">
        <v>3</v>
      </c>
      <c r="AN286" s="260">
        <v>0</v>
      </c>
      <c r="AO286" s="260">
        <v>3</v>
      </c>
      <c r="AP286" s="260">
        <v>0</v>
      </c>
      <c r="AQ286" s="260">
        <v>74</v>
      </c>
      <c r="AR286" s="260">
        <v>20</v>
      </c>
      <c r="AS286" s="260">
        <v>20</v>
      </c>
      <c r="AT286" s="260">
        <v>78</v>
      </c>
      <c r="AU286" s="260">
        <v>13</v>
      </c>
      <c r="AV286" s="260">
        <v>79</v>
      </c>
      <c r="AW286" s="260">
        <v>39</v>
      </c>
      <c r="AX286" s="260">
        <v>0</v>
      </c>
      <c r="AY286" s="260">
        <v>4</v>
      </c>
      <c r="AZ286" s="260">
        <v>10</v>
      </c>
      <c r="BA286" s="260">
        <v>5</v>
      </c>
      <c r="BB286" s="260">
        <v>2</v>
      </c>
      <c r="BC286" s="260">
        <v>32</v>
      </c>
      <c r="BD286" s="260">
        <v>0</v>
      </c>
      <c r="BE286" s="260">
        <v>0</v>
      </c>
      <c r="BF286" s="260">
        <v>0</v>
      </c>
      <c r="BG286" s="260">
        <v>0</v>
      </c>
      <c r="BH286" s="260">
        <v>4</v>
      </c>
      <c r="BI286" s="260">
        <v>1</v>
      </c>
      <c r="BJ286" s="260">
        <v>0</v>
      </c>
      <c r="BK286" s="260">
        <v>0</v>
      </c>
      <c r="BL286" s="260">
        <v>2</v>
      </c>
      <c r="BM286" s="260">
        <v>20</v>
      </c>
      <c r="BN286" s="260">
        <v>8</v>
      </c>
      <c r="BO286" s="260">
        <v>2</v>
      </c>
      <c r="BP286" s="260">
        <v>30</v>
      </c>
      <c r="BQ286" s="260">
        <v>1</v>
      </c>
      <c r="BR286" s="260">
        <v>0</v>
      </c>
      <c r="BS286" s="260">
        <v>4</v>
      </c>
      <c r="BT286" s="260">
        <v>1</v>
      </c>
      <c r="BU286" s="260">
        <v>5</v>
      </c>
      <c r="BV286" s="260">
        <v>0</v>
      </c>
      <c r="BW286" s="260">
        <v>3</v>
      </c>
      <c r="BX286" s="260">
        <v>1</v>
      </c>
      <c r="BY286" s="260">
        <v>7</v>
      </c>
      <c r="BZ286" s="260">
        <v>1</v>
      </c>
      <c r="CA286" s="260">
        <v>2</v>
      </c>
      <c r="CB286" s="260">
        <v>3</v>
      </c>
      <c r="CC286" s="260">
        <v>19</v>
      </c>
      <c r="CD286" s="260">
        <v>2</v>
      </c>
      <c r="CE286" s="260">
        <v>7</v>
      </c>
      <c r="CF286" s="260">
        <v>0</v>
      </c>
      <c r="CG286" s="260">
        <v>0</v>
      </c>
      <c r="CH286" s="260">
        <v>0</v>
      </c>
      <c r="CI286" s="260">
        <v>22</v>
      </c>
      <c r="CJ286" s="260">
        <v>17</v>
      </c>
      <c r="CK286" s="260">
        <v>0</v>
      </c>
      <c r="CL286" s="260">
        <v>64</v>
      </c>
      <c r="CM286" s="260">
        <v>77</v>
      </c>
      <c r="CN286" s="260">
        <v>8</v>
      </c>
      <c r="CO286" s="260">
        <v>0</v>
      </c>
    </row>
    <row r="287" spans="1:93" ht="33.75" customHeight="1">
      <c r="A287" s="257" t="s">
        <v>322</v>
      </c>
      <c r="B287" s="257" t="s">
        <v>316</v>
      </c>
      <c r="C287" s="257" t="s">
        <v>317</v>
      </c>
      <c r="D287" s="258">
        <v>1057</v>
      </c>
      <c r="E287" s="258">
        <v>6</v>
      </c>
      <c r="F287" s="258">
        <v>40</v>
      </c>
      <c r="G287" s="258">
        <v>36</v>
      </c>
      <c r="H287" s="258">
        <v>1</v>
      </c>
      <c r="I287" s="258">
        <v>0</v>
      </c>
      <c r="J287" s="258">
        <v>0</v>
      </c>
      <c r="K287" s="258">
        <v>6</v>
      </c>
      <c r="L287" s="259">
        <v>2</v>
      </c>
      <c r="M287" s="259">
        <v>5</v>
      </c>
      <c r="N287" s="259">
        <v>9</v>
      </c>
      <c r="O287" s="259">
        <v>1</v>
      </c>
      <c r="P287" s="259">
        <v>0</v>
      </c>
      <c r="Q287" s="259">
        <v>8</v>
      </c>
      <c r="R287" s="259">
        <v>6</v>
      </c>
      <c r="S287" s="259">
        <v>3</v>
      </c>
      <c r="T287" s="259">
        <v>16</v>
      </c>
      <c r="U287" s="259">
        <v>0</v>
      </c>
      <c r="V287" s="259">
        <v>0</v>
      </c>
      <c r="W287" s="259">
        <v>0</v>
      </c>
      <c r="X287" s="259">
        <v>0</v>
      </c>
      <c r="Y287" s="259">
        <v>0</v>
      </c>
      <c r="Z287" s="259">
        <v>0</v>
      </c>
      <c r="AA287" s="259">
        <v>0</v>
      </c>
      <c r="AB287" s="259">
        <v>0</v>
      </c>
      <c r="AC287" s="259">
        <v>7</v>
      </c>
      <c r="AD287" s="259">
        <v>1</v>
      </c>
      <c r="AE287" s="259">
        <v>2</v>
      </c>
      <c r="AF287" s="259">
        <v>0</v>
      </c>
      <c r="AG287" s="259">
        <v>0</v>
      </c>
      <c r="AH287" s="259">
        <v>3</v>
      </c>
      <c r="AI287" s="259">
        <v>4</v>
      </c>
      <c r="AJ287" s="259">
        <v>0</v>
      </c>
      <c r="AK287" s="259">
        <v>4</v>
      </c>
      <c r="AL287" s="259">
        <v>3</v>
      </c>
      <c r="AM287" s="259">
        <v>2</v>
      </c>
      <c r="AN287" s="259">
        <v>1</v>
      </c>
      <c r="AO287" s="259">
        <v>1</v>
      </c>
      <c r="AP287" s="259">
        <v>0</v>
      </c>
      <c r="AQ287" s="259">
        <v>106</v>
      </c>
      <c r="AR287" s="259">
        <v>18</v>
      </c>
      <c r="AS287" s="259">
        <v>14</v>
      </c>
      <c r="AT287" s="259">
        <v>17</v>
      </c>
      <c r="AU287" s="259">
        <v>7</v>
      </c>
      <c r="AV287" s="259">
        <v>86</v>
      </c>
      <c r="AW287" s="259">
        <v>80</v>
      </c>
      <c r="AX287" s="259">
        <v>0</v>
      </c>
      <c r="AY287" s="259">
        <v>0</v>
      </c>
      <c r="AZ287" s="259">
        <v>7</v>
      </c>
      <c r="BA287" s="259">
        <v>1</v>
      </c>
      <c r="BB287" s="259">
        <v>26</v>
      </c>
      <c r="BC287" s="259">
        <v>99</v>
      </c>
      <c r="BD287" s="259">
        <v>3</v>
      </c>
      <c r="BE287" s="259">
        <v>1</v>
      </c>
      <c r="BF287" s="259">
        <v>0</v>
      </c>
      <c r="BG287" s="259">
        <v>0</v>
      </c>
      <c r="BH287" s="259">
        <v>4</v>
      </c>
      <c r="BI287" s="259">
        <v>2</v>
      </c>
      <c r="BJ287" s="259">
        <v>1</v>
      </c>
      <c r="BK287" s="259">
        <v>2</v>
      </c>
      <c r="BL287" s="259">
        <v>3</v>
      </c>
      <c r="BM287" s="259">
        <v>46</v>
      </c>
      <c r="BN287" s="259">
        <v>8</v>
      </c>
      <c r="BO287" s="259">
        <v>2</v>
      </c>
      <c r="BP287" s="259">
        <v>17</v>
      </c>
      <c r="BQ287" s="259">
        <v>0</v>
      </c>
      <c r="BR287" s="259">
        <v>2</v>
      </c>
      <c r="BS287" s="259">
        <v>7</v>
      </c>
      <c r="BT287" s="259">
        <v>0</v>
      </c>
      <c r="BU287" s="259">
        <v>7</v>
      </c>
      <c r="BV287" s="259">
        <v>1</v>
      </c>
      <c r="BW287" s="259">
        <v>33</v>
      </c>
      <c r="BX287" s="259">
        <v>3</v>
      </c>
      <c r="BY287" s="259">
        <v>33</v>
      </c>
      <c r="BZ287" s="259">
        <v>0</v>
      </c>
      <c r="CA287" s="259">
        <v>7</v>
      </c>
      <c r="CB287" s="259">
        <v>4</v>
      </c>
      <c r="CC287" s="259">
        <v>29</v>
      </c>
      <c r="CD287" s="259">
        <v>2</v>
      </c>
      <c r="CE287" s="259">
        <v>7</v>
      </c>
      <c r="CF287" s="259">
        <v>7</v>
      </c>
      <c r="CG287" s="259">
        <v>0</v>
      </c>
      <c r="CH287" s="259">
        <v>0</v>
      </c>
      <c r="CI287" s="259">
        <v>82</v>
      </c>
      <c r="CJ287" s="259">
        <v>12</v>
      </c>
      <c r="CK287" s="259">
        <v>1</v>
      </c>
      <c r="CL287" s="259">
        <v>62</v>
      </c>
      <c r="CM287" s="259">
        <v>35</v>
      </c>
      <c r="CN287" s="259">
        <v>6</v>
      </c>
      <c r="CO287" s="259">
        <v>0</v>
      </c>
    </row>
    <row r="288" spans="1:93" ht="33.75" customHeight="1">
      <c r="A288" s="255" t="s">
        <v>323</v>
      </c>
      <c r="B288" s="255" t="s">
        <v>316</v>
      </c>
      <c r="C288" s="255" t="s">
        <v>317</v>
      </c>
      <c r="D288" s="256">
        <v>660</v>
      </c>
      <c r="E288" s="256">
        <v>0</v>
      </c>
      <c r="F288" s="256">
        <v>27</v>
      </c>
      <c r="G288" s="256">
        <v>10</v>
      </c>
      <c r="H288" s="256">
        <v>0</v>
      </c>
      <c r="I288" s="256">
        <v>0</v>
      </c>
      <c r="J288" s="256">
        <v>0</v>
      </c>
      <c r="K288" s="256">
        <v>1</v>
      </c>
      <c r="L288" s="260">
        <v>2</v>
      </c>
      <c r="M288" s="260" t="s">
        <v>529</v>
      </c>
      <c r="N288" s="260">
        <v>7</v>
      </c>
      <c r="O288" s="260" t="s">
        <v>529</v>
      </c>
      <c r="P288" s="260">
        <v>0</v>
      </c>
      <c r="Q288" s="260">
        <v>4</v>
      </c>
      <c r="R288" s="260">
        <v>0</v>
      </c>
      <c r="S288" s="260">
        <v>1</v>
      </c>
      <c r="T288" s="260">
        <v>9</v>
      </c>
      <c r="U288" s="260">
        <v>0</v>
      </c>
      <c r="V288" s="260">
        <v>1</v>
      </c>
      <c r="W288" s="260">
        <v>0</v>
      </c>
      <c r="X288" s="260">
        <v>1</v>
      </c>
      <c r="Y288" s="260">
        <v>0</v>
      </c>
      <c r="Z288" s="260">
        <v>0</v>
      </c>
      <c r="AA288" s="260">
        <v>0</v>
      </c>
      <c r="AB288" s="260">
        <v>1</v>
      </c>
      <c r="AC288" s="260">
        <v>5</v>
      </c>
      <c r="AD288" s="260">
        <v>0</v>
      </c>
      <c r="AE288" s="260">
        <v>0</v>
      </c>
      <c r="AF288" s="260">
        <v>2</v>
      </c>
      <c r="AG288" s="260">
        <v>0</v>
      </c>
      <c r="AH288" s="260">
        <v>1</v>
      </c>
      <c r="AI288" s="260">
        <v>2</v>
      </c>
      <c r="AJ288" s="260">
        <v>1</v>
      </c>
      <c r="AK288" s="260">
        <v>3</v>
      </c>
      <c r="AL288" s="260">
        <v>5</v>
      </c>
      <c r="AM288" s="260">
        <v>0</v>
      </c>
      <c r="AN288" s="260">
        <v>1</v>
      </c>
      <c r="AO288" s="260">
        <v>1</v>
      </c>
      <c r="AP288" s="260">
        <v>0</v>
      </c>
      <c r="AQ288" s="260">
        <v>35</v>
      </c>
      <c r="AR288" s="260">
        <v>13</v>
      </c>
      <c r="AS288" s="260">
        <v>12</v>
      </c>
      <c r="AT288" s="260">
        <v>13</v>
      </c>
      <c r="AU288" s="260">
        <v>4</v>
      </c>
      <c r="AV288" s="260">
        <v>51</v>
      </c>
      <c r="AW288" s="260">
        <v>29</v>
      </c>
      <c r="AX288" s="260">
        <v>0</v>
      </c>
      <c r="AY288" s="260">
        <v>1</v>
      </c>
      <c r="AZ288" s="260">
        <v>5</v>
      </c>
      <c r="BA288" s="260">
        <v>2</v>
      </c>
      <c r="BB288" s="260">
        <v>21</v>
      </c>
      <c r="BC288" s="260">
        <v>104</v>
      </c>
      <c r="BD288" s="260">
        <v>3</v>
      </c>
      <c r="BE288" s="260">
        <v>1</v>
      </c>
      <c r="BF288" s="260">
        <v>0</v>
      </c>
      <c r="BG288" s="260">
        <v>0</v>
      </c>
      <c r="BH288" s="260">
        <v>5</v>
      </c>
      <c r="BI288" s="260">
        <v>0</v>
      </c>
      <c r="BJ288" s="260">
        <v>2</v>
      </c>
      <c r="BK288" s="260">
        <v>0</v>
      </c>
      <c r="BL288" s="260">
        <v>0</v>
      </c>
      <c r="BM288" s="260">
        <v>31</v>
      </c>
      <c r="BN288" s="260">
        <v>0</v>
      </c>
      <c r="BO288" s="260">
        <v>3</v>
      </c>
      <c r="BP288" s="260">
        <v>5</v>
      </c>
      <c r="BQ288" s="260">
        <v>1</v>
      </c>
      <c r="BR288" s="260">
        <v>1</v>
      </c>
      <c r="BS288" s="260">
        <v>4</v>
      </c>
      <c r="BT288" s="260">
        <v>0</v>
      </c>
      <c r="BU288" s="260">
        <v>2</v>
      </c>
      <c r="BV288" s="260">
        <v>2</v>
      </c>
      <c r="BW288" s="260">
        <v>15</v>
      </c>
      <c r="BX288" s="260">
        <v>0</v>
      </c>
      <c r="BY288" s="260">
        <v>15</v>
      </c>
      <c r="BZ288" s="260">
        <v>3</v>
      </c>
      <c r="CA288" s="260">
        <v>1</v>
      </c>
      <c r="CB288" s="260">
        <v>1</v>
      </c>
      <c r="CC288" s="260">
        <v>26</v>
      </c>
      <c r="CD288" s="260">
        <v>0</v>
      </c>
      <c r="CE288" s="260">
        <v>3</v>
      </c>
      <c r="CF288" s="260">
        <v>1</v>
      </c>
      <c r="CG288" s="260">
        <v>2</v>
      </c>
      <c r="CH288" s="260">
        <v>0</v>
      </c>
      <c r="CI288" s="260">
        <v>36</v>
      </c>
      <c r="CJ288" s="260">
        <v>14</v>
      </c>
      <c r="CK288" s="260">
        <v>4</v>
      </c>
      <c r="CL288" s="260">
        <v>32</v>
      </c>
      <c r="CM288" s="260">
        <v>68</v>
      </c>
      <c r="CN288" s="260">
        <v>4</v>
      </c>
      <c r="CO288" s="260">
        <v>0</v>
      </c>
    </row>
    <row r="289" spans="1:93" ht="33.75" customHeight="1">
      <c r="A289" s="257" t="s">
        <v>324</v>
      </c>
      <c r="B289" s="257" t="s">
        <v>316</v>
      </c>
      <c r="C289" s="257" t="s">
        <v>317</v>
      </c>
      <c r="D289" s="258">
        <v>287</v>
      </c>
      <c r="E289" s="258">
        <v>4</v>
      </c>
      <c r="F289" s="258">
        <v>16</v>
      </c>
      <c r="G289" s="258">
        <v>3</v>
      </c>
      <c r="H289" s="258">
        <v>2</v>
      </c>
      <c r="I289" s="258">
        <v>0</v>
      </c>
      <c r="J289" s="258">
        <v>0</v>
      </c>
      <c r="K289" s="258">
        <v>1</v>
      </c>
      <c r="L289" s="259">
        <v>0</v>
      </c>
      <c r="M289" s="259" t="s">
        <v>529</v>
      </c>
      <c r="N289" s="259">
        <v>1</v>
      </c>
      <c r="O289" s="259" t="s">
        <v>529</v>
      </c>
      <c r="P289" s="259">
        <v>0</v>
      </c>
      <c r="Q289" s="259">
        <v>1</v>
      </c>
      <c r="R289" s="259">
        <v>0</v>
      </c>
      <c r="S289" s="259">
        <v>1</v>
      </c>
      <c r="T289" s="259">
        <v>6</v>
      </c>
      <c r="U289" s="259">
        <v>0</v>
      </c>
      <c r="V289" s="259">
        <v>0</v>
      </c>
      <c r="W289" s="259">
        <v>0</v>
      </c>
      <c r="X289" s="259">
        <v>0</v>
      </c>
      <c r="Y289" s="259">
        <v>0</v>
      </c>
      <c r="Z289" s="259">
        <v>0</v>
      </c>
      <c r="AA289" s="259">
        <v>1</v>
      </c>
      <c r="AB289" s="259">
        <v>0</v>
      </c>
      <c r="AC289" s="259">
        <v>1</v>
      </c>
      <c r="AD289" s="259">
        <v>0</v>
      </c>
      <c r="AE289" s="259">
        <v>0</v>
      </c>
      <c r="AF289" s="259">
        <v>0</v>
      </c>
      <c r="AG289" s="259">
        <v>0</v>
      </c>
      <c r="AH289" s="259">
        <v>0</v>
      </c>
      <c r="AI289" s="259">
        <v>1</v>
      </c>
      <c r="AJ289" s="259">
        <v>1</v>
      </c>
      <c r="AK289" s="259">
        <v>2</v>
      </c>
      <c r="AL289" s="259">
        <v>3</v>
      </c>
      <c r="AM289" s="259">
        <v>0</v>
      </c>
      <c r="AN289" s="259">
        <v>1</v>
      </c>
      <c r="AO289" s="259">
        <v>1</v>
      </c>
      <c r="AP289" s="259">
        <v>0</v>
      </c>
      <c r="AQ289" s="259">
        <v>17</v>
      </c>
      <c r="AR289" s="259">
        <v>6</v>
      </c>
      <c r="AS289" s="259">
        <v>6</v>
      </c>
      <c r="AT289" s="259">
        <v>6</v>
      </c>
      <c r="AU289" s="259">
        <v>1</v>
      </c>
      <c r="AV289" s="259">
        <v>26</v>
      </c>
      <c r="AW289" s="259">
        <v>13</v>
      </c>
      <c r="AX289" s="259">
        <v>0</v>
      </c>
      <c r="AY289" s="259">
        <v>1</v>
      </c>
      <c r="AZ289" s="259">
        <v>4</v>
      </c>
      <c r="BA289" s="259">
        <v>1</v>
      </c>
      <c r="BB289" s="259">
        <v>8</v>
      </c>
      <c r="BC289" s="259">
        <v>23</v>
      </c>
      <c r="BD289" s="259">
        <v>0</v>
      </c>
      <c r="BE289" s="259">
        <v>0</v>
      </c>
      <c r="BF289" s="259">
        <v>0</v>
      </c>
      <c r="BG289" s="259">
        <v>0</v>
      </c>
      <c r="BH289" s="259">
        <v>0</v>
      </c>
      <c r="BI289" s="259">
        <v>0</v>
      </c>
      <c r="BJ289" s="259">
        <v>2</v>
      </c>
      <c r="BK289" s="259">
        <v>0</v>
      </c>
      <c r="BL289" s="259">
        <v>1</v>
      </c>
      <c r="BM289" s="259">
        <v>10</v>
      </c>
      <c r="BN289" s="259">
        <v>4</v>
      </c>
      <c r="BO289" s="259">
        <v>1</v>
      </c>
      <c r="BP289" s="259">
        <v>8</v>
      </c>
      <c r="BQ289" s="259">
        <v>1</v>
      </c>
      <c r="BR289" s="259">
        <v>0</v>
      </c>
      <c r="BS289" s="259">
        <v>2</v>
      </c>
      <c r="BT289" s="259">
        <v>1</v>
      </c>
      <c r="BU289" s="259">
        <v>0</v>
      </c>
      <c r="BV289" s="259">
        <v>1</v>
      </c>
      <c r="BW289" s="259">
        <v>13</v>
      </c>
      <c r="BX289" s="259">
        <v>0</v>
      </c>
      <c r="BY289" s="259">
        <v>10</v>
      </c>
      <c r="BZ289" s="259">
        <v>0</v>
      </c>
      <c r="CA289" s="259">
        <v>5</v>
      </c>
      <c r="CB289" s="259">
        <v>2</v>
      </c>
      <c r="CC289" s="259">
        <v>13</v>
      </c>
      <c r="CD289" s="259">
        <v>1</v>
      </c>
      <c r="CE289" s="259">
        <v>1</v>
      </c>
      <c r="CF289" s="259">
        <v>0</v>
      </c>
      <c r="CG289" s="259">
        <v>0</v>
      </c>
      <c r="CH289" s="259">
        <v>0</v>
      </c>
      <c r="CI289" s="259">
        <v>17</v>
      </c>
      <c r="CJ289" s="259">
        <v>7</v>
      </c>
      <c r="CK289" s="259">
        <v>1</v>
      </c>
      <c r="CL289" s="259">
        <v>19</v>
      </c>
      <c r="CM289" s="259">
        <v>9</v>
      </c>
      <c r="CN289" s="259">
        <v>0</v>
      </c>
      <c r="CO289" s="259">
        <v>0</v>
      </c>
    </row>
    <row r="290" spans="1:93" ht="33.75" customHeight="1">
      <c r="A290" s="255" t="s">
        <v>325</v>
      </c>
      <c r="B290" s="255" t="s">
        <v>316</v>
      </c>
      <c r="C290" s="255" t="s">
        <v>317</v>
      </c>
      <c r="D290" s="256">
        <v>193</v>
      </c>
      <c r="E290" s="256">
        <v>0</v>
      </c>
      <c r="F290" s="256">
        <v>8</v>
      </c>
      <c r="G290" s="256">
        <v>4</v>
      </c>
      <c r="H290" s="256">
        <v>0</v>
      </c>
      <c r="I290" s="256">
        <v>0</v>
      </c>
      <c r="J290" s="256">
        <v>0</v>
      </c>
      <c r="K290" s="256">
        <v>0</v>
      </c>
      <c r="L290" s="260">
        <v>0</v>
      </c>
      <c r="M290" s="260" t="s">
        <v>529</v>
      </c>
      <c r="N290" s="260">
        <v>0</v>
      </c>
      <c r="O290" s="260" t="s">
        <v>529</v>
      </c>
      <c r="P290" s="260">
        <v>0</v>
      </c>
      <c r="Q290" s="260">
        <v>1</v>
      </c>
      <c r="R290" s="260">
        <v>0</v>
      </c>
      <c r="S290" s="260">
        <v>0</v>
      </c>
      <c r="T290" s="260">
        <v>5</v>
      </c>
      <c r="U290" s="260">
        <v>0</v>
      </c>
      <c r="V290" s="260">
        <v>1</v>
      </c>
      <c r="W290" s="260">
        <v>0</v>
      </c>
      <c r="X290" s="260">
        <v>0</v>
      </c>
      <c r="Y290" s="260">
        <v>0</v>
      </c>
      <c r="Z290" s="260">
        <v>0</v>
      </c>
      <c r="AA290" s="260">
        <v>0</v>
      </c>
      <c r="AB290" s="260">
        <v>0</v>
      </c>
      <c r="AC290" s="260">
        <v>0</v>
      </c>
      <c r="AD290" s="260">
        <v>0</v>
      </c>
      <c r="AE290" s="260">
        <v>0</v>
      </c>
      <c r="AF290" s="260">
        <v>1</v>
      </c>
      <c r="AG290" s="260">
        <v>0</v>
      </c>
      <c r="AH290" s="260">
        <v>0</v>
      </c>
      <c r="AI290" s="260">
        <v>0</v>
      </c>
      <c r="AJ290" s="260">
        <v>0</v>
      </c>
      <c r="AK290" s="260">
        <v>1</v>
      </c>
      <c r="AL290" s="260">
        <v>1</v>
      </c>
      <c r="AM290" s="260">
        <v>2</v>
      </c>
      <c r="AN290" s="260">
        <v>0</v>
      </c>
      <c r="AO290" s="260">
        <v>0</v>
      </c>
      <c r="AP290" s="260">
        <v>0</v>
      </c>
      <c r="AQ290" s="260">
        <v>6</v>
      </c>
      <c r="AR290" s="260">
        <v>6</v>
      </c>
      <c r="AS290" s="260">
        <v>1</v>
      </c>
      <c r="AT290" s="260">
        <v>0</v>
      </c>
      <c r="AU290" s="260">
        <v>0</v>
      </c>
      <c r="AV290" s="260">
        <v>17</v>
      </c>
      <c r="AW290" s="260">
        <v>3</v>
      </c>
      <c r="AX290" s="260">
        <v>1</v>
      </c>
      <c r="AY290" s="260">
        <v>0</v>
      </c>
      <c r="AZ290" s="260">
        <v>1</v>
      </c>
      <c r="BA290" s="260">
        <v>0</v>
      </c>
      <c r="BB290" s="260">
        <v>3</v>
      </c>
      <c r="BC290" s="260">
        <v>25</v>
      </c>
      <c r="BD290" s="260">
        <v>1</v>
      </c>
      <c r="BE290" s="260">
        <v>1</v>
      </c>
      <c r="BF290" s="260">
        <v>0</v>
      </c>
      <c r="BG290" s="260">
        <v>0</v>
      </c>
      <c r="BH290" s="260">
        <v>0</v>
      </c>
      <c r="BI290" s="260">
        <v>0</v>
      </c>
      <c r="BJ290" s="260">
        <v>1</v>
      </c>
      <c r="BK290" s="260">
        <v>0</v>
      </c>
      <c r="BL290" s="260">
        <v>0</v>
      </c>
      <c r="BM290" s="260">
        <v>3</v>
      </c>
      <c r="BN290" s="260">
        <v>0</v>
      </c>
      <c r="BO290" s="260">
        <v>1</v>
      </c>
      <c r="BP290" s="260">
        <v>5</v>
      </c>
      <c r="BQ290" s="260">
        <v>0</v>
      </c>
      <c r="BR290" s="260">
        <v>0</v>
      </c>
      <c r="BS290" s="260">
        <v>1</v>
      </c>
      <c r="BT290" s="260">
        <v>0</v>
      </c>
      <c r="BU290" s="260">
        <v>0</v>
      </c>
      <c r="BV290" s="260">
        <v>0</v>
      </c>
      <c r="BW290" s="260">
        <v>7</v>
      </c>
      <c r="BX290" s="260">
        <v>1</v>
      </c>
      <c r="BY290" s="260">
        <v>2</v>
      </c>
      <c r="BZ290" s="260">
        <v>0</v>
      </c>
      <c r="CA290" s="260">
        <v>3</v>
      </c>
      <c r="CB290" s="260">
        <v>0</v>
      </c>
      <c r="CC290" s="260">
        <v>5</v>
      </c>
      <c r="CD290" s="260">
        <v>0</v>
      </c>
      <c r="CE290" s="260">
        <v>1</v>
      </c>
      <c r="CF290" s="260">
        <v>1</v>
      </c>
      <c r="CG290" s="260">
        <v>0</v>
      </c>
      <c r="CH290" s="260">
        <v>0</v>
      </c>
      <c r="CI290" s="260">
        <v>8</v>
      </c>
      <c r="CJ290" s="260">
        <v>4</v>
      </c>
      <c r="CK290" s="260">
        <v>0</v>
      </c>
      <c r="CL290" s="260">
        <v>18</v>
      </c>
      <c r="CM290" s="260">
        <v>40</v>
      </c>
      <c r="CN290" s="260">
        <v>3</v>
      </c>
      <c r="CO290" s="260">
        <v>0</v>
      </c>
    </row>
    <row r="291" spans="1:93" ht="33.75" customHeight="1">
      <c r="A291" s="257" t="s">
        <v>326</v>
      </c>
      <c r="B291" s="257" t="s">
        <v>316</v>
      </c>
      <c r="C291" s="257" t="s">
        <v>317</v>
      </c>
      <c r="D291" s="258">
        <v>1041</v>
      </c>
      <c r="E291" s="258">
        <v>13</v>
      </c>
      <c r="F291" s="258">
        <v>65</v>
      </c>
      <c r="G291" s="258">
        <v>45</v>
      </c>
      <c r="H291" s="258">
        <v>13</v>
      </c>
      <c r="I291" s="258">
        <v>0</v>
      </c>
      <c r="J291" s="258">
        <v>0</v>
      </c>
      <c r="K291" s="258">
        <v>0</v>
      </c>
      <c r="L291" s="259">
        <v>5</v>
      </c>
      <c r="M291" s="259" t="s">
        <v>529</v>
      </c>
      <c r="N291" s="259">
        <v>10</v>
      </c>
      <c r="O291" s="259" t="s">
        <v>529</v>
      </c>
      <c r="P291" s="259">
        <v>0</v>
      </c>
      <c r="Q291" s="259">
        <v>3</v>
      </c>
      <c r="R291" s="259">
        <v>8</v>
      </c>
      <c r="S291" s="259">
        <v>2</v>
      </c>
      <c r="T291" s="259">
        <v>24</v>
      </c>
      <c r="U291" s="259">
        <v>6</v>
      </c>
      <c r="V291" s="259">
        <v>0</v>
      </c>
      <c r="W291" s="259">
        <v>0</v>
      </c>
      <c r="X291" s="259">
        <v>3</v>
      </c>
      <c r="Y291" s="259">
        <v>0</v>
      </c>
      <c r="Z291" s="259">
        <v>5</v>
      </c>
      <c r="AA291" s="259">
        <v>4</v>
      </c>
      <c r="AB291" s="259">
        <v>0</v>
      </c>
      <c r="AC291" s="259">
        <v>20</v>
      </c>
      <c r="AD291" s="259">
        <v>4</v>
      </c>
      <c r="AE291" s="259">
        <v>6</v>
      </c>
      <c r="AF291" s="259">
        <v>2</v>
      </c>
      <c r="AG291" s="259">
        <v>0</v>
      </c>
      <c r="AH291" s="259">
        <v>3</v>
      </c>
      <c r="AI291" s="259">
        <v>2</v>
      </c>
      <c r="AJ291" s="259">
        <v>0</v>
      </c>
      <c r="AK291" s="259">
        <v>2</v>
      </c>
      <c r="AL291" s="259">
        <v>17</v>
      </c>
      <c r="AM291" s="259">
        <v>3</v>
      </c>
      <c r="AN291" s="259">
        <v>1</v>
      </c>
      <c r="AO291" s="259">
        <v>1</v>
      </c>
      <c r="AP291" s="259">
        <v>0</v>
      </c>
      <c r="AQ291" s="259">
        <v>70</v>
      </c>
      <c r="AR291" s="259">
        <v>24</v>
      </c>
      <c r="AS291" s="259">
        <v>10</v>
      </c>
      <c r="AT291" s="259">
        <v>33</v>
      </c>
      <c r="AU291" s="259">
        <v>6</v>
      </c>
      <c r="AV291" s="259">
        <v>114</v>
      </c>
      <c r="AW291" s="259">
        <v>90</v>
      </c>
      <c r="AX291" s="259">
        <v>0</v>
      </c>
      <c r="AY291" s="259">
        <v>0</v>
      </c>
      <c r="AZ291" s="259">
        <v>2</v>
      </c>
      <c r="BA291" s="259">
        <v>9</v>
      </c>
      <c r="BB291" s="259">
        <v>8</v>
      </c>
      <c r="BC291" s="259">
        <v>46</v>
      </c>
      <c r="BD291" s="259">
        <v>6</v>
      </c>
      <c r="BE291" s="259">
        <v>0</v>
      </c>
      <c r="BF291" s="259">
        <v>0</v>
      </c>
      <c r="BG291" s="259">
        <v>0</v>
      </c>
      <c r="BH291" s="259">
        <v>7</v>
      </c>
      <c r="BI291" s="259">
        <v>0</v>
      </c>
      <c r="BJ291" s="259">
        <v>10</v>
      </c>
      <c r="BK291" s="259">
        <v>1</v>
      </c>
      <c r="BL291" s="259">
        <v>3</v>
      </c>
      <c r="BM291" s="259">
        <v>20</v>
      </c>
      <c r="BN291" s="259">
        <v>4</v>
      </c>
      <c r="BO291" s="259">
        <v>2</v>
      </c>
      <c r="BP291" s="259">
        <v>61</v>
      </c>
      <c r="BQ291" s="259">
        <v>0</v>
      </c>
      <c r="BR291" s="259">
        <v>0</v>
      </c>
      <c r="BS291" s="259">
        <v>3</v>
      </c>
      <c r="BT291" s="259">
        <v>0</v>
      </c>
      <c r="BU291" s="259">
        <v>6</v>
      </c>
      <c r="BV291" s="259">
        <v>0</v>
      </c>
      <c r="BW291" s="259">
        <v>3</v>
      </c>
      <c r="BX291" s="259">
        <v>1</v>
      </c>
      <c r="BY291" s="259">
        <v>8</v>
      </c>
      <c r="BZ291" s="259">
        <v>1</v>
      </c>
      <c r="CA291" s="259">
        <v>8</v>
      </c>
      <c r="CB291" s="259">
        <v>3</v>
      </c>
      <c r="CC291" s="259">
        <v>24</v>
      </c>
      <c r="CD291" s="259">
        <v>0</v>
      </c>
      <c r="CE291" s="259">
        <v>1</v>
      </c>
      <c r="CF291" s="259">
        <v>1</v>
      </c>
      <c r="CG291" s="259">
        <v>0</v>
      </c>
      <c r="CH291" s="259">
        <v>0</v>
      </c>
      <c r="CI291" s="259">
        <v>30</v>
      </c>
      <c r="CJ291" s="259">
        <v>22</v>
      </c>
      <c r="CK291" s="259">
        <v>0</v>
      </c>
      <c r="CL291" s="259">
        <v>65</v>
      </c>
      <c r="CM291" s="259">
        <v>66</v>
      </c>
      <c r="CN291" s="259">
        <v>6</v>
      </c>
      <c r="CO291" s="259">
        <v>0</v>
      </c>
    </row>
    <row r="292" spans="1:93" ht="33.75" customHeight="1">
      <c r="A292" s="255" t="s">
        <v>327</v>
      </c>
      <c r="B292" s="255" t="s">
        <v>316</v>
      </c>
      <c r="C292" s="255" t="s">
        <v>317</v>
      </c>
      <c r="D292" s="256">
        <v>636</v>
      </c>
      <c r="E292" s="256">
        <v>25</v>
      </c>
      <c r="F292" s="256">
        <v>76</v>
      </c>
      <c r="G292" s="256">
        <v>26</v>
      </c>
      <c r="H292" s="256">
        <v>27</v>
      </c>
      <c r="I292" s="256">
        <v>0</v>
      </c>
      <c r="J292" s="256">
        <v>0</v>
      </c>
      <c r="K292" s="256">
        <v>0</v>
      </c>
      <c r="L292" s="260">
        <v>1</v>
      </c>
      <c r="M292" s="260" t="s">
        <v>529</v>
      </c>
      <c r="N292" s="260">
        <v>4</v>
      </c>
      <c r="O292" s="260" t="s">
        <v>529</v>
      </c>
      <c r="P292" s="260">
        <v>0</v>
      </c>
      <c r="Q292" s="260">
        <v>6</v>
      </c>
      <c r="R292" s="260">
        <v>6</v>
      </c>
      <c r="S292" s="260">
        <v>0</v>
      </c>
      <c r="T292" s="260">
        <v>8</v>
      </c>
      <c r="U292" s="260">
        <v>0</v>
      </c>
      <c r="V292" s="260">
        <v>0</v>
      </c>
      <c r="W292" s="260">
        <v>0</v>
      </c>
      <c r="X292" s="260">
        <v>0</v>
      </c>
      <c r="Y292" s="260">
        <v>0</v>
      </c>
      <c r="Z292" s="260">
        <v>2</v>
      </c>
      <c r="AA292" s="260">
        <v>2</v>
      </c>
      <c r="AB292" s="260">
        <v>0</v>
      </c>
      <c r="AC292" s="260">
        <v>0</v>
      </c>
      <c r="AD292" s="260">
        <v>0</v>
      </c>
      <c r="AE292" s="260">
        <v>0</v>
      </c>
      <c r="AF292" s="260">
        <v>1</v>
      </c>
      <c r="AG292" s="260">
        <v>0</v>
      </c>
      <c r="AH292" s="260">
        <v>0</v>
      </c>
      <c r="AI292" s="260">
        <v>1</v>
      </c>
      <c r="AJ292" s="260">
        <v>1</v>
      </c>
      <c r="AK292" s="260">
        <v>1</v>
      </c>
      <c r="AL292" s="260">
        <v>3</v>
      </c>
      <c r="AM292" s="260">
        <v>1</v>
      </c>
      <c r="AN292" s="260">
        <v>0</v>
      </c>
      <c r="AO292" s="260">
        <v>0</v>
      </c>
      <c r="AP292" s="260">
        <v>0</v>
      </c>
      <c r="AQ292" s="260">
        <v>30</v>
      </c>
      <c r="AR292" s="260">
        <v>11</v>
      </c>
      <c r="AS292" s="260">
        <v>2</v>
      </c>
      <c r="AT292" s="260">
        <v>12</v>
      </c>
      <c r="AU292" s="260">
        <v>2</v>
      </c>
      <c r="AV292" s="260">
        <v>54</v>
      </c>
      <c r="AW292" s="260">
        <v>37</v>
      </c>
      <c r="AX292" s="260">
        <v>0</v>
      </c>
      <c r="AY292" s="260">
        <v>0</v>
      </c>
      <c r="AZ292" s="260">
        <v>4</v>
      </c>
      <c r="BA292" s="260">
        <v>3</v>
      </c>
      <c r="BB292" s="260">
        <v>4</v>
      </c>
      <c r="BC292" s="260">
        <v>32</v>
      </c>
      <c r="BD292" s="260">
        <v>2</v>
      </c>
      <c r="BE292" s="260">
        <v>0</v>
      </c>
      <c r="BF292" s="260">
        <v>0</v>
      </c>
      <c r="BG292" s="260">
        <v>0</v>
      </c>
      <c r="BH292" s="260">
        <v>1</v>
      </c>
      <c r="BI292" s="260">
        <v>0</v>
      </c>
      <c r="BJ292" s="260">
        <v>4</v>
      </c>
      <c r="BK292" s="260">
        <v>0</v>
      </c>
      <c r="BL292" s="260">
        <v>0</v>
      </c>
      <c r="BM292" s="260">
        <v>7</v>
      </c>
      <c r="BN292" s="260">
        <v>0</v>
      </c>
      <c r="BO292" s="260">
        <v>0</v>
      </c>
      <c r="BP292" s="260">
        <v>9</v>
      </c>
      <c r="BQ292" s="260">
        <v>1</v>
      </c>
      <c r="BR292" s="260">
        <v>0</v>
      </c>
      <c r="BS292" s="260">
        <v>1</v>
      </c>
      <c r="BT292" s="260">
        <v>0</v>
      </c>
      <c r="BU292" s="260">
        <v>0</v>
      </c>
      <c r="BV292" s="260">
        <v>0</v>
      </c>
      <c r="BW292" s="260">
        <v>5</v>
      </c>
      <c r="BX292" s="260">
        <v>0</v>
      </c>
      <c r="BY292" s="260">
        <v>9</v>
      </c>
      <c r="BZ292" s="260">
        <v>0</v>
      </c>
      <c r="CA292" s="260">
        <v>5</v>
      </c>
      <c r="CB292" s="260">
        <v>1</v>
      </c>
      <c r="CC292" s="260">
        <v>11</v>
      </c>
      <c r="CD292" s="260">
        <v>0</v>
      </c>
      <c r="CE292" s="260">
        <v>2</v>
      </c>
      <c r="CF292" s="260">
        <v>1</v>
      </c>
      <c r="CG292" s="260">
        <v>0</v>
      </c>
      <c r="CH292" s="260">
        <v>0</v>
      </c>
      <c r="CI292" s="260">
        <v>10</v>
      </c>
      <c r="CJ292" s="260">
        <v>13</v>
      </c>
      <c r="CK292" s="260">
        <v>1</v>
      </c>
      <c r="CL292" s="260">
        <v>30</v>
      </c>
      <c r="CM292" s="260">
        <v>124</v>
      </c>
      <c r="CN292" s="260">
        <v>17</v>
      </c>
      <c r="CO292" s="260">
        <v>0</v>
      </c>
    </row>
    <row r="293" spans="1:93" ht="33.75" customHeight="1">
      <c r="A293" s="257" t="s">
        <v>328</v>
      </c>
      <c r="B293" s="257" t="s">
        <v>316</v>
      </c>
      <c r="C293" s="257" t="s">
        <v>317</v>
      </c>
      <c r="D293" s="258">
        <v>641</v>
      </c>
      <c r="E293" s="258">
        <v>8</v>
      </c>
      <c r="F293" s="258">
        <v>114</v>
      </c>
      <c r="G293" s="258">
        <v>55</v>
      </c>
      <c r="H293" s="258">
        <v>3</v>
      </c>
      <c r="I293" s="258">
        <v>0</v>
      </c>
      <c r="J293" s="258">
        <v>1</v>
      </c>
      <c r="K293" s="258">
        <v>1</v>
      </c>
      <c r="L293" s="259">
        <v>12</v>
      </c>
      <c r="M293" s="259" t="s">
        <v>529</v>
      </c>
      <c r="N293" s="259">
        <v>9</v>
      </c>
      <c r="O293" s="259" t="s">
        <v>529</v>
      </c>
      <c r="P293" s="259">
        <v>0</v>
      </c>
      <c r="Q293" s="259">
        <v>4</v>
      </c>
      <c r="R293" s="259">
        <v>3</v>
      </c>
      <c r="S293" s="259">
        <v>0</v>
      </c>
      <c r="T293" s="259">
        <v>22</v>
      </c>
      <c r="U293" s="259">
        <v>0</v>
      </c>
      <c r="V293" s="259">
        <v>0</v>
      </c>
      <c r="W293" s="259">
        <v>0</v>
      </c>
      <c r="X293" s="259">
        <v>0</v>
      </c>
      <c r="Y293" s="259">
        <v>0</v>
      </c>
      <c r="Z293" s="259">
        <v>1</v>
      </c>
      <c r="AA293" s="259">
        <v>2</v>
      </c>
      <c r="AB293" s="259">
        <v>0</v>
      </c>
      <c r="AC293" s="259">
        <v>5</v>
      </c>
      <c r="AD293" s="259">
        <v>1</v>
      </c>
      <c r="AE293" s="259">
        <v>1</v>
      </c>
      <c r="AF293" s="259">
        <v>2</v>
      </c>
      <c r="AG293" s="259">
        <v>0</v>
      </c>
      <c r="AH293" s="259">
        <v>0</v>
      </c>
      <c r="AI293" s="259">
        <v>1</v>
      </c>
      <c r="AJ293" s="259">
        <v>0</v>
      </c>
      <c r="AK293" s="259">
        <v>1</v>
      </c>
      <c r="AL293" s="259">
        <v>4</v>
      </c>
      <c r="AM293" s="259">
        <v>1</v>
      </c>
      <c r="AN293" s="259">
        <v>2</v>
      </c>
      <c r="AO293" s="259">
        <v>0</v>
      </c>
      <c r="AP293" s="259">
        <v>0</v>
      </c>
      <c r="AQ293" s="259">
        <v>32</v>
      </c>
      <c r="AR293" s="259">
        <v>16</v>
      </c>
      <c r="AS293" s="259">
        <v>6</v>
      </c>
      <c r="AT293" s="259">
        <v>15</v>
      </c>
      <c r="AU293" s="259">
        <v>6</v>
      </c>
      <c r="AV293" s="259">
        <v>49</v>
      </c>
      <c r="AW293" s="259">
        <v>32</v>
      </c>
      <c r="AX293" s="259">
        <v>0</v>
      </c>
      <c r="AY293" s="259">
        <v>2</v>
      </c>
      <c r="AZ293" s="259">
        <v>4</v>
      </c>
      <c r="BA293" s="259">
        <v>3</v>
      </c>
      <c r="BB293" s="259">
        <v>4</v>
      </c>
      <c r="BC293" s="259">
        <v>20</v>
      </c>
      <c r="BD293" s="259">
        <v>4</v>
      </c>
      <c r="BE293" s="259">
        <v>0</v>
      </c>
      <c r="BF293" s="259">
        <v>0</v>
      </c>
      <c r="BG293" s="259">
        <v>0</v>
      </c>
      <c r="BH293" s="259">
        <v>5</v>
      </c>
      <c r="BI293" s="259">
        <v>0</v>
      </c>
      <c r="BJ293" s="259">
        <v>2</v>
      </c>
      <c r="BK293" s="259">
        <v>0</v>
      </c>
      <c r="BL293" s="259">
        <v>0</v>
      </c>
      <c r="BM293" s="259">
        <v>6</v>
      </c>
      <c r="BN293" s="259">
        <v>3</v>
      </c>
      <c r="BO293" s="259">
        <v>1</v>
      </c>
      <c r="BP293" s="259">
        <v>8</v>
      </c>
      <c r="BQ293" s="259">
        <v>1</v>
      </c>
      <c r="BR293" s="259">
        <v>0</v>
      </c>
      <c r="BS293" s="259">
        <v>2</v>
      </c>
      <c r="BT293" s="259">
        <v>0</v>
      </c>
      <c r="BU293" s="259">
        <v>0</v>
      </c>
      <c r="BV293" s="259">
        <v>1</v>
      </c>
      <c r="BW293" s="259">
        <v>8</v>
      </c>
      <c r="BX293" s="259">
        <v>0</v>
      </c>
      <c r="BY293" s="259">
        <v>4</v>
      </c>
      <c r="BZ293" s="259">
        <v>1</v>
      </c>
      <c r="CA293" s="259">
        <v>3</v>
      </c>
      <c r="CB293" s="259">
        <v>2</v>
      </c>
      <c r="CC293" s="259">
        <v>12</v>
      </c>
      <c r="CD293" s="259">
        <v>3</v>
      </c>
      <c r="CE293" s="259">
        <v>3</v>
      </c>
      <c r="CF293" s="259">
        <v>0</v>
      </c>
      <c r="CG293" s="259">
        <v>2</v>
      </c>
      <c r="CH293" s="259">
        <v>0</v>
      </c>
      <c r="CI293" s="259">
        <v>12</v>
      </c>
      <c r="CJ293" s="259">
        <v>13</v>
      </c>
      <c r="CK293" s="259">
        <v>0</v>
      </c>
      <c r="CL293" s="259">
        <v>24</v>
      </c>
      <c r="CM293" s="259">
        <v>69</v>
      </c>
      <c r="CN293" s="259">
        <v>10</v>
      </c>
      <c r="CO293" s="259">
        <v>0</v>
      </c>
    </row>
    <row r="294" spans="1:93" ht="33.75" customHeight="1">
      <c r="A294" s="255" t="s">
        <v>329</v>
      </c>
      <c r="B294" s="255" t="s">
        <v>316</v>
      </c>
      <c r="C294" s="255" t="s">
        <v>317</v>
      </c>
      <c r="D294" s="256">
        <v>6044</v>
      </c>
      <c r="E294" s="256">
        <v>20</v>
      </c>
      <c r="F294" s="256">
        <v>106</v>
      </c>
      <c r="G294" s="256">
        <v>96</v>
      </c>
      <c r="H294" s="256">
        <v>12</v>
      </c>
      <c r="I294" s="256">
        <v>0</v>
      </c>
      <c r="J294" s="256">
        <v>0</v>
      </c>
      <c r="K294" s="256">
        <v>4</v>
      </c>
      <c r="L294" s="260">
        <v>7</v>
      </c>
      <c r="M294" s="260">
        <v>6</v>
      </c>
      <c r="N294" s="260">
        <v>54</v>
      </c>
      <c r="O294" s="260">
        <v>2</v>
      </c>
      <c r="P294" s="260">
        <v>0</v>
      </c>
      <c r="Q294" s="260">
        <v>38</v>
      </c>
      <c r="R294" s="260">
        <v>16</v>
      </c>
      <c r="S294" s="260">
        <v>7</v>
      </c>
      <c r="T294" s="260">
        <v>51</v>
      </c>
      <c r="U294" s="260">
        <v>2</v>
      </c>
      <c r="V294" s="260">
        <v>7</v>
      </c>
      <c r="W294" s="260">
        <v>0</v>
      </c>
      <c r="X294" s="260">
        <v>6</v>
      </c>
      <c r="Y294" s="260">
        <v>0</v>
      </c>
      <c r="Z294" s="260">
        <v>7</v>
      </c>
      <c r="AA294" s="260">
        <v>23</v>
      </c>
      <c r="AB294" s="260">
        <v>0</v>
      </c>
      <c r="AC294" s="260">
        <v>54</v>
      </c>
      <c r="AD294" s="260">
        <v>3</v>
      </c>
      <c r="AE294" s="260">
        <v>16</v>
      </c>
      <c r="AF294" s="260">
        <v>11</v>
      </c>
      <c r="AG294" s="260">
        <v>3</v>
      </c>
      <c r="AH294" s="260">
        <v>14</v>
      </c>
      <c r="AI294" s="260">
        <v>30</v>
      </c>
      <c r="AJ294" s="260">
        <v>14</v>
      </c>
      <c r="AK294" s="260">
        <v>32</v>
      </c>
      <c r="AL294" s="260">
        <v>28</v>
      </c>
      <c r="AM294" s="260">
        <v>0</v>
      </c>
      <c r="AN294" s="260">
        <v>2</v>
      </c>
      <c r="AO294" s="260">
        <v>13</v>
      </c>
      <c r="AP294" s="260">
        <v>4</v>
      </c>
      <c r="AQ294" s="260">
        <v>425</v>
      </c>
      <c r="AR294" s="260">
        <v>97</v>
      </c>
      <c r="AS294" s="260">
        <v>140</v>
      </c>
      <c r="AT294" s="260">
        <v>202</v>
      </c>
      <c r="AU294" s="260">
        <v>122</v>
      </c>
      <c r="AV294" s="260">
        <v>704</v>
      </c>
      <c r="AW294" s="260">
        <v>261</v>
      </c>
      <c r="AX294" s="260">
        <v>1</v>
      </c>
      <c r="AY294" s="260">
        <v>5</v>
      </c>
      <c r="AZ294" s="260">
        <v>44</v>
      </c>
      <c r="BA294" s="260">
        <v>16</v>
      </c>
      <c r="BB294" s="260">
        <v>53</v>
      </c>
      <c r="BC294" s="260">
        <v>422</v>
      </c>
      <c r="BD294" s="260">
        <v>21</v>
      </c>
      <c r="BE294" s="260">
        <v>15</v>
      </c>
      <c r="BF294" s="260">
        <v>0</v>
      </c>
      <c r="BG294" s="260">
        <v>2</v>
      </c>
      <c r="BH294" s="260">
        <v>65</v>
      </c>
      <c r="BI294" s="260">
        <v>7</v>
      </c>
      <c r="BJ294" s="260">
        <v>12</v>
      </c>
      <c r="BK294" s="260">
        <v>14</v>
      </c>
      <c r="BL294" s="260">
        <v>10</v>
      </c>
      <c r="BM294" s="260">
        <v>161</v>
      </c>
      <c r="BN294" s="260">
        <v>54</v>
      </c>
      <c r="BO294" s="260">
        <v>60</v>
      </c>
      <c r="BP294" s="260">
        <v>273</v>
      </c>
      <c r="BQ294" s="260">
        <v>20</v>
      </c>
      <c r="BR294" s="260">
        <v>33</v>
      </c>
      <c r="BS294" s="260">
        <v>58</v>
      </c>
      <c r="BT294" s="260">
        <v>8</v>
      </c>
      <c r="BU294" s="260">
        <v>29</v>
      </c>
      <c r="BV294" s="260">
        <v>22</v>
      </c>
      <c r="BW294" s="260">
        <v>100</v>
      </c>
      <c r="BX294" s="260">
        <v>16</v>
      </c>
      <c r="BY294" s="260">
        <v>66</v>
      </c>
      <c r="BZ294" s="260">
        <v>19</v>
      </c>
      <c r="CA294" s="260">
        <v>50</v>
      </c>
      <c r="CB294" s="260">
        <v>52</v>
      </c>
      <c r="CC294" s="260">
        <v>232</v>
      </c>
      <c r="CD294" s="260">
        <v>20</v>
      </c>
      <c r="CE294" s="260">
        <v>45</v>
      </c>
      <c r="CF294" s="260">
        <v>31</v>
      </c>
      <c r="CG294" s="260">
        <v>3</v>
      </c>
      <c r="CH294" s="260">
        <v>0</v>
      </c>
      <c r="CI294" s="260">
        <v>207</v>
      </c>
      <c r="CJ294" s="260">
        <v>179</v>
      </c>
      <c r="CK294" s="260">
        <v>21</v>
      </c>
      <c r="CL294" s="260">
        <v>357</v>
      </c>
      <c r="CM294" s="260">
        <v>538</v>
      </c>
      <c r="CN294" s="260">
        <v>62</v>
      </c>
      <c r="CO294" s="260">
        <v>2</v>
      </c>
    </row>
    <row r="295" spans="1:93" ht="33.75" customHeight="1">
      <c r="A295" s="257" t="s">
        <v>330</v>
      </c>
      <c r="B295" s="257" t="s">
        <v>316</v>
      </c>
      <c r="C295" s="257" t="s">
        <v>317</v>
      </c>
      <c r="D295" s="258">
        <v>402</v>
      </c>
      <c r="E295" s="258">
        <v>1</v>
      </c>
      <c r="F295" s="258">
        <v>44</v>
      </c>
      <c r="G295" s="258">
        <v>30</v>
      </c>
      <c r="H295" s="258">
        <v>1</v>
      </c>
      <c r="I295" s="258">
        <v>0</v>
      </c>
      <c r="J295" s="258">
        <v>0</v>
      </c>
      <c r="K295" s="258">
        <v>0</v>
      </c>
      <c r="L295" s="259">
        <v>1</v>
      </c>
      <c r="M295" s="259" t="s">
        <v>529</v>
      </c>
      <c r="N295" s="259">
        <v>3</v>
      </c>
      <c r="O295" s="259" t="s">
        <v>529</v>
      </c>
      <c r="P295" s="259">
        <v>0</v>
      </c>
      <c r="Q295" s="259">
        <v>1</v>
      </c>
      <c r="R295" s="259">
        <v>5</v>
      </c>
      <c r="S295" s="259">
        <v>0</v>
      </c>
      <c r="T295" s="259">
        <v>4</v>
      </c>
      <c r="U295" s="259">
        <v>0</v>
      </c>
      <c r="V295" s="259">
        <v>0</v>
      </c>
      <c r="W295" s="259">
        <v>0</v>
      </c>
      <c r="X295" s="259">
        <v>0</v>
      </c>
      <c r="Y295" s="259">
        <v>0</v>
      </c>
      <c r="Z295" s="259">
        <v>0</v>
      </c>
      <c r="AA295" s="259">
        <v>1</v>
      </c>
      <c r="AB295" s="259">
        <v>0</v>
      </c>
      <c r="AC295" s="259">
        <v>2</v>
      </c>
      <c r="AD295" s="259">
        <v>0</v>
      </c>
      <c r="AE295" s="259">
        <v>1</v>
      </c>
      <c r="AF295" s="259">
        <v>1</v>
      </c>
      <c r="AG295" s="259">
        <v>0</v>
      </c>
      <c r="AH295" s="259">
        <v>0</v>
      </c>
      <c r="AI295" s="259">
        <v>1</v>
      </c>
      <c r="AJ295" s="259">
        <v>1</v>
      </c>
      <c r="AK295" s="259">
        <v>2</v>
      </c>
      <c r="AL295" s="259">
        <v>7</v>
      </c>
      <c r="AM295" s="259">
        <v>1</v>
      </c>
      <c r="AN295" s="259">
        <v>0</v>
      </c>
      <c r="AO295" s="259">
        <v>0</v>
      </c>
      <c r="AP295" s="259">
        <v>0</v>
      </c>
      <c r="AQ295" s="259">
        <v>20</v>
      </c>
      <c r="AR295" s="259">
        <v>3</v>
      </c>
      <c r="AS295" s="259">
        <v>5</v>
      </c>
      <c r="AT295" s="259">
        <v>3</v>
      </c>
      <c r="AU295" s="259">
        <v>0</v>
      </c>
      <c r="AV295" s="259">
        <v>41</v>
      </c>
      <c r="AW295" s="259">
        <v>23</v>
      </c>
      <c r="AX295" s="259">
        <v>0</v>
      </c>
      <c r="AY295" s="259">
        <v>0</v>
      </c>
      <c r="AZ295" s="259">
        <v>0</v>
      </c>
      <c r="BA295" s="259">
        <v>1</v>
      </c>
      <c r="BB295" s="259">
        <v>7</v>
      </c>
      <c r="BC295" s="259">
        <v>36</v>
      </c>
      <c r="BD295" s="259">
        <v>0</v>
      </c>
      <c r="BE295" s="259">
        <v>0</v>
      </c>
      <c r="BF295" s="259">
        <v>0</v>
      </c>
      <c r="BG295" s="259">
        <v>0</v>
      </c>
      <c r="BH295" s="259">
        <v>0</v>
      </c>
      <c r="BI295" s="259">
        <v>0</v>
      </c>
      <c r="BJ295" s="259">
        <v>2</v>
      </c>
      <c r="BK295" s="259">
        <v>1</v>
      </c>
      <c r="BL295" s="259">
        <v>0</v>
      </c>
      <c r="BM295" s="259">
        <v>7</v>
      </c>
      <c r="BN295" s="259">
        <v>4</v>
      </c>
      <c r="BO295" s="259">
        <v>0</v>
      </c>
      <c r="BP295" s="259">
        <v>6</v>
      </c>
      <c r="BQ295" s="259">
        <v>1</v>
      </c>
      <c r="BR295" s="259">
        <v>0</v>
      </c>
      <c r="BS295" s="259">
        <v>0</v>
      </c>
      <c r="BT295" s="259">
        <v>0</v>
      </c>
      <c r="BU295" s="259">
        <v>0</v>
      </c>
      <c r="BV295" s="259">
        <v>1</v>
      </c>
      <c r="BW295" s="259">
        <v>10</v>
      </c>
      <c r="BX295" s="259">
        <v>1</v>
      </c>
      <c r="BY295" s="259">
        <v>5</v>
      </c>
      <c r="BZ295" s="259">
        <v>1</v>
      </c>
      <c r="CA295" s="259">
        <v>4</v>
      </c>
      <c r="CB295" s="259">
        <v>0</v>
      </c>
      <c r="CC295" s="259">
        <v>7</v>
      </c>
      <c r="CD295" s="259">
        <v>0</v>
      </c>
      <c r="CE295" s="259">
        <v>0</v>
      </c>
      <c r="CF295" s="259">
        <v>0</v>
      </c>
      <c r="CG295" s="259">
        <v>1</v>
      </c>
      <c r="CH295" s="259">
        <v>0</v>
      </c>
      <c r="CI295" s="259">
        <v>11</v>
      </c>
      <c r="CJ295" s="259">
        <v>10</v>
      </c>
      <c r="CK295" s="259">
        <v>0</v>
      </c>
      <c r="CL295" s="259">
        <v>24</v>
      </c>
      <c r="CM295" s="259">
        <v>51</v>
      </c>
      <c r="CN295" s="259">
        <v>8</v>
      </c>
      <c r="CO295" s="259">
        <v>1</v>
      </c>
    </row>
    <row r="296" spans="1:93" ht="33.75" customHeight="1">
      <c r="A296" s="255" t="s">
        <v>331</v>
      </c>
      <c r="B296" s="255" t="s">
        <v>316</v>
      </c>
      <c r="C296" s="255" t="s">
        <v>317</v>
      </c>
      <c r="D296" s="256">
        <v>173</v>
      </c>
      <c r="E296" s="256">
        <v>1</v>
      </c>
      <c r="F296" s="256">
        <v>13</v>
      </c>
      <c r="G296" s="256">
        <v>20</v>
      </c>
      <c r="H296" s="256">
        <v>0</v>
      </c>
      <c r="I296" s="256">
        <v>0</v>
      </c>
      <c r="J296" s="256">
        <v>0</v>
      </c>
      <c r="K296" s="256">
        <v>1</v>
      </c>
      <c r="L296" s="260">
        <v>0</v>
      </c>
      <c r="M296" s="260" t="s">
        <v>529</v>
      </c>
      <c r="N296" s="260">
        <v>1</v>
      </c>
      <c r="O296" s="260" t="s">
        <v>529</v>
      </c>
      <c r="P296" s="260">
        <v>0</v>
      </c>
      <c r="Q296" s="260">
        <v>2</v>
      </c>
      <c r="R296" s="260">
        <v>0</v>
      </c>
      <c r="S296" s="260">
        <v>0</v>
      </c>
      <c r="T296" s="260">
        <v>2</v>
      </c>
      <c r="U296" s="260">
        <v>0</v>
      </c>
      <c r="V296" s="260">
        <v>0</v>
      </c>
      <c r="W296" s="260">
        <v>0</v>
      </c>
      <c r="X296" s="260">
        <v>0</v>
      </c>
      <c r="Y296" s="260">
        <v>0</v>
      </c>
      <c r="Z296" s="260">
        <v>0</v>
      </c>
      <c r="AA296" s="260">
        <v>0</v>
      </c>
      <c r="AB296" s="260">
        <v>0</v>
      </c>
      <c r="AC296" s="260">
        <v>1</v>
      </c>
      <c r="AD296" s="260">
        <v>0</v>
      </c>
      <c r="AE296" s="260">
        <v>0</v>
      </c>
      <c r="AF296" s="260">
        <v>0</v>
      </c>
      <c r="AG296" s="260">
        <v>0</v>
      </c>
      <c r="AH296" s="260">
        <v>0</v>
      </c>
      <c r="AI296" s="260">
        <v>0</v>
      </c>
      <c r="AJ296" s="260">
        <v>0</v>
      </c>
      <c r="AK296" s="260">
        <v>0</v>
      </c>
      <c r="AL296" s="260">
        <v>0</v>
      </c>
      <c r="AM296" s="260">
        <v>0</v>
      </c>
      <c r="AN296" s="260">
        <v>0</v>
      </c>
      <c r="AO296" s="260">
        <v>0</v>
      </c>
      <c r="AP296" s="260">
        <v>0</v>
      </c>
      <c r="AQ296" s="260">
        <v>7</v>
      </c>
      <c r="AR296" s="260">
        <v>3</v>
      </c>
      <c r="AS296" s="260">
        <v>0</v>
      </c>
      <c r="AT296" s="260">
        <v>1</v>
      </c>
      <c r="AU296" s="260">
        <v>1</v>
      </c>
      <c r="AV296" s="260">
        <v>8</v>
      </c>
      <c r="AW296" s="260">
        <v>11</v>
      </c>
      <c r="AX296" s="260">
        <v>0</v>
      </c>
      <c r="AY296" s="260">
        <v>0</v>
      </c>
      <c r="AZ296" s="260">
        <v>0</v>
      </c>
      <c r="BA296" s="260">
        <v>3</v>
      </c>
      <c r="BB296" s="260">
        <v>4</v>
      </c>
      <c r="BC296" s="260">
        <v>12</v>
      </c>
      <c r="BD296" s="260">
        <v>0</v>
      </c>
      <c r="BE296" s="260">
        <v>0</v>
      </c>
      <c r="BF296" s="260">
        <v>0</v>
      </c>
      <c r="BG296" s="260">
        <v>0</v>
      </c>
      <c r="BH296" s="260">
        <v>1</v>
      </c>
      <c r="BI296" s="260">
        <v>0</v>
      </c>
      <c r="BJ296" s="260">
        <v>1</v>
      </c>
      <c r="BK296" s="260">
        <v>0</v>
      </c>
      <c r="BL296" s="260">
        <v>0</v>
      </c>
      <c r="BM296" s="260">
        <v>2</v>
      </c>
      <c r="BN296" s="260">
        <v>0</v>
      </c>
      <c r="BO296" s="260">
        <v>1</v>
      </c>
      <c r="BP296" s="260">
        <v>4</v>
      </c>
      <c r="BQ296" s="260">
        <v>1</v>
      </c>
      <c r="BR296" s="260">
        <v>0</v>
      </c>
      <c r="BS296" s="260">
        <v>0</v>
      </c>
      <c r="BT296" s="260">
        <v>0</v>
      </c>
      <c r="BU296" s="260">
        <v>0</v>
      </c>
      <c r="BV296" s="260">
        <v>1</v>
      </c>
      <c r="BW296" s="260">
        <v>1</v>
      </c>
      <c r="BX296" s="260">
        <v>0</v>
      </c>
      <c r="BY296" s="260">
        <v>3</v>
      </c>
      <c r="BZ296" s="260">
        <v>1</v>
      </c>
      <c r="CA296" s="260">
        <v>5</v>
      </c>
      <c r="CB296" s="260">
        <v>0</v>
      </c>
      <c r="CC296" s="260">
        <v>9</v>
      </c>
      <c r="CD296" s="260">
        <v>0</v>
      </c>
      <c r="CE296" s="260">
        <v>1</v>
      </c>
      <c r="CF296" s="260">
        <v>0</v>
      </c>
      <c r="CG296" s="260">
        <v>0</v>
      </c>
      <c r="CH296" s="260">
        <v>0</v>
      </c>
      <c r="CI296" s="260">
        <v>6</v>
      </c>
      <c r="CJ296" s="260">
        <v>6</v>
      </c>
      <c r="CK296" s="260">
        <v>0</v>
      </c>
      <c r="CL296" s="260">
        <v>6</v>
      </c>
      <c r="CM296" s="260">
        <v>26</v>
      </c>
      <c r="CN296" s="260">
        <v>7</v>
      </c>
      <c r="CO296" s="260">
        <v>0</v>
      </c>
    </row>
    <row r="297" spans="1:93" ht="33.75" customHeight="1">
      <c r="A297" s="257" t="s">
        <v>332</v>
      </c>
      <c r="B297" s="257" t="s">
        <v>316</v>
      </c>
      <c r="C297" s="257" t="s">
        <v>317</v>
      </c>
      <c r="D297" s="258">
        <v>361</v>
      </c>
      <c r="E297" s="258">
        <v>1</v>
      </c>
      <c r="F297" s="258">
        <v>32</v>
      </c>
      <c r="G297" s="258">
        <v>27</v>
      </c>
      <c r="H297" s="258">
        <v>7</v>
      </c>
      <c r="I297" s="258">
        <v>0</v>
      </c>
      <c r="J297" s="258">
        <v>0</v>
      </c>
      <c r="K297" s="258">
        <v>0</v>
      </c>
      <c r="L297" s="259">
        <v>11</v>
      </c>
      <c r="M297" s="259" t="s">
        <v>529</v>
      </c>
      <c r="N297" s="259">
        <v>5</v>
      </c>
      <c r="O297" s="259" t="s">
        <v>529</v>
      </c>
      <c r="P297" s="259">
        <v>0</v>
      </c>
      <c r="Q297" s="259">
        <v>1</v>
      </c>
      <c r="R297" s="259">
        <v>5</v>
      </c>
      <c r="S297" s="259">
        <v>0</v>
      </c>
      <c r="T297" s="259">
        <v>3</v>
      </c>
      <c r="U297" s="259">
        <v>0</v>
      </c>
      <c r="V297" s="259">
        <v>0</v>
      </c>
      <c r="W297" s="259">
        <v>0</v>
      </c>
      <c r="X297" s="259">
        <v>0</v>
      </c>
      <c r="Y297" s="259">
        <v>0</v>
      </c>
      <c r="Z297" s="259">
        <v>0</v>
      </c>
      <c r="AA297" s="259">
        <v>1</v>
      </c>
      <c r="AB297" s="259">
        <v>0</v>
      </c>
      <c r="AC297" s="259">
        <v>2</v>
      </c>
      <c r="AD297" s="259">
        <v>0</v>
      </c>
      <c r="AE297" s="259">
        <v>0</v>
      </c>
      <c r="AF297" s="259">
        <v>0</v>
      </c>
      <c r="AG297" s="259">
        <v>0</v>
      </c>
      <c r="AH297" s="259">
        <v>1</v>
      </c>
      <c r="AI297" s="259">
        <v>2</v>
      </c>
      <c r="AJ297" s="259">
        <v>0</v>
      </c>
      <c r="AK297" s="259">
        <v>0</v>
      </c>
      <c r="AL297" s="259">
        <v>1</v>
      </c>
      <c r="AM297" s="259">
        <v>2</v>
      </c>
      <c r="AN297" s="259">
        <v>0</v>
      </c>
      <c r="AO297" s="259">
        <v>0</v>
      </c>
      <c r="AP297" s="259">
        <v>0</v>
      </c>
      <c r="AQ297" s="259">
        <v>21</v>
      </c>
      <c r="AR297" s="259">
        <v>9</v>
      </c>
      <c r="AS297" s="259">
        <v>12</v>
      </c>
      <c r="AT297" s="259">
        <v>7</v>
      </c>
      <c r="AU297" s="259">
        <v>4</v>
      </c>
      <c r="AV297" s="259">
        <v>30</v>
      </c>
      <c r="AW297" s="259">
        <v>29</v>
      </c>
      <c r="AX297" s="259">
        <v>0</v>
      </c>
      <c r="AY297" s="259">
        <v>0</v>
      </c>
      <c r="AZ297" s="259">
        <v>2</v>
      </c>
      <c r="BA297" s="259">
        <v>2</v>
      </c>
      <c r="BB297" s="259">
        <v>2</v>
      </c>
      <c r="BC297" s="259">
        <v>27</v>
      </c>
      <c r="BD297" s="259">
        <v>0</v>
      </c>
      <c r="BE297" s="259">
        <v>0</v>
      </c>
      <c r="BF297" s="259">
        <v>0</v>
      </c>
      <c r="BG297" s="259">
        <v>0</v>
      </c>
      <c r="BH297" s="259">
        <v>0</v>
      </c>
      <c r="BI297" s="259">
        <v>0</v>
      </c>
      <c r="BJ297" s="259">
        <v>1</v>
      </c>
      <c r="BK297" s="259">
        <v>2</v>
      </c>
      <c r="BL297" s="259">
        <v>0</v>
      </c>
      <c r="BM297" s="259">
        <v>7</v>
      </c>
      <c r="BN297" s="259">
        <v>0</v>
      </c>
      <c r="BO297" s="259">
        <v>0</v>
      </c>
      <c r="BP297" s="259">
        <v>5</v>
      </c>
      <c r="BQ297" s="259">
        <v>2</v>
      </c>
      <c r="BR297" s="259">
        <v>0</v>
      </c>
      <c r="BS297" s="259">
        <v>1</v>
      </c>
      <c r="BT297" s="259">
        <v>1</v>
      </c>
      <c r="BU297" s="259">
        <v>0</v>
      </c>
      <c r="BV297" s="259">
        <v>1</v>
      </c>
      <c r="BW297" s="259">
        <v>4</v>
      </c>
      <c r="BX297" s="259">
        <v>0</v>
      </c>
      <c r="BY297" s="259">
        <v>6</v>
      </c>
      <c r="BZ297" s="259">
        <v>0</v>
      </c>
      <c r="CA297" s="259">
        <v>3</v>
      </c>
      <c r="CB297" s="259">
        <v>1</v>
      </c>
      <c r="CC297" s="259">
        <v>8</v>
      </c>
      <c r="CD297" s="259">
        <v>1</v>
      </c>
      <c r="CE297" s="259">
        <v>2</v>
      </c>
      <c r="CF297" s="259">
        <v>1</v>
      </c>
      <c r="CG297" s="259">
        <v>1</v>
      </c>
      <c r="CH297" s="259">
        <v>0</v>
      </c>
      <c r="CI297" s="259">
        <v>5</v>
      </c>
      <c r="CJ297" s="259">
        <v>7</v>
      </c>
      <c r="CK297" s="259">
        <v>0</v>
      </c>
      <c r="CL297" s="259">
        <v>12</v>
      </c>
      <c r="CM297" s="259">
        <v>42</v>
      </c>
      <c r="CN297" s="259">
        <v>2</v>
      </c>
      <c r="CO297" s="259">
        <v>0</v>
      </c>
    </row>
    <row r="298" spans="1:93" ht="33.75" customHeight="1">
      <c r="A298" s="255" t="s">
        <v>333</v>
      </c>
      <c r="B298" s="255" t="s">
        <v>316</v>
      </c>
      <c r="C298" s="255" t="s">
        <v>317</v>
      </c>
      <c r="D298" s="256">
        <v>1078</v>
      </c>
      <c r="E298" s="256">
        <v>3</v>
      </c>
      <c r="F298" s="256">
        <v>64</v>
      </c>
      <c r="G298" s="256">
        <v>45</v>
      </c>
      <c r="H298" s="256">
        <v>13</v>
      </c>
      <c r="I298" s="256">
        <v>0</v>
      </c>
      <c r="J298" s="256">
        <v>0</v>
      </c>
      <c r="K298" s="256">
        <v>4</v>
      </c>
      <c r="L298" s="260">
        <v>13</v>
      </c>
      <c r="M298" s="260">
        <v>2</v>
      </c>
      <c r="N298" s="260">
        <v>11</v>
      </c>
      <c r="O298" s="260" t="s">
        <v>529</v>
      </c>
      <c r="P298" s="260">
        <v>0</v>
      </c>
      <c r="Q298" s="260">
        <v>7</v>
      </c>
      <c r="R298" s="260">
        <v>8</v>
      </c>
      <c r="S298" s="260">
        <v>0</v>
      </c>
      <c r="T298" s="260">
        <v>21</v>
      </c>
      <c r="U298" s="260">
        <v>0</v>
      </c>
      <c r="V298" s="260">
        <v>2</v>
      </c>
      <c r="W298" s="260">
        <v>0</v>
      </c>
      <c r="X298" s="260">
        <v>0</v>
      </c>
      <c r="Y298" s="260">
        <v>0</v>
      </c>
      <c r="Z298" s="260">
        <v>0</v>
      </c>
      <c r="AA298" s="260">
        <v>3</v>
      </c>
      <c r="AB298" s="260">
        <v>0</v>
      </c>
      <c r="AC298" s="260">
        <v>9</v>
      </c>
      <c r="AD298" s="260">
        <v>2</v>
      </c>
      <c r="AE298" s="260">
        <v>0</v>
      </c>
      <c r="AF298" s="260">
        <v>4</v>
      </c>
      <c r="AG298" s="260">
        <v>0</v>
      </c>
      <c r="AH298" s="260">
        <v>0</v>
      </c>
      <c r="AI298" s="260">
        <v>3</v>
      </c>
      <c r="AJ298" s="260">
        <v>3</v>
      </c>
      <c r="AK298" s="260">
        <v>7</v>
      </c>
      <c r="AL298" s="260">
        <v>11</v>
      </c>
      <c r="AM298" s="260">
        <v>3</v>
      </c>
      <c r="AN298" s="260">
        <v>0</v>
      </c>
      <c r="AO298" s="260">
        <v>2</v>
      </c>
      <c r="AP298" s="260">
        <v>0</v>
      </c>
      <c r="AQ298" s="260">
        <v>58</v>
      </c>
      <c r="AR298" s="260">
        <v>23</v>
      </c>
      <c r="AS298" s="260">
        <v>25</v>
      </c>
      <c r="AT298" s="260">
        <v>27</v>
      </c>
      <c r="AU298" s="260">
        <v>11</v>
      </c>
      <c r="AV298" s="260">
        <v>94</v>
      </c>
      <c r="AW298" s="260">
        <v>49</v>
      </c>
      <c r="AX298" s="260">
        <v>0</v>
      </c>
      <c r="AY298" s="260">
        <v>1</v>
      </c>
      <c r="AZ298" s="260">
        <v>13</v>
      </c>
      <c r="BA298" s="260">
        <v>2</v>
      </c>
      <c r="BB298" s="260">
        <v>19</v>
      </c>
      <c r="BC298" s="260">
        <v>63</v>
      </c>
      <c r="BD298" s="260">
        <v>2</v>
      </c>
      <c r="BE298" s="260">
        <v>1</v>
      </c>
      <c r="BF298" s="260">
        <v>0</v>
      </c>
      <c r="BG298" s="260">
        <v>0</v>
      </c>
      <c r="BH298" s="260">
        <v>5</v>
      </c>
      <c r="BI298" s="260">
        <v>3</v>
      </c>
      <c r="BJ298" s="260">
        <v>2</v>
      </c>
      <c r="BK298" s="260">
        <v>3</v>
      </c>
      <c r="BL298" s="260">
        <v>3</v>
      </c>
      <c r="BM298" s="260">
        <v>18</v>
      </c>
      <c r="BN298" s="260">
        <v>8</v>
      </c>
      <c r="BO298" s="260">
        <v>4</v>
      </c>
      <c r="BP298" s="260">
        <v>21</v>
      </c>
      <c r="BQ298" s="260">
        <v>5</v>
      </c>
      <c r="BR298" s="260">
        <v>3</v>
      </c>
      <c r="BS298" s="260">
        <v>3</v>
      </c>
      <c r="BT298" s="260">
        <v>2</v>
      </c>
      <c r="BU298" s="260">
        <v>2</v>
      </c>
      <c r="BV298" s="260">
        <v>1</v>
      </c>
      <c r="BW298" s="260">
        <v>16</v>
      </c>
      <c r="BX298" s="260">
        <v>0</v>
      </c>
      <c r="BY298" s="260">
        <v>17</v>
      </c>
      <c r="BZ298" s="260">
        <v>2</v>
      </c>
      <c r="CA298" s="260">
        <v>14</v>
      </c>
      <c r="CB298" s="260">
        <v>4</v>
      </c>
      <c r="CC298" s="260">
        <v>29</v>
      </c>
      <c r="CD298" s="260">
        <v>3</v>
      </c>
      <c r="CE298" s="260">
        <v>9</v>
      </c>
      <c r="CF298" s="260">
        <v>3</v>
      </c>
      <c r="CG298" s="260">
        <v>2</v>
      </c>
      <c r="CH298" s="260">
        <v>0</v>
      </c>
      <c r="CI298" s="260">
        <v>44</v>
      </c>
      <c r="CJ298" s="260">
        <v>30</v>
      </c>
      <c r="CK298" s="260">
        <v>0</v>
      </c>
      <c r="CL298" s="260">
        <v>80</v>
      </c>
      <c r="CM298" s="260">
        <v>107</v>
      </c>
      <c r="CN298" s="260">
        <v>7</v>
      </c>
      <c r="CO298" s="260">
        <v>0</v>
      </c>
    </row>
    <row r="299" spans="1:93" ht="33.75" customHeight="1">
      <c r="A299" s="257" t="s">
        <v>334</v>
      </c>
      <c r="B299" s="257" t="s">
        <v>316</v>
      </c>
      <c r="C299" s="257" t="s">
        <v>317</v>
      </c>
      <c r="D299" s="258">
        <v>442</v>
      </c>
      <c r="E299" s="258">
        <v>2</v>
      </c>
      <c r="F299" s="258">
        <v>86</v>
      </c>
      <c r="G299" s="258">
        <v>34</v>
      </c>
      <c r="H299" s="258">
        <v>1</v>
      </c>
      <c r="I299" s="258">
        <v>0</v>
      </c>
      <c r="J299" s="258">
        <v>1</v>
      </c>
      <c r="K299" s="258">
        <v>1</v>
      </c>
      <c r="L299" s="259">
        <v>11</v>
      </c>
      <c r="M299" s="259" t="s">
        <v>529</v>
      </c>
      <c r="N299" s="259">
        <v>12</v>
      </c>
      <c r="O299" s="259" t="s">
        <v>529</v>
      </c>
      <c r="P299" s="259">
        <v>0</v>
      </c>
      <c r="Q299" s="259">
        <v>4</v>
      </c>
      <c r="R299" s="259">
        <v>1</v>
      </c>
      <c r="S299" s="259">
        <v>0</v>
      </c>
      <c r="T299" s="259">
        <v>13</v>
      </c>
      <c r="U299" s="259">
        <v>0</v>
      </c>
      <c r="V299" s="259">
        <v>0</v>
      </c>
      <c r="W299" s="259">
        <v>0</v>
      </c>
      <c r="X299" s="259">
        <v>0</v>
      </c>
      <c r="Y299" s="259">
        <v>0</v>
      </c>
      <c r="Z299" s="259">
        <v>0</v>
      </c>
      <c r="AA299" s="259">
        <v>3</v>
      </c>
      <c r="AB299" s="259">
        <v>0</v>
      </c>
      <c r="AC299" s="259">
        <v>15</v>
      </c>
      <c r="AD299" s="259">
        <v>0</v>
      </c>
      <c r="AE299" s="259">
        <v>0</v>
      </c>
      <c r="AF299" s="259">
        <v>5</v>
      </c>
      <c r="AG299" s="259">
        <v>0</v>
      </c>
      <c r="AH299" s="259">
        <v>0</v>
      </c>
      <c r="AI299" s="259">
        <v>1</v>
      </c>
      <c r="AJ299" s="259">
        <v>1</v>
      </c>
      <c r="AK299" s="259">
        <v>3</v>
      </c>
      <c r="AL299" s="259">
        <v>6</v>
      </c>
      <c r="AM299" s="259">
        <v>1</v>
      </c>
      <c r="AN299" s="259">
        <v>0</v>
      </c>
      <c r="AO299" s="259">
        <v>1</v>
      </c>
      <c r="AP299" s="259">
        <v>0</v>
      </c>
      <c r="AQ299" s="259">
        <v>23</v>
      </c>
      <c r="AR299" s="259">
        <v>13</v>
      </c>
      <c r="AS299" s="259">
        <v>9</v>
      </c>
      <c r="AT299" s="259">
        <v>9</v>
      </c>
      <c r="AU299" s="259">
        <v>2</v>
      </c>
      <c r="AV299" s="259">
        <v>24</v>
      </c>
      <c r="AW299" s="259">
        <v>16</v>
      </c>
      <c r="AX299" s="259">
        <v>1</v>
      </c>
      <c r="AY299" s="259">
        <v>0</v>
      </c>
      <c r="AZ299" s="259">
        <v>3</v>
      </c>
      <c r="BA299" s="259">
        <v>1</v>
      </c>
      <c r="BB299" s="259">
        <v>1</v>
      </c>
      <c r="BC299" s="259">
        <v>14</v>
      </c>
      <c r="BD299" s="259">
        <v>0</v>
      </c>
      <c r="BE299" s="259">
        <v>0</v>
      </c>
      <c r="BF299" s="259">
        <v>0</v>
      </c>
      <c r="BG299" s="259">
        <v>0</v>
      </c>
      <c r="BH299" s="259">
        <v>1</v>
      </c>
      <c r="BI299" s="259">
        <v>0</v>
      </c>
      <c r="BJ299" s="259">
        <v>2</v>
      </c>
      <c r="BK299" s="259">
        <v>1</v>
      </c>
      <c r="BL299" s="259">
        <v>0</v>
      </c>
      <c r="BM299" s="259">
        <v>10</v>
      </c>
      <c r="BN299" s="259">
        <v>2</v>
      </c>
      <c r="BO299" s="259">
        <v>0</v>
      </c>
      <c r="BP299" s="259">
        <v>4</v>
      </c>
      <c r="BQ299" s="259">
        <v>2</v>
      </c>
      <c r="BR299" s="259">
        <v>2</v>
      </c>
      <c r="BS299" s="259">
        <v>0</v>
      </c>
      <c r="BT299" s="259">
        <v>0</v>
      </c>
      <c r="BU299" s="259">
        <v>2</v>
      </c>
      <c r="BV299" s="259">
        <v>0</v>
      </c>
      <c r="BW299" s="259">
        <v>2</v>
      </c>
      <c r="BX299" s="259">
        <v>0</v>
      </c>
      <c r="BY299" s="259">
        <v>9</v>
      </c>
      <c r="BZ299" s="259">
        <v>0</v>
      </c>
      <c r="CA299" s="259">
        <v>4</v>
      </c>
      <c r="CB299" s="259">
        <v>0</v>
      </c>
      <c r="CC299" s="259">
        <v>8</v>
      </c>
      <c r="CD299" s="259">
        <v>0</v>
      </c>
      <c r="CE299" s="259">
        <v>2</v>
      </c>
      <c r="CF299" s="259">
        <v>1</v>
      </c>
      <c r="CG299" s="259">
        <v>1</v>
      </c>
      <c r="CH299" s="259">
        <v>0</v>
      </c>
      <c r="CI299" s="259">
        <v>3</v>
      </c>
      <c r="CJ299" s="259">
        <v>11</v>
      </c>
      <c r="CK299" s="259">
        <v>0</v>
      </c>
      <c r="CL299" s="259">
        <v>21</v>
      </c>
      <c r="CM299" s="259">
        <v>32</v>
      </c>
      <c r="CN299" s="259">
        <v>4</v>
      </c>
      <c r="CO299" s="259">
        <v>0</v>
      </c>
    </row>
    <row r="300" spans="1:93" ht="33.75" customHeight="1">
      <c r="A300" s="255" t="s">
        <v>335</v>
      </c>
      <c r="B300" s="255" t="s">
        <v>316</v>
      </c>
      <c r="C300" s="255" t="s">
        <v>317</v>
      </c>
      <c r="D300" s="256">
        <v>2391</v>
      </c>
      <c r="E300" s="256">
        <v>6</v>
      </c>
      <c r="F300" s="256">
        <v>110</v>
      </c>
      <c r="G300" s="256">
        <v>29</v>
      </c>
      <c r="H300" s="256">
        <v>1</v>
      </c>
      <c r="I300" s="256">
        <v>0</v>
      </c>
      <c r="J300" s="256">
        <v>0</v>
      </c>
      <c r="K300" s="256">
        <v>2</v>
      </c>
      <c r="L300" s="260">
        <v>9</v>
      </c>
      <c r="M300" s="260">
        <v>3</v>
      </c>
      <c r="N300" s="260">
        <v>25</v>
      </c>
      <c r="O300" s="260">
        <v>1</v>
      </c>
      <c r="P300" s="260">
        <v>0</v>
      </c>
      <c r="Q300" s="260">
        <v>23</v>
      </c>
      <c r="R300" s="260">
        <v>10</v>
      </c>
      <c r="S300" s="260">
        <v>2</v>
      </c>
      <c r="T300" s="260">
        <v>27</v>
      </c>
      <c r="U300" s="260">
        <v>0</v>
      </c>
      <c r="V300" s="260">
        <v>0</v>
      </c>
      <c r="W300" s="260">
        <v>0</v>
      </c>
      <c r="X300" s="260">
        <v>1</v>
      </c>
      <c r="Y300" s="260">
        <v>0</v>
      </c>
      <c r="Z300" s="260">
        <v>4</v>
      </c>
      <c r="AA300" s="260">
        <v>9</v>
      </c>
      <c r="AB300" s="260">
        <v>10</v>
      </c>
      <c r="AC300" s="260">
        <v>60</v>
      </c>
      <c r="AD300" s="260">
        <v>0</v>
      </c>
      <c r="AE300" s="260">
        <v>2</v>
      </c>
      <c r="AF300" s="260">
        <v>10</v>
      </c>
      <c r="AG300" s="260">
        <v>1</v>
      </c>
      <c r="AH300" s="260">
        <v>3</v>
      </c>
      <c r="AI300" s="260">
        <v>8</v>
      </c>
      <c r="AJ300" s="260">
        <v>2</v>
      </c>
      <c r="AK300" s="260">
        <v>9</v>
      </c>
      <c r="AL300" s="260">
        <v>17</v>
      </c>
      <c r="AM300" s="260">
        <v>2</v>
      </c>
      <c r="AN300" s="260">
        <v>0</v>
      </c>
      <c r="AO300" s="260">
        <v>4</v>
      </c>
      <c r="AP300" s="260">
        <v>2</v>
      </c>
      <c r="AQ300" s="260">
        <v>207</v>
      </c>
      <c r="AR300" s="260">
        <v>73</v>
      </c>
      <c r="AS300" s="260">
        <v>80</v>
      </c>
      <c r="AT300" s="260">
        <v>75</v>
      </c>
      <c r="AU300" s="260">
        <v>29</v>
      </c>
      <c r="AV300" s="260">
        <v>282</v>
      </c>
      <c r="AW300" s="260">
        <v>119</v>
      </c>
      <c r="AX300" s="260">
        <v>1</v>
      </c>
      <c r="AY300" s="260">
        <v>0</v>
      </c>
      <c r="AZ300" s="260">
        <v>19</v>
      </c>
      <c r="BA300" s="260">
        <v>5</v>
      </c>
      <c r="BB300" s="260">
        <v>8</v>
      </c>
      <c r="BC300" s="260">
        <v>158</v>
      </c>
      <c r="BD300" s="260">
        <v>7</v>
      </c>
      <c r="BE300" s="260">
        <v>1</v>
      </c>
      <c r="BF300" s="260">
        <v>0</v>
      </c>
      <c r="BG300" s="260">
        <v>2</v>
      </c>
      <c r="BH300" s="260">
        <v>24</v>
      </c>
      <c r="BI300" s="260">
        <v>0</v>
      </c>
      <c r="BJ300" s="260">
        <v>6</v>
      </c>
      <c r="BK300" s="260">
        <v>6</v>
      </c>
      <c r="BL300" s="260">
        <v>5</v>
      </c>
      <c r="BM300" s="260">
        <v>51</v>
      </c>
      <c r="BN300" s="260">
        <v>15</v>
      </c>
      <c r="BO300" s="260">
        <v>5</v>
      </c>
      <c r="BP300" s="260">
        <v>114</v>
      </c>
      <c r="BQ300" s="260">
        <v>1</v>
      </c>
      <c r="BR300" s="260">
        <v>11</v>
      </c>
      <c r="BS300" s="260">
        <v>10</v>
      </c>
      <c r="BT300" s="260">
        <v>2</v>
      </c>
      <c r="BU300" s="260">
        <v>13</v>
      </c>
      <c r="BV300" s="260">
        <v>3</v>
      </c>
      <c r="BW300" s="260">
        <v>3</v>
      </c>
      <c r="BX300" s="260">
        <v>0</v>
      </c>
      <c r="BY300" s="260">
        <v>28</v>
      </c>
      <c r="BZ300" s="260">
        <v>10</v>
      </c>
      <c r="CA300" s="260">
        <v>15</v>
      </c>
      <c r="CB300" s="260">
        <v>23</v>
      </c>
      <c r="CC300" s="260">
        <v>61</v>
      </c>
      <c r="CD300" s="260">
        <v>8</v>
      </c>
      <c r="CE300" s="260">
        <v>8</v>
      </c>
      <c r="CF300" s="260">
        <v>7</v>
      </c>
      <c r="CG300" s="260">
        <v>0</v>
      </c>
      <c r="CH300" s="260">
        <v>0</v>
      </c>
      <c r="CI300" s="260">
        <v>81</v>
      </c>
      <c r="CJ300" s="260">
        <v>51</v>
      </c>
      <c r="CK300" s="260">
        <v>3</v>
      </c>
      <c r="CL300" s="260">
        <v>166</v>
      </c>
      <c r="CM300" s="260">
        <v>185</v>
      </c>
      <c r="CN300" s="260">
        <v>17</v>
      </c>
      <c r="CO300" s="260">
        <v>1</v>
      </c>
    </row>
    <row r="301" spans="1:93" ht="33.75" customHeight="1">
      <c r="A301" s="257" t="s">
        <v>336</v>
      </c>
      <c r="B301" s="257" t="s">
        <v>316</v>
      </c>
      <c r="C301" s="257" t="s">
        <v>317</v>
      </c>
      <c r="D301" s="258">
        <v>259</v>
      </c>
      <c r="E301" s="258">
        <v>2</v>
      </c>
      <c r="F301" s="258">
        <v>20</v>
      </c>
      <c r="G301" s="258">
        <v>2</v>
      </c>
      <c r="H301" s="258">
        <v>3</v>
      </c>
      <c r="I301" s="258">
        <v>0</v>
      </c>
      <c r="J301" s="258">
        <v>0</v>
      </c>
      <c r="K301" s="258">
        <v>0</v>
      </c>
      <c r="L301" s="259">
        <v>0</v>
      </c>
      <c r="M301" s="259" t="s">
        <v>529</v>
      </c>
      <c r="N301" s="259">
        <v>4</v>
      </c>
      <c r="O301" s="259" t="s">
        <v>529</v>
      </c>
      <c r="P301" s="259">
        <v>0</v>
      </c>
      <c r="Q301" s="259">
        <v>0</v>
      </c>
      <c r="R301" s="259">
        <v>3</v>
      </c>
      <c r="S301" s="259">
        <v>0</v>
      </c>
      <c r="T301" s="259">
        <v>1</v>
      </c>
      <c r="U301" s="259">
        <v>1</v>
      </c>
      <c r="V301" s="259">
        <v>1</v>
      </c>
      <c r="W301" s="259">
        <v>0</v>
      </c>
      <c r="X301" s="259">
        <v>0</v>
      </c>
      <c r="Y301" s="259">
        <v>0</v>
      </c>
      <c r="Z301" s="259">
        <v>0</v>
      </c>
      <c r="AA301" s="259">
        <v>0</v>
      </c>
      <c r="AB301" s="259">
        <v>0</v>
      </c>
      <c r="AC301" s="259">
        <v>1</v>
      </c>
      <c r="AD301" s="259">
        <v>0</v>
      </c>
      <c r="AE301" s="259">
        <v>0</v>
      </c>
      <c r="AF301" s="259">
        <v>0</v>
      </c>
      <c r="AG301" s="259">
        <v>0</v>
      </c>
      <c r="AH301" s="259">
        <v>1</v>
      </c>
      <c r="AI301" s="259">
        <v>2</v>
      </c>
      <c r="AJ301" s="259">
        <v>3</v>
      </c>
      <c r="AK301" s="259">
        <v>0</v>
      </c>
      <c r="AL301" s="259">
        <v>1</v>
      </c>
      <c r="AM301" s="259">
        <v>0</v>
      </c>
      <c r="AN301" s="259">
        <v>0</v>
      </c>
      <c r="AO301" s="259">
        <v>0</v>
      </c>
      <c r="AP301" s="259">
        <v>0</v>
      </c>
      <c r="AQ301" s="259">
        <v>13</v>
      </c>
      <c r="AR301" s="259">
        <v>2</v>
      </c>
      <c r="AS301" s="259">
        <v>4</v>
      </c>
      <c r="AT301" s="259">
        <v>7</v>
      </c>
      <c r="AU301" s="259">
        <v>1</v>
      </c>
      <c r="AV301" s="259">
        <v>25</v>
      </c>
      <c r="AW301" s="259">
        <v>8</v>
      </c>
      <c r="AX301" s="259">
        <v>0</v>
      </c>
      <c r="AY301" s="259">
        <v>0</v>
      </c>
      <c r="AZ301" s="259">
        <v>5</v>
      </c>
      <c r="BA301" s="259">
        <v>2</v>
      </c>
      <c r="BB301" s="259">
        <v>19</v>
      </c>
      <c r="BC301" s="259">
        <v>27</v>
      </c>
      <c r="BD301" s="259">
        <v>1</v>
      </c>
      <c r="BE301" s="259">
        <v>0</v>
      </c>
      <c r="BF301" s="259">
        <v>0</v>
      </c>
      <c r="BG301" s="259">
        <v>0</v>
      </c>
      <c r="BH301" s="259">
        <v>0</v>
      </c>
      <c r="BI301" s="259">
        <v>0</v>
      </c>
      <c r="BJ301" s="259">
        <v>1</v>
      </c>
      <c r="BK301" s="259">
        <v>0</v>
      </c>
      <c r="BL301" s="259">
        <v>0</v>
      </c>
      <c r="BM301" s="259">
        <v>6</v>
      </c>
      <c r="BN301" s="259">
        <v>0</v>
      </c>
      <c r="BO301" s="259">
        <v>0</v>
      </c>
      <c r="BP301" s="259">
        <v>3</v>
      </c>
      <c r="BQ301" s="259">
        <v>4</v>
      </c>
      <c r="BR301" s="259">
        <v>0</v>
      </c>
      <c r="BS301" s="259">
        <v>1</v>
      </c>
      <c r="BT301" s="259">
        <v>0</v>
      </c>
      <c r="BU301" s="259">
        <v>1</v>
      </c>
      <c r="BV301" s="259">
        <v>1</v>
      </c>
      <c r="BW301" s="259">
        <v>15</v>
      </c>
      <c r="BX301" s="259">
        <v>0</v>
      </c>
      <c r="BY301" s="259">
        <v>0</v>
      </c>
      <c r="BZ301" s="259">
        <v>1</v>
      </c>
      <c r="CA301" s="259">
        <v>1</v>
      </c>
      <c r="CB301" s="259">
        <v>2</v>
      </c>
      <c r="CC301" s="259">
        <v>7</v>
      </c>
      <c r="CD301" s="259">
        <v>0</v>
      </c>
      <c r="CE301" s="259">
        <v>0</v>
      </c>
      <c r="CF301" s="259">
        <v>4</v>
      </c>
      <c r="CG301" s="259">
        <v>0</v>
      </c>
      <c r="CH301" s="259">
        <v>0</v>
      </c>
      <c r="CI301" s="259">
        <v>8</v>
      </c>
      <c r="CJ301" s="259">
        <v>9</v>
      </c>
      <c r="CK301" s="259">
        <v>0</v>
      </c>
      <c r="CL301" s="259">
        <v>16</v>
      </c>
      <c r="CM301" s="259">
        <v>18</v>
      </c>
      <c r="CN301" s="259">
        <v>2</v>
      </c>
      <c r="CO301" s="259">
        <v>0</v>
      </c>
    </row>
    <row r="302" spans="1:93" ht="33.75" customHeight="1">
      <c r="A302" s="255" t="s">
        <v>337</v>
      </c>
      <c r="B302" s="255" t="s">
        <v>316</v>
      </c>
      <c r="C302" s="255" t="s">
        <v>317</v>
      </c>
      <c r="D302" s="256">
        <v>724</v>
      </c>
      <c r="E302" s="256">
        <v>2</v>
      </c>
      <c r="F302" s="256">
        <v>79</v>
      </c>
      <c r="G302" s="256">
        <v>30</v>
      </c>
      <c r="H302" s="256">
        <v>2</v>
      </c>
      <c r="I302" s="256">
        <v>0</v>
      </c>
      <c r="J302" s="256">
        <v>0</v>
      </c>
      <c r="K302" s="256">
        <v>0</v>
      </c>
      <c r="L302" s="260">
        <v>1</v>
      </c>
      <c r="M302" s="260">
        <v>1</v>
      </c>
      <c r="N302" s="260">
        <v>7</v>
      </c>
      <c r="O302" s="260">
        <v>2</v>
      </c>
      <c r="P302" s="260">
        <v>0</v>
      </c>
      <c r="Q302" s="260">
        <v>4</v>
      </c>
      <c r="R302" s="260">
        <v>9</v>
      </c>
      <c r="S302" s="260">
        <v>0</v>
      </c>
      <c r="T302" s="260">
        <v>14</v>
      </c>
      <c r="U302" s="260">
        <v>1</v>
      </c>
      <c r="V302" s="260">
        <v>0</v>
      </c>
      <c r="W302" s="260">
        <v>0</v>
      </c>
      <c r="X302" s="260">
        <v>0</v>
      </c>
      <c r="Y302" s="260">
        <v>0</v>
      </c>
      <c r="Z302" s="260">
        <v>0</v>
      </c>
      <c r="AA302" s="260">
        <v>4</v>
      </c>
      <c r="AB302" s="260">
        <v>0</v>
      </c>
      <c r="AC302" s="260">
        <v>10</v>
      </c>
      <c r="AD302" s="260">
        <v>0</v>
      </c>
      <c r="AE302" s="260">
        <v>1</v>
      </c>
      <c r="AF302" s="260">
        <v>1</v>
      </c>
      <c r="AG302" s="260">
        <v>0</v>
      </c>
      <c r="AH302" s="260">
        <v>1</v>
      </c>
      <c r="AI302" s="260">
        <v>6</v>
      </c>
      <c r="AJ302" s="260">
        <v>0</v>
      </c>
      <c r="AK302" s="260">
        <v>4</v>
      </c>
      <c r="AL302" s="260">
        <v>6</v>
      </c>
      <c r="AM302" s="260">
        <v>1</v>
      </c>
      <c r="AN302" s="260">
        <v>0</v>
      </c>
      <c r="AO302" s="260">
        <v>1</v>
      </c>
      <c r="AP302" s="260">
        <v>0</v>
      </c>
      <c r="AQ302" s="260">
        <v>47</v>
      </c>
      <c r="AR302" s="260">
        <v>22</v>
      </c>
      <c r="AS302" s="260">
        <v>12</v>
      </c>
      <c r="AT302" s="260">
        <v>24</v>
      </c>
      <c r="AU302" s="260">
        <v>5</v>
      </c>
      <c r="AV302" s="260">
        <v>65</v>
      </c>
      <c r="AW302" s="260">
        <v>40</v>
      </c>
      <c r="AX302" s="260">
        <v>0</v>
      </c>
      <c r="AY302" s="260">
        <v>0</v>
      </c>
      <c r="AZ302" s="260">
        <v>5</v>
      </c>
      <c r="BA302" s="260">
        <v>2</v>
      </c>
      <c r="BB302" s="260">
        <v>10</v>
      </c>
      <c r="BC302" s="260">
        <v>34</v>
      </c>
      <c r="BD302" s="260">
        <v>7</v>
      </c>
      <c r="BE302" s="260">
        <v>0</v>
      </c>
      <c r="BF302" s="260">
        <v>0</v>
      </c>
      <c r="BG302" s="260">
        <v>0</v>
      </c>
      <c r="BH302" s="260">
        <v>5</v>
      </c>
      <c r="BI302" s="260">
        <v>0</v>
      </c>
      <c r="BJ302" s="260">
        <v>2</v>
      </c>
      <c r="BK302" s="260">
        <v>3</v>
      </c>
      <c r="BL302" s="260">
        <v>0</v>
      </c>
      <c r="BM302" s="260">
        <v>7</v>
      </c>
      <c r="BN302" s="260">
        <v>2</v>
      </c>
      <c r="BO302" s="260">
        <v>0</v>
      </c>
      <c r="BP302" s="260">
        <v>12</v>
      </c>
      <c r="BQ302" s="260">
        <v>0</v>
      </c>
      <c r="BR302" s="260">
        <v>1</v>
      </c>
      <c r="BS302" s="260">
        <v>3</v>
      </c>
      <c r="BT302" s="260">
        <v>0</v>
      </c>
      <c r="BU302" s="260">
        <v>1</v>
      </c>
      <c r="BV302" s="260">
        <v>0</v>
      </c>
      <c r="BW302" s="260">
        <v>2</v>
      </c>
      <c r="BX302" s="260">
        <v>0</v>
      </c>
      <c r="BY302" s="260">
        <v>5</v>
      </c>
      <c r="BZ302" s="260">
        <v>4</v>
      </c>
      <c r="CA302" s="260">
        <v>6</v>
      </c>
      <c r="CB302" s="260">
        <v>5</v>
      </c>
      <c r="CC302" s="260">
        <v>18</v>
      </c>
      <c r="CD302" s="260">
        <v>1</v>
      </c>
      <c r="CE302" s="260">
        <v>3</v>
      </c>
      <c r="CF302" s="260">
        <v>2</v>
      </c>
      <c r="CG302" s="260">
        <v>0</v>
      </c>
      <c r="CH302" s="260">
        <v>0</v>
      </c>
      <c r="CI302" s="260">
        <v>19</v>
      </c>
      <c r="CJ302" s="260">
        <v>16</v>
      </c>
      <c r="CK302" s="260">
        <v>2</v>
      </c>
      <c r="CL302" s="260">
        <v>41</v>
      </c>
      <c r="CM302" s="260">
        <v>97</v>
      </c>
      <c r="CN302" s="260">
        <v>7</v>
      </c>
      <c r="CO302" s="260">
        <v>0</v>
      </c>
    </row>
  </sheetData>
  <sheetProtection algorithmName="SHA-512" hashValue="y+r/4kkwiMdOTIL/oZAUJSqKeuS7zarjBHqXu7KTFjLjnWXkIslDXW+DkkaqsFrF9GUq4RKeTmI1f9Aej3dpGA==" saltValue="vmp+VPp4hMBERTR2lN0OCQ==" spinCount="100000" sheet="1" sort="0" autoFilter="0"/>
  <autoFilter ref="A9:CO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32A7189E8AE240AF6CB24E6D2A1D32" ma:contentTypeVersion="2" ma:contentTypeDescription="Create a new document." ma:contentTypeScope="" ma:versionID="2f4bbdef7a0cb55d9cac6b3dae53fe66">
  <xsd:schema xmlns:xsd="http://www.w3.org/2001/XMLSchema" xmlns:xs="http://www.w3.org/2001/XMLSchema" xmlns:p="http://schemas.microsoft.com/office/2006/metadata/properties" xmlns:ns2="68f0e4e1-dfed-4ac2-8a53-aeec47be855d" targetNamespace="http://schemas.microsoft.com/office/2006/metadata/properties" ma:root="true" ma:fieldsID="9423928af764a590c0d475932cffd03b" ns2:_="">
    <xsd:import namespace="68f0e4e1-dfed-4ac2-8a53-aeec47be85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0e4e1-dfed-4ac2-8a53-aeec47be85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8F5EA-52CF-4CE8-AAA9-CC1138558C79}">
  <ds:schemaRefs>
    <ds:schemaRef ds:uri="http://purl.org/dc/elements/1.1/"/>
    <ds:schemaRef ds:uri="http://schemas.microsoft.com/office/2006/metadata/properties"/>
    <ds:schemaRef ds:uri="68f0e4e1-dfed-4ac2-8a53-aeec47be855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99E883-D401-4B12-8BEF-5538C2E1C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f0e4e1-dfed-4ac2-8a53-aeec47be8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10008C-0C7C-4B03-A254-C6BB6C9D56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16</vt:i4>
      </vt:variant>
      <vt:variant>
        <vt:lpstr>Nimetyt alueet</vt:lpstr>
      </vt:variant>
      <vt:variant>
        <vt:i4>1</vt:i4>
      </vt:variant>
    </vt:vector>
  </HeadingPairs>
  <TitlesOfParts>
    <vt:vector size="17" baseType="lpstr">
      <vt:lpstr>Ohjeistus</vt:lpstr>
      <vt:lpstr>Työvoima ja etuudet</vt:lpstr>
      <vt:lpstr>Rahoitusmalli</vt:lpstr>
      <vt:lpstr>ELYjen tulosohjausmittarit</vt:lpstr>
      <vt:lpstr>Työnhakijarakenne</vt:lpstr>
      <vt:lpstr>Työnhaun päättymiset</vt:lpstr>
      <vt:lpstr>Maahanmuutto ja kotoutuminen</vt:lpstr>
      <vt:lpstr>Avoimet työpaikat</vt:lpstr>
      <vt:lpstr>Työnantajat</vt:lpstr>
      <vt:lpstr>Työnantajakontaktit</vt:lpstr>
      <vt:lpstr>Uusi asiakaspalvelumalli</vt:lpstr>
      <vt:lpstr>Aktivointiaste ja palvelut</vt:lpstr>
      <vt:lpstr>Palkkatuki ja starttiraha</vt:lpstr>
      <vt:lpstr>Hankintasopimukset</vt:lpstr>
      <vt:lpstr>Työajanseuranta</vt:lpstr>
      <vt:lpstr>SOTEkuva kunnittain</vt:lpstr>
      <vt:lpstr>'Maahanmuutto ja kotoutuminen'!_Suodatintietokanta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Sundvall Santtu (TEM)</dc:creator>
  <cp:keywords/>
  <dc:description/>
  <cp:lastModifiedBy>Ojanperä Annemaria (TEM)</cp:lastModifiedBy>
  <cp:revision/>
  <dcterms:created xsi:type="dcterms:W3CDTF">2022-11-11T07:02:14Z</dcterms:created>
  <dcterms:modified xsi:type="dcterms:W3CDTF">2023-01-19T09:26:17Z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0x0101008C32A7189E8AE240AF6CB24E6D2A1D32</vt:lpwstr>
  </property>
</Properties>
</file>